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xlsBook"/>
  <mc:AlternateContent xmlns:mc="http://schemas.openxmlformats.org/markup-compatibility/2006">
    <mc:Choice Requires="x15">
      <x15ac:absPath xmlns:x15ac="http://schemas.microsoft.com/office/spreadsheetml/2010/11/ac" url="C:\Users\User\Desktop\www\Attachments_emup_ekonom@mail.ru_2023-10-30_14-48-43\"/>
    </mc:Choice>
  </mc:AlternateContent>
  <bookViews>
    <workbookView xWindow="1170" yWindow="0" windowWidth="14820" windowHeight="9795" tabRatio="887" firstSheet="1" activeTab="3"/>
  </bookViews>
  <sheets>
    <sheet name="modList00" sheetId="624" state="veryHidden" r:id="rId1"/>
    <sheet name="Инструкция" sheetId="525" r:id="rId2"/>
    <sheet name="Лог обновления" sheetId="429" state="veryHidden" r:id="rId3"/>
    <sheet name="Титульный" sheetId="437" r:id="rId4"/>
    <sheet name="Территории" sheetId="601" r:id="rId5"/>
    <sheet name="Перечень тарифов" sheetId="540" r:id="rId6"/>
    <sheet name="Форма 1.0.1 | Т-тех" sheetId="613" state="veryHidden" r:id="rId7"/>
    <sheet name="Форма 2.2 | Т-тех" sheetId="530" state="veryHidden" r:id="rId8"/>
    <sheet name="Форма 1.0.1 | Т-транс" sheetId="614" state="veryHidden" r:id="rId9"/>
    <sheet name="Форма 2.2 | Т-транс" sheetId="567" state="veryHidden" r:id="rId10"/>
    <sheet name="Форма 1.0.1 | Т-подвоз" sheetId="615" state="veryHidden" r:id="rId11"/>
    <sheet name="Форма 2.2 | Т-подвоз" sheetId="559" state="veryHidden" r:id="rId12"/>
    <sheet name="Форма 1.0.1 | Т-пит" sheetId="616" r:id="rId13"/>
    <sheet name="Форма 2.2 | Т-пит" sheetId="560" r:id="rId14"/>
    <sheet name="Форма 1.0.1 | Т-подкл(инд)" sheetId="617" state="veryHidden" r:id="rId15"/>
    <sheet name="Форма 2.3 | Т-подкл(инд)" sheetId="598" state="veryHidden" r:id="rId16"/>
    <sheet name="Форма 1.0.1 | Т-подкл" sheetId="618" state="veryHidden" r:id="rId17"/>
    <sheet name="Форма 2.3 | Т-подкл" sheetId="566" state="veryHidden" r:id="rId18"/>
    <sheet name="Форма 1.0.1 | Форма 2.11" sheetId="622" r:id="rId19"/>
    <sheet name="Форма 2.11" sheetId="608" r:id="rId20"/>
    <sheet name="Форма 2.12" sheetId="610" state="veryHidden" r:id="rId21"/>
    <sheet name="Форма 1.0.2" sheetId="550" state="veryHidden" r:id="rId22"/>
    <sheet name="Сведения об изменении" sheetId="568" state="veryHidden" r:id="rId23"/>
    <sheet name="Форма 1.0.1 | Форма 2.12" sheetId="625" state="veryHidden" r:id="rId24"/>
    <sheet name="Комментарии" sheetId="431" r:id="rId25"/>
    <sheet name="Проверка" sheetId="546" r:id="rId26"/>
    <sheet name="modListTempFilter" sheetId="620" state="veryHidden" r:id="rId27"/>
    <sheet name="modCheckCyan" sheetId="612" state="veryHidden" r:id="rId28"/>
    <sheet name="REESTR_LINK" sheetId="602" state="veryHidden" r:id="rId29"/>
    <sheet name="REESTR_DS" sheetId="603" state="veryHidden" r:id="rId30"/>
    <sheet name="modHTTP" sheetId="604" state="veryHidden" r:id="rId31"/>
    <sheet name="modfrmRezimChoose" sheetId="609" state="veryHidden" r:id="rId32"/>
    <sheet name="modSheetMain" sheetId="599" state="veryHidden" r:id="rId33"/>
    <sheet name="REESTR_VT" sheetId="577" state="veryHidden" r:id="rId34"/>
    <sheet name="REESTR_VED" sheetId="579" state="veryHidden" r:id="rId35"/>
    <sheet name="modfrmReestrObj" sheetId="570" state="veryHidden" r:id="rId36"/>
    <sheet name="AllSheetsInThisWorkbook" sheetId="389" state="veryHidden" r:id="rId37"/>
    <sheet name="et_union_vert" sheetId="521" state="veryHidden" r:id="rId38"/>
    <sheet name="modInstruction" sheetId="605" state="veryHidden" r:id="rId39"/>
    <sheet name="modRegion" sheetId="528" state="veryHidden" r:id="rId40"/>
    <sheet name="modReestr" sheetId="433" state="veryHidden" r:id="rId41"/>
    <sheet name="modfrmReestr" sheetId="434" state="veryHidden" r:id="rId42"/>
    <sheet name="modUpdTemplMain" sheetId="424" state="veryHidden" r:id="rId43"/>
    <sheet name="REESTR_ORG" sheetId="390" state="veryHidden" r:id="rId44"/>
    <sheet name="modClassifierValidate" sheetId="400" state="veryHidden" r:id="rId45"/>
    <sheet name="modProv" sheetId="520" state="veryHidden" r:id="rId46"/>
    <sheet name="modHyp" sheetId="398" state="veryHidden" r:id="rId47"/>
    <sheet name="modServiceModule" sheetId="594" state="veryHidden" r:id="rId48"/>
    <sheet name="modList01" sheetId="551" state="veryHidden" r:id="rId49"/>
    <sheet name="modList02" sheetId="504" state="veryHidden" r:id="rId50"/>
    <sheet name="modList03" sheetId="549" state="veryHidden" r:id="rId51"/>
    <sheet name="et_union_hor" sheetId="471" state="veryHidden" r:id="rId52"/>
    <sheet name="REESTR_MO_FILTER" sheetId="621" state="veryHidden" r:id="rId53"/>
    <sheet name="REESTR_MO" sheetId="518" state="veryHidden" r:id="rId54"/>
    <sheet name="TEHSHEET" sheetId="205" state="veryHidden" r:id="rId55"/>
    <sheet name="modInfo" sheetId="513" state="veryHidden" r:id="rId56"/>
    <sheet name="modList05" sheetId="619" state="veryHidden" r:id="rId57"/>
    <sheet name="modList06" sheetId="553" state="veryHidden" r:id="rId58"/>
    <sheet name="modList07" sheetId="569" state="veryHidden" r:id="rId59"/>
    <sheet name="modList11" sheetId="539" state="veryHidden" r:id="rId60"/>
    <sheet name="modList12" sheetId="611" state="veryHidden" r:id="rId61"/>
    <sheet name="modfrmDateChoose" sheetId="517" state="veryHidden" r:id="rId62"/>
    <sheet name="modComm" sheetId="514" state="veryHidden" r:id="rId63"/>
    <sheet name="modThisWorkbook" sheetId="511" state="veryHidden" r:id="rId64"/>
    <sheet name="modfrmReestrMR" sheetId="519" state="veryHidden" r:id="rId65"/>
    <sheet name="modfrmCheckUpdates" sheetId="512" state="veryHidden" r:id="rId66"/>
  </sheets>
  <definedNames>
    <definedName name="_xlnm._FilterDatabase" localSheetId="25" hidden="1">Проверка!$B$4:$D$4</definedName>
    <definedName name="activity">'Перечень тарифов'!$F$20:$F$25</definedName>
    <definedName name="add_CS_List05_1">'Форма 1.0.1 | Т-тех'!$G$17</definedName>
    <definedName name="add_CS_List05_10">'Форма 1.0.1 | Т-подкл'!$G$17</definedName>
    <definedName name="add_CS_List05_2">'Форма 1.0.1 | Т-транс'!$G$17</definedName>
    <definedName name="add_CS_List05_3">'Форма 1.0.1 | Т-подвоз'!$G$17</definedName>
    <definedName name="add_CS_List05_9">'Форма 1.0.1 | Т-подкл(инд)'!$G$17</definedName>
    <definedName name="add_CT_1">'Форма 2.2 | Т-тех'!$M$28</definedName>
    <definedName name="add_CT_10">'Форма 2.3 | Т-подкл'!$M$28</definedName>
    <definedName name="add_CT_2">'Форма 2.2 | Т-транс'!$M$28</definedName>
    <definedName name="add_CT_3">'Форма 2.2 | Т-подвоз'!$M$28</definedName>
    <definedName name="add_CT_9">'Форма 2.3 | Т-подкл(инд)'!$M$28</definedName>
    <definedName name="add_MO_1">'Форма 2.2 | Т-тех'!$M$29</definedName>
    <definedName name="add_MO_10">'Форма 2.3 | Т-подкл'!$M$29</definedName>
    <definedName name="add_MO_2">'Форма 2.2 | Т-транс'!$M$29</definedName>
    <definedName name="add_MO_3">'Форма 2.2 | Т-подвоз'!$M$29</definedName>
    <definedName name="add_MO_9">'Форма 2.3 | Т-подкл(инд)'!$M$29</definedName>
    <definedName name="add_MO_List05_1">'Форма 1.0.1 | Т-тех'!$G$14</definedName>
    <definedName name="add_MO_List05_10">'Форма 1.0.1 | Т-подкл'!$G$14</definedName>
    <definedName name="add_MO_List05_2">'Форма 1.0.1 | Т-транс'!$G$14</definedName>
    <definedName name="add_MO_List05_3">'Форма 1.0.1 | Т-подвоз'!$G$14</definedName>
    <definedName name="add_MO_List05_9">'Форма 1.0.1 | Т-подкл(инд)'!$G$14</definedName>
    <definedName name="add_MR_List05_1">'Форма 1.0.1 | Т-тех'!$G$15</definedName>
    <definedName name="add_MR_List05_10">'Форма 1.0.1 | Т-подкл'!$G$15</definedName>
    <definedName name="add_MR_List05_2">'Форма 1.0.1 | Т-транс'!$G$15</definedName>
    <definedName name="add_MR_List05_3">'Форма 1.0.1 | Т-подвоз'!$G$15</definedName>
    <definedName name="add_MR_List05_9">'Форма 1.0.1 | Т-подкл(инд)'!$G$15</definedName>
    <definedName name="add_Rate_1">'Форма 2.2 | Т-тех'!$M$30</definedName>
    <definedName name="add_Rate_10">'Форма 2.3 | Т-подкл'!$M$30</definedName>
    <definedName name="add_Rate_2">'Форма 2.2 | Т-транс'!$M$30</definedName>
    <definedName name="add_Rate_3">'Форма 2.2 | Т-подвоз'!$M$30</definedName>
    <definedName name="add_Rate_9">'Форма 2.3 | Т-подкл(инд)'!$M$30</definedName>
    <definedName name="add_TER_List05_1">'Форма 1.0.1 | Т-тех'!$G$16</definedName>
    <definedName name="add_TER_List05_10">'Форма 1.0.1 | Т-подкл'!$G$16</definedName>
    <definedName name="add_TER_List05_2">'Форма 1.0.1 | Т-транс'!$G$16</definedName>
    <definedName name="add_TER_List05_3">'Форма 1.0.1 | Т-подвоз'!$G$16</definedName>
    <definedName name="add_TER_List05_9">'Форма 1.0.1 | Т-подкл(инд)'!$G$16</definedName>
    <definedName name="add_Warm_1">'Форма 2.2 | Т-тех'!$M$27</definedName>
    <definedName name="add_Warm_2">'Форма 2.2 | Т-транс'!$M$27</definedName>
    <definedName name="add_Warm_3">'Форма 2.2 | Т-подвоз'!$M$27</definedName>
    <definedName name="add_Warm_4">'Форма 2.2 | Т-пит'!$M$35</definedName>
    <definedName name="anscount" hidden="1">1</definedName>
    <definedName name="apr_10">'Форма 2.3 | Т-подкл'!$AC$7:$AI$12</definedName>
    <definedName name="apr_2">'Форма 2.2 | Т-транс'!$O$8:$T$11</definedName>
    <definedName name="apr_3">'Форма 2.2 | Т-подвоз'!$O$8:$T$11</definedName>
    <definedName name="apr_9">'Форма 2.3 | Т-подкл(инд)'!$AD$7:$AJ$12</definedName>
    <definedName name="CHECK_LINK_RANGE_1">"Калькуляция!$I$11:$I$132"</definedName>
    <definedName name="checkCell_List01">Территории!$D$15:$L$15</definedName>
    <definedName name="checkCell_List02">'Перечень тарифов'!$E$20:$S$25</definedName>
    <definedName name="checkCell_List06_1">'Форма 2.2 | Т-тех'!$M$18:$W$30</definedName>
    <definedName name="checkCell_List06_1_double_date">'Форма 2.2 | Т-тех'!$X$18:$X$30</definedName>
    <definedName name="checkCell_List06_1_unique_t">'Форма 2.2 | Т-тех'!$M$18:$M$30</definedName>
    <definedName name="checkCell_List06_1_unique_t1">'Форма 2.2 | Т-тех'!$Y$18:$Y$30</definedName>
    <definedName name="checkCell_List06_10">'Форма 2.3 | Т-подкл'!$M$19:$AL$30</definedName>
    <definedName name="checkCell_List06_10_double_date">'Форма 2.3 | Т-подкл'!$AM$19:$AM$30</definedName>
    <definedName name="checkCell_List06_10_plata1">'Форма 2.3 | Т-подкл'!$AC$15:$AD$30</definedName>
    <definedName name="checkCell_List06_10_plata2">'Форма 2.3 | Т-подкл'!$AE$15:$AF$30</definedName>
    <definedName name="checkCell_List06_10_unique">'Форма 2.3 | Т-подкл'!$AN$19:$AN$30</definedName>
    <definedName name="checkCell_List06_2">'Форма 2.2 | Т-транс'!$M$18:$W$30</definedName>
    <definedName name="checkCell_List06_2_double_date">'Форма 2.2 | Т-транс'!$X$18:$X$30</definedName>
    <definedName name="checkCell_List06_2_unique_t">'Форма 2.2 | Т-транс'!$M$18:$M$30</definedName>
    <definedName name="checkCell_List06_2_unique_t1">'Форма 2.2 | Т-транс'!$Y$18:$Y$30</definedName>
    <definedName name="checkCell_List06_3">'Форма 2.2 | Т-подвоз'!$M$18:$W$30</definedName>
    <definedName name="checkCell_List06_3_double_date">'Форма 2.2 | Т-подвоз'!$X$18:$X$30</definedName>
    <definedName name="checkCell_List06_3_unique_t">'Форма 2.2 | Т-подвоз'!$M$18:$M$30</definedName>
    <definedName name="checkCell_List06_3_unique_t1">'Форма 2.2 | Т-подвоз'!$Y$18:$Y$30</definedName>
    <definedName name="checkCell_List06_4">'Форма 2.2 | Т-пит'!$M$18:$CH$35</definedName>
    <definedName name="checkCell_List06_4_double_date">'Форма 2.2 | Т-пит'!$CI$18:$CI$35</definedName>
    <definedName name="checkCell_List06_4_unique_t">'Форма 2.2 | Т-пит'!$M$18:$M$35</definedName>
    <definedName name="checkCell_List06_4_unique_t1">'Форма 2.2 | Т-пит'!$CJ$18:$CJ$35</definedName>
    <definedName name="checkCell_List06_9">'Форма 2.3 | Т-подкл(инд)'!$M$19:$AM$30</definedName>
    <definedName name="checkCell_List06_9_double_date">'Форма 2.3 | Т-подкл(инд)'!$AN$19:$AN$30</definedName>
    <definedName name="checkCell_List06_9_unique">'Форма 2.3 | Т-подкл(инд)'!$AO$19:$AO$30</definedName>
    <definedName name="checkCell_List07">'Сведения об изменении'!$D$11:$E$13</definedName>
    <definedName name="checkCell_List11">'Форма 2.11'!$D$10:$G$16</definedName>
    <definedName name="checkCells_List05_1">'Форма 1.0.1 | Т-тех'!$F$7:$I$17</definedName>
    <definedName name="checkCells_List05_10">'Форма 1.0.1 | Т-подкл'!$F$7:$I$17</definedName>
    <definedName name="checkCells_List05_11">'Форма 1.0.1 | Форма 2.11'!$F$7:$I$13</definedName>
    <definedName name="checkCells_List05_2">'Форма 1.0.1 | Т-транс'!$F$7:$I$17</definedName>
    <definedName name="checkCells_List05_3">'Форма 1.0.1 | Т-подвоз'!$F$7:$I$17</definedName>
    <definedName name="checkCells_List05_4">'Форма 1.0.1 | Т-пит'!$F$7:$I$13</definedName>
    <definedName name="checkCells_List05_9">'Форма 1.0.1 | Т-подкл(инд)'!$F$7:$I$17</definedName>
    <definedName name="checkDEfCell_List01">Территории!$F$6</definedName>
    <definedName name="checkPeriodRange_List06_1">et_union_hor!$Q$35</definedName>
    <definedName name="checkPeriodRange_List06_10">et_union_hor!$Q$35</definedName>
    <definedName name="checkPeriodRange_List06_2">et_union_hor!$Q$35</definedName>
    <definedName name="checkPeriodRange_List06_3">et_union_hor!$Q$35</definedName>
    <definedName name="checkPeriodRange_List06_4">et_union_hor!$Q$35</definedName>
    <definedName name="checkPeriodRange_List06_5">et_union_hor!$V$98</definedName>
    <definedName name="checkPeriodRange_List06_6">et_union_hor!$Q$35</definedName>
    <definedName name="checkPeriodRange_List06_7">et_union_hor!$Q$35</definedName>
    <definedName name="checkPeriodRange_List06_8">et_union_hor!$Q$35</definedName>
    <definedName name="checkPeriodRange_List06_9">et_union_hor!$Q$35</definedName>
    <definedName name="chkGetUpdatesValue">Инструкция!$AA$100</definedName>
    <definedName name="chkNoUpdatesValue">Инструкция!$AA$102</definedName>
    <definedName name="code">Инструкция!$B$2</definedName>
    <definedName name="connection_flag">Титульный!$F$36</definedName>
    <definedName name="CURRENT_DATE">TEHSHEET!$H$29</definedName>
    <definedName name="data_List11">'Форма 2.11'!$F$12:$G$16</definedName>
    <definedName name="DATA_URL">TEHSHEET!$H$32</definedName>
    <definedName name="dataType">Титульный!$F$14</definedName>
    <definedName name="dateCh">Титульный!$F$15</definedName>
    <definedName name="dateChPeriod">Титульный!$F$16</definedName>
    <definedName name="datePr">Титульный!$F$19</definedName>
    <definedName name="datePr_ch">Титульный!$F$24</definedName>
    <definedName name="default_val_4">et_union_hor!$M$154</definedName>
    <definedName name="default_val_6">et_union_hor!$M$98</definedName>
    <definedName name="DESCRIPTION_TERRITORY">REESTR_DS!$B$2:$B$3</definedName>
    <definedName name="et_Comm">et_union_hor!$4:$4</definedName>
    <definedName name="et_Component_comp">et_union_hor!$O$98</definedName>
    <definedName name="et_Component_comp_p">et_union_hor!$O$109</definedName>
    <definedName name="et_DS_range">et_union_hor!$AC$196</definedName>
    <definedName name="et_List00_00">et_union_hor!$224:$240</definedName>
    <definedName name="et_List00_01">et_union_hor!$224:$226</definedName>
    <definedName name="et_List00_02">et_union_hor!$228:$230</definedName>
    <definedName name="et_List00_03">et_union_hor!$232:$234</definedName>
    <definedName name="et_List00_04">et_union_hor!$236:$240</definedName>
    <definedName name="et_List01_0">et_union_hor!$249:$250</definedName>
    <definedName name="et_List01_1">et_union_hor!$254:$255</definedName>
    <definedName name="et_List01_2">et_union_hor!$259:$259</definedName>
    <definedName name="et_List02">et_union_hor!$9:$12</definedName>
    <definedName name="et_List02_1">et_union_hor!$9:$11</definedName>
    <definedName name="et_List02_1_wd">et_union_hor!$14:$16</definedName>
    <definedName name="et_List02_2">et_union_hor!$9:$10</definedName>
    <definedName name="et_List02_2_wd">et_union_hor!$14:$15</definedName>
    <definedName name="et_List02_3">et_union_hor!$9:$9</definedName>
    <definedName name="et_List02_3_wd">et_union_hor!$14:$14</definedName>
    <definedName name="et_List02_4">et_union_hor!$9:$9</definedName>
    <definedName name="et_List02_4_wd">et_union_hor!$14:$14</definedName>
    <definedName name="et_List02_changeColor_1">et_union_hor!$J$9:$J$11</definedName>
    <definedName name="et_List02_changeColor_1_wd">et_union_hor!$J$14:$J$16</definedName>
    <definedName name="et_List02_changeColor_2">et_union_hor!$N$9:$N$10</definedName>
    <definedName name="et_List02_changeColor_2_wd">et_union_hor!$N$14:$N$15</definedName>
    <definedName name="et_List02_changeColor_3">et_union_hor!$R$9</definedName>
    <definedName name="et_List02_changeColor_3_wd">et_union_hor!$R$14</definedName>
    <definedName name="et_List02_wd">et_union_hor!$14:$17</definedName>
    <definedName name="et_List03">et_union_hor!$244:$244</definedName>
    <definedName name="et_List05_1">et_union_hor!$294:$294</definedName>
    <definedName name="et_List05_1_FormulaVD">'Форма 1.0.1 | Т-тех'!$H$9</definedName>
    <definedName name="et_List05_10_FormulaVD">'Форма 1.0.1 | Т-подкл'!$H$9</definedName>
    <definedName name="et_List05_11_FormulaVD">'Форма 1.0.1 | Форма 2.11'!$H$9</definedName>
    <definedName name="et_List05_2">et_union_hor!$293:$295</definedName>
    <definedName name="et_List05_2_FormulaVD">'Форма 1.0.1 | Т-транс'!$H$9</definedName>
    <definedName name="et_List05_3">et_union_hor!$291:$296</definedName>
    <definedName name="et_List05_3_FormulaVD">'Форма 1.0.1 | Т-подвоз'!$H$9</definedName>
    <definedName name="et_List05_4">et_union_hor!$289:$297</definedName>
    <definedName name="et_List05_4_FormulaVD">'Форма 1.0.1 | Т-пит'!$H$9</definedName>
    <definedName name="et_List05_9_FormulaVD">'Форма 1.0.1 | Т-подкл(инд)'!$H$9</definedName>
    <definedName name="et_List05_FormulaVD">et_union_hor!$H$290</definedName>
    <definedName name="et_List06">et_union_hor!$212:$212</definedName>
    <definedName name="et_List06_1">et_union_hor!$30:$40</definedName>
    <definedName name="et_List06_1_1">et_union_hor!$34:$34</definedName>
    <definedName name="et_List06_1_2">et_union_hor!$33:$36</definedName>
    <definedName name="et_List06_1_3">et_union_hor!$32:$37</definedName>
    <definedName name="et_List06_1_4">et_union_hor!$32:$37</definedName>
    <definedName name="et_List06_1_5">et_union_hor!$31:$38</definedName>
    <definedName name="et_List06_1_6">et_union_hor!$30:$39</definedName>
    <definedName name="et_List06_1_7">et_union_hor!$29:$40</definedName>
    <definedName name="et_List06_1_MC">et_union_hor!$M$29:$M$40</definedName>
    <definedName name="et_List06_1_MC2">et_union_hor!$M$29:$M$35</definedName>
    <definedName name="et_List06_1_MC3">et_union_hor!$O$29:$V$33</definedName>
    <definedName name="et_List06_1_Period">et_union_hor!$O$29:$U$41</definedName>
    <definedName name="et_List06_10_1">et_union_hor!$184:$188</definedName>
    <definedName name="et_List06_10_1_K">et_union_hor!$Q$200:$AB$203</definedName>
    <definedName name="et_List06_10_2">et_union_hor!$184:$187</definedName>
    <definedName name="et_List06_10_3">et_union_hor!$184:$186</definedName>
    <definedName name="et_List06_10_4">et_union_hor!$184:$185</definedName>
    <definedName name="et_List06_10_5">et_union_hor!$183:$189</definedName>
    <definedName name="et_List06_10_6">et_union_hor!$182:$190</definedName>
    <definedName name="et_List06_10_7">et_union_hor!$181:$191</definedName>
    <definedName name="et_List06_10_8">et_union_hor!$184:$184</definedName>
    <definedName name="et_List06_10_MC">et_union_hor!$M$181:$M$190</definedName>
    <definedName name="et_List06_10_MC2">et_union_hor!$M$181:$M$184</definedName>
    <definedName name="et_List06_10_MC3">et_union_hor!$N$181:$AK$183</definedName>
    <definedName name="et_List06_10_MC4">et_union_hor!$AB$184:$AJ$185</definedName>
    <definedName name="et_List06_10_Period">et_union_hor!$AC$181:$AJ$190</definedName>
    <definedName name="et_List06_2">et_union_hor!$46:$56</definedName>
    <definedName name="et_List06_2_1">et_union_hor!$50:$50</definedName>
    <definedName name="et_List06_2_2">et_union_hor!$49:$52</definedName>
    <definedName name="et_List06_2_3">et_union_hor!$48:$53</definedName>
    <definedName name="et_List06_2_4">et_union_hor!$48:$53</definedName>
    <definedName name="et_List06_2_5">et_union_hor!$47:$54</definedName>
    <definedName name="et_List06_2_6">et_union_hor!$46:$55</definedName>
    <definedName name="et_List06_2_7">et_union_hor!$45:$56</definedName>
    <definedName name="et_List06_2_MC">et_union_hor!$M$45:$M$56</definedName>
    <definedName name="et_List06_2_MC2">et_union_hor!$M$45:$M$51</definedName>
    <definedName name="et_List06_2_MC3">et_union_hor!$O$45:$V$49</definedName>
    <definedName name="et_List06_2_Period">et_union_hor!$O$45:$U$56</definedName>
    <definedName name="et_List06_3">et_union_hor!$62:$72</definedName>
    <definedName name="et_List06_3_1">et_union_hor!$66:$66</definedName>
    <definedName name="et_List06_3_2">et_union_hor!$65:$68</definedName>
    <definedName name="et_List06_3_3">et_union_hor!$64:$69</definedName>
    <definedName name="et_List06_3_4">et_union_hor!$64:$69</definedName>
    <definedName name="et_List06_3_5">et_union_hor!$63:$70</definedName>
    <definedName name="et_List06_3_6">et_union_hor!$62:$71</definedName>
    <definedName name="et_List06_3_7">et_union_hor!$61:$72</definedName>
    <definedName name="et_List06_3_MC">et_union_hor!$M$61:$M$72</definedName>
    <definedName name="et_List06_3_MC2">et_union_hor!$M$61:$M$67</definedName>
    <definedName name="et_List06_3_MC3">et_union_hor!$O$61:$V$65</definedName>
    <definedName name="et_List06_3_Period">et_union_hor!$O$61:$U$72</definedName>
    <definedName name="et_List06_4">et_union_hor!$78:$88</definedName>
    <definedName name="et_List06_4_1">et_union_hor!$82:$82</definedName>
    <definedName name="et_List06_4_2">et_union_hor!$81:$84</definedName>
    <definedName name="et_List06_4_3">et_union_hor!$80:$85</definedName>
    <definedName name="et_List06_4_4">et_union_hor!$80:$85</definedName>
    <definedName name="et_List06_4_5">et_union_hor!$79:$86</definedName>
    <definedName name="et_List06_4_6">et_union_hor!$78:$87</definedName>
    <definedName name="et_List06_4_7">et_union_hor!$77:$88</definedName>
    <definedName name="et_List06_4_MC">et_union_hor!$M$77:$M$88</definedName>
    <definedName name="et_List06_4_MC2">et_union_hor!$M$77:$M$83</definedName>
    <definedName name="et_List06_4_MC3">et_union_hor!$O$77:$CG$81</definedName>
    <definedName name="et_List06_4_Period">et_union_hor!$O$77:$U$88</definedName>
    <definedName name="et_List06_5">et_union_hor!$93:$109</definedName>
    <definedName name="et_List06_5_0">et_union_hor!$100:$100</definedName>
    <definedName name="et_List06_5_0_first">et_union_hor!$109:$109</definedName>
    <definedName name="et_List06_5_1">et_union_hor!$98:$102</definedName>
    <definedName name="et_List06_5_1_changeColor">et_union_hor!$O$98:$Z$99</definedName>
    <definedName name="et_List06_5_1_delete">et_union_hor!$100:$102</definedName>
    <definedName name="et_List06_5_2">et_union_hor!$97:$103</definedName>
    <definedName name="et_List06_5_3">et_union_hor!$96:$104</definedName>
    <definedName name="et_List06_5_4">et_union_hor!$95:$105</definedName>
    <definedName name="et_List06_5_5">et_union_hor!$94:$106</definedName>
    <definedName name="et_List06_5_6">et_union_hor!$93:$107</definedName>
    <definedName name="et_List06_5_7">et_union_hor!$92:$109</definedName>
    <definedName name="et_List06_5_MC">et_union_hor!$M$92:$M$108</definedName>
    <definedName name="et_List06_5_MC2">et_union_hor!$M$92:$M$101</definedName>
    <definedName name="et_List06_5_MC3">et_union_hor!$O$92:$AA$97</definedName>
    <definedName name="et_List06_5_Period">et_union_hor!$O$92:$Z$109</definedName>
    <definedName name="et_List06_6">et_union_hor!$115:$127</definedName>
    <definedName name="et_List06_6_1">et_union_hor!$120:$120</definedName>
    <definedName name="et_List06_6_2">et_union_hor!$119:$122</definedName>
    <definedName name="et_List06_6_3">et_union_hor!$118:$123</definedName>
    <definedName name="et_List06_6_4">et_union_hor!$117:$124</definedName>
    <definedName name="et_List06_6_5">et_union_hor!$116:$125</definedName>
    <definedName name="et_List06_6_6">et_union_hor!$115:$126</definedName>
    <definedName name="et_List06_6_7">et_union_hor!$114:$127</definedName>
    <definedName name="et_List06_6_MC">et_union_hor!$M$114:$M$127</definedName>
    <definedName name="et_List06_6_MC2">et_union_hor!$M$114:$M$121</definedName>
    <definedName name="et_List06_6_MC3">et_union_hor!$O$114:$V$119</definedName>
    <definedName name="et_List06_6_Period">et_union_hor!$O$114:$U$127</definedName>
    <definedName name="et_List06_7">et_union_hor!$132:$144</definedName>
    <definedName name="et_List06_7_1">et_union_hor!$137:$137</definedName>
    <definedName name="et_List06_7_2">et_union_hor!$136:$139</definedName>
    <definedName name="et_List06_7_3">et_union_hor!$135:$140</definedName>
    <definedName name="et_List06_7_4">et_union_hor!$134:$141</definedName>
    <definedName name="et_List06_7_5">et_union_hor!$133:$142</definedName>
    <definedName name="et_List06_7_6">et_union_hor!$132:$143</definedName>
    <definedName name="et_List06_7_7">et_union_hor!$131:$144</definedName>
    <definedName name="et_List06_7_MC">et_union_hor!$M$131:$M$144</definedName>
    <definedName name="et_List06_7_MC2">et_union_hor!$M$131:$M$138</definedName>
    <definedName name="et_List06_7_MC3">et_union_hor!$O$131:$V$136</definedName>
    <definedName name="et_List06_7_Period">et_union_hor!$O$131:$U$144</definedName>
    <definedName name="et_List06_8">et_union_hor!$149:$161</definedName>
    <definedName name="et_List06_8_1">et_union_hor!$154:$154</definedName>
    <definedName name="et_List06_8_2">et_union_hor!$153:$156</definedName>
    <definedName name="et_List06_8_3">et_union_hor!$152:$157</definedName>
    <definedName name="et_List06_8_4">et_union_hor!$151:$158</definedName>
    <definedName name="et_List06_8_5">et_union_hor!$150:$159</definedName>
    <definedName name="et_List06_8_6">et_union_hor!$149:$160</definedName>
    <definedName name="et_List06_8_7">et_union_hor!$148:$161</definedName>
    <definedName name="et_List06_8_MC">et_union_hor!$M$148:$M$161</definedName>
    <definedName name="et_List06_8_MC2">et_union_hor!$M$148:$M$155</definedName>
    <definedName name="et_List06_8_MC3">et_union_hor!$O$148:$V$153</definedName>
    <definedName name="et_List06_8_Period">et_union_hor!$O$148:$U$161</definedName>
    <definedName name="et_List06_9_1">et_union_hor!$169:$173</definedName>
    <definedName name="et_List06_9_2">et_union_hor!$169:$172</definedName>
    <definedName name="et_List06_9_3">et_union_hor!$169:$171</definedName>
    <definedName name="et_List06_9_4">et_union_hor!$169:$170</definedName>
    <definedName name="et_List06_9_5">et_union_hor!$168:$174</definedName>
    <definedName name="et_List06_9_6">et_union_hor!$167:$175</definedName>
    <definedName name="et_List06_9_7">et_union_hor!$166:$176</definedName>
    <definedName name="et_List06_9_8">et_union_hor!$169:$169</definedName>
    <definedName name="et_List06_9_MC">et_union_hor!$M$166:$M$177</definedName>
    <definedName name="et_List06_9_MC2">et_union_hor!$M$166:$M$173</definedName>
    <definedName name="et_List06_9_MC3">et_union_hor!$N$166:$AL$168</definedName>
    <definedName name="et_List06_9_MC4">et_union_hor!$AC$169:$AK$170</definedName>
    <definedName name="et_List06_9_Period">et_union_hor!$AD$166:$AK$177</definedName>
    <definedName name="et_List07">et_union_hor!$208:$208</definedName>
    <definedName name="et_List08">et_union_hor!$220:$220</definedName>
    <definedName name="et_List11_1">et_union_hor!$264:$264</definedName>
    <definedName name="et_List12_1">et_union_hor!$269:$269</definedName>
    <definedName name="et_List12_2">et_union_hor!$274:$274</definedName>
    <definedName name="et_List12_3">et_union_hor!$279:$279</definedName>
    <definedName name="et_List12_4">et_union_hor!$284:$284</definedName>
    <definedName name="et_OneRates_1">et_union_hor!$O$34</definedName>
    <definedName name="et_OneRates_2">et_union_hor!$O$50</definedName>
    <definedName name="et_OneRates_3">et_union_hor!$O$66</definedName>
    <definedName name="et_OneRates_4">et_union_hor!$O$82</definedName>
    <definedName name="et_OneRates_5">et_union_hor!$Q$98</definedName>
    <definedName name="et_OneRates_5_comp">et_union_hor!$P$98</definedName>
    <definedName name="et_OneRates_5_comp_p">et_union_hor!$P$109</definedName>
    <definedName name="et_OneRates_5_p">et_union_hor!$Q$109</definedName>
    <definedName name="et_OneRates_6">et_union_hor!$O$120</definedName>
    <definedName name="et_OneRates_7">et_union_hor!$O$137</definedName>
    <definedName name="et_pIns_List06_1_Period">et_union_hor!$V$29:$V$41</definedName>
    <definedName name="et_pIns_List06_10_Period">et_union_hor!$AK$181:$AK$190</definedName>
    <definedName name="et_pIns_List06_2_Period">et_union_hor!$V$45:$V$56</definedName>
    <definedName name="et_pIns_List06_3_Period">et_union_hor!$V$61:$V$72</definedName>
    <definedName name="et_pIns_List06_4_Period">et_union_hor!$CG$77:$CG$88</definedName>
    <definedName name="et_pIns_List06_5_Period">et_union_hor!$AA$92:$AA$109</definedName>
    <definedName name="et_pIns_List06_6_Period">et_union_hor!$V$114:$V$127</definedName>
    <definedName name="et_pIns_List06_7_Period">et_union_hor!$V$131:$V$144</definedName>
    <definedName name="et_pIns_List06_8_Period">et_union_hor!$V$148:$V$161</definedName>
    <definedName name="et_pIns_List06_9_Period">et_union_hor!$AL$166:$AL$177</definedName>
    <definedName name="et_PN_range">et_union_hor!$Q$196</definedName>
    <definedName name="et_TN_range">et_union_hor!$U$196</definedName>
    <definedName name="et_TS_range">et_union_hor!$Y$196</definedName>
    <definedName name="et_TwoRates_1">et_union_hor!$P$34:$Q$34</definedName>
    <definedName name="et_TwoRates_2">et_union_hor!$P$50:$Q$50</definedName>
    <definedName name="et_TwoRates_3">et_union_hor!$P$66:$Q$66</definedName>
    <definedName name="et_TwoRates_4">et_union_hor!$P$82:$Q$82</definedName>
    <definedName name="et_TwoRates_5">et_union_hor!$R$98:$S$98</definedName>
    <definedName name="et_TwoRates_5_comp">et_union_hor!$T$98:$U$98</definedName>
    <definedName name="et_TwoRates_5_comp_p">et_union_hor!$T$109:$V$109</definedName>
    <definedName name="et_TwoRates_5_p">et_union_hor!$R$109:$S$109</definedName>
    <definedName name="et_TwoRates_6">et_union_hor!$P$120:$Q$120</definedName>
    <definedName name="et_TwoRates_7">et_union_hor!$P$137:$Q$137</definedName>
    <definedName name="fil">Титульный!$F$30</definedName>
    <definedName name="fil_flag">Титульный!$F$28</definedName>
    <definedName name="FirstLine">Инструкция!$A$6</definedName>
    <definedName name="flag_publication">Титульный!$F$9</definedName>
    <definedName name="flagMO">'Перечень тарифов'!$K$20:$K$25</definedName>
    <definedName name="flagST">'Перечень тарифов'!$O$20:$O$25</definedName>
    <definedName name="flagTwoTariff">'Перечень тарифов'!$G$20:$G$25</definedName>
    <definedName name="flagUsedTer_List01">Территории!$P$11:$P$15</definedName>
    <definedName name="group_rates">'Перечень тарифов'!$E$20:$E$25</definedName>
    <definedName name="header_1">'Форма 2.2 | Т-тех'!$L$5</definedName>
    <definedName name="header_10">'Форма 2.3 | Т-подкл'!$L$5</definedName>
    <definedName name="header_2">'Форма 2.2 | Т-транс'!$L$5</definedName>
    <definedName name="header_3">'Форма 2.2 | Т-подвоз'!$L$5</definedName>
    <definedName name="header_4">'Форма 2.2 | Т-пит'!$L$5</definedName>
    <definedName name="header_9">'Форма 2.3 | Т-подкл(инд)'!$L$5:$AJ$5</definedName>
    <definedName name="hlApr">'Перечень тарифов'!$G$10</definedName>
    <definedName name="id_rates">'Перечень тарифов'!$A$20:$A$25</definedName>
    <definedName name="IDtariff_List05_1">'Форма 1.0.1 | Т-тех'!$A$1</definedName>
    <definedName name="IDtariff_List05_10">'Форма 1.0.1 | Т-подкл'!$A$1</definedName>
    <definedName name="IDtariff_List05_11">'Форма 1.0.1 | Форма 2.11'!$A$1</definedName>
    <definedName name="IDtariff_List05_2">'Форма 1.0.1 | Т-транс'!$A$1</definedName>
    <definedName name="IDtariff_List05_3">'Форма 1.0.1 | Т-подвоз'!$A$1</definedName>
    <definedName name="IDtariff_List05_4">'Форма 1.0.1 | Т-пит'!$A$1</definedName>
    <definedName name="IDtariff_List05_9">'Форма 1.0.1 | Т-подкл(инд)'!$A$1</definedName>
    <definedName name="Info_Diff">modInfo!$B$28</definedName>
    <definedName name="Info_Diff1">modInfo!$B$30</definedName>
    <definedName name="Info_FilFlag">modInfo!$B$1</definedName>
    <definedName name="Info_ForMOInListMO">modInfo!$B$18</definedName>
    <definedName name="Info_ForMRInListMO">modInfo!$B$17</definedName>
    <definedName name="Info_ForSKIInListMO">modInfo!$B$19</definedName>
    <definedName name="Info_ForSKINumberInListMO">modInfo!$B$20</definedName>
    <definedName name="Info_NoteStandarts">modInfo!$B$22</definedName>
    <definedName name="Info_NoUpdates">modInfo!$B$36</definedName>
    <definedName name="Info_PeriodInTitle">modInfo!$B$4</definedName>
    <definedName name="Info_PrDiff">modInfo!$B$29</definedName>
    <definedName name="Info_PublicationNotDisclosed">modInfo!$B$15</definedName>
    <definedName name="Info_PublicationPdf">modInfo!$B$14</definedName>
    <definedName name="Info_PublicationWeb">modInfo!$B$13</definedName>
    <definedName name="Info_T_Podkl">modInfo!$B$24</definedName>
    <definedName name="Info_TarName">modInfo!$B$27</definedName>
    <definedName name="Info_TerExcludeHelp_1">modInfo!$B$33</definedName>
    <definedName name="Info_TerExcludeHelp_2">modInfo!$B$34</definedName>
    <definedName name="Info_TitleFil">modInfo!$B$11</definedName>
    <definedName name="Info_TitleFlagCrossSubsidization">modInfo!$B$8</definedName>
    <definedName name="Info_TitleFlagIstPubl">modInfo!$B$9</definedName>
    <definedName name="Info_TitleFlagTwoPartTariff">modInfo!$B$7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fo_TitleType">modInfo!$B$10</definedName>
    <definedName name="inn">Титульный!$F$31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instr_hyp1">Инструкция!$H$58</definedName>
    <definedName name="instr_hyp2">Инструкция!$E$70</definedName>
    <definedName name="instr_hyp3">Инструкция!$H$81</definedName>
    <definedName name="isComponent">'Перечень тарифов'!$G$12</definedName>
    <definedName name="isDiff">'Перечень тарифов'!$G$16</definedName>
    <definedName name="isSellers">'Перечень тарифов'!$G$11</definedName>
    <definedName name="IstPub">Титульный!$F$21</definedName>
    <definedName name="IstPub_ch">Титульный!$F$26</definedName>
    <definedName name="kind_group_rates">TEHSHEET!$X$2:$X$11</definedName>
    <definedName name="kind_group_rates_load">TEHSHEET!$AP$2:$AP$7</definedName>
    <definedName name="kind_group_rates_load_filter">TEHSHEET!$AQ$2:$AQ$6</definedName>
    <definedName name="kind_of_activity">REESTR_VED!$B$2:$B$8</definedName>
    <definedName name="kind_of_activity_WARM">TEHSHEET!$N$2:$N$8</definedName>
    <definedName name="kind_of_cons">TEHSHEET!$R$2:$R$6</definedName>
    <definedName name="kind_of_control_method">TEHSHEET!$K$2:$K$5</definedName>
    <definedName name="kind_of_control_method_filter">TEHSHEET!$L$2:$L$5</definedName>
    <definedName name="kind_of_data_type">TEHSHEET!$P$2:$P$3</definedName>
    <definedName name="kind_of_diameters">TEHSHEET!$T$2:$T$6</definedName>
    <definedName name="kind_of_diameters2">TEHSHEET!$AU$2:$AU$8</definedName>
    <definedName name="kind_of_diff">TEHSHEET!$AS$2:$AS$4</definedName>
    <definedName name="kind_of_forms">TEHSHEET!$AZ$2:$AZ$6</definedName>
    <definedName name="kind_of_fuel">TEHSHEET!$AK$2:$AK$9</definedName>
    <definedName name="kind_of_heat_transfer">TEHSHEET!$O$2:$O$13</definedName>
    <definedName name="kind_of_heat_transfer2">TEHSHEET!$AH$2:$AH$7</definedName>
    <definedName name="kind_of_heat_transfer3">TEHSHEET!$AI$2:$AI$3</definedName>
    <definedName name="kind_of_load">TEHSHEET!$U$2:$U$7</definedName>
    <definedName name="kind_of_load2">TEHSHEET!$U$2:$U$4</definedName>
    <definedName name="kind_of_load3">TEHSHEET!$AF$2:$AF$5</definedName>
    <definedName name="kind_of_load4">TEHSHEET!$U$2:$U$5</definedName>
    <definedName name="kind_of_nameforms">TEHSHEET!$BA$2:$BA$6</definedName>
    <definedName name="kind_of_NDS">TEHSHEET!$H$2:$H$4</definedName>
    <definedName name="kind_of_NDS_tariff">TEHSHEET!$H$7:$H$8</definedName>
    <definedName name="kind_of_NDS_tariff_people">TEHSHEET!$H$13:$H$14</definedName>
    <definedName name="kind_of_nets">TEHSHEET!$S$2:$S$4</definedName>
    <definedName name="kind_of_publication">TEHSHEET!$G$2:$G$3</definedName>
    <definedName name="kind_of_scheme_in">TEHSHEET!$Q$2:$Q$5</definedName>
    <definedName name="kind_of_scheme_in2">TEHSHEET!$Q$3:$Q$5</definedName>
    <definedName name="kind_of_tariff_unit">TEHSHEET!$J$7:$J$8</definedName>
    <definedName name="kind_of_unit">TEHSHEET!$J$2:$J$4</definedName>
    <definedName name="kind_of_zak">TEHSHEET!$AM$2:$AM$7</definedName>
    <definedName name="kpp">Титульный!$F$32</definedName>
    <definedName name="LINK_RANGE">REESTR_LINK!$B$2:$B$3</definedName>
    <definedName name="List_H">TEHSHEET!$AW$2:$AW$25</definedName>
    <definedName name="List_M">TEHSHEET!$AX$2:$AX$61</definedName>
    <definedName name="LIST_MR_MO_OKTMO">REESTR_MO!$A$2:$D$464</definedName>
    <definedName name="List01_CheckC">Территории!$D$11:$L$15</definedName>
    <definedName name="List01_NameCol">Территории!$K$1:$M$1</definedName>
    <definedName name="List01_REESTR_MO">Территории!$H$11:$L$15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6_1_DP">'Форма 2.2 | Т-тех'!$11:$11</definedName>
    <definedName name="List06_1_MC">'Форма 2.2 | Т-тех'!$O$18:$O$30</definedName>
    <definedName name="List06_1_MC2">'Форма 2.2 | Т-тех'!$V$18:$V$30</definedName>
    <definedName name="List06_1_note">'Форма 2.2 | Т-тех'!$W$18:$W$30</definedName>
    <definedName name="List06_1_Period">'Форма 2.2 | Т-тех'!$O$18:$U$30</definedName>
    <definedName name="List06_10_DP">'Форма 2.3 | Т-подкл'!$12:$12</definedName>
    <definedName name="List06_10_flagDS">'Форма 2.3 | Т-подкл'!$Y$18:$Y$30</definedName>
    <definedName name="List06_10_flagTN">'Форма 2.3 | Т-подкл'!$Q$18:$T$30</definedName>
    <definedName name="List06_10_flagTS">'Форма 2.3 | Т-подкл'!$U$18:$X$30</definedName>
    <definedName name="List06_10_MC2">'Форма 2.3 | Т-подкл'!$AK$19:$AK$30</definedName>
    <definedName name="List06_10_note">'Форма 2.3 | Т-подкл'!$AL$19:$AL$30</definedName>
    <definedName name="List06_10_Period">'Форма 2.3 | Т-подкл'!$AC$19:$AJ$30</definedName>
    <definedName name="List06_10_pl">'Форма 2.3 | Т-подкл'!$11:$11</definedName>
    <definedName name="List06_10_region">'Форма 2.3 | Т-подкл'!$Q$22:$AB$24</definedName>
    <definedName name="List06_2_DP">'Форма 2.2 | Т-транс'!$11:$11</definedName>
    <definedName name="List06_2_MC">'Форма 2.2 | Т-транс'!$O$18:$O$30</definedName>
    <definedName name="List06_2_MC2">'Форма 2.2 | Т-транс'!$V$18:$V$30</definedName>
    <definedName name="List06_2_note">'Форма 2.2 | Т-транс'!$W$18:$W$30</definedName>
    <definedName name="List06_2_Period">'Форма 2.2 | Т-транс'!$O$18:$U$30</definedName>
    <definedName name="List06_3_DP">'Форма 2.2 | Т-подвоз'!$11:$11</definedName>
    <definedName name="List06_3_MC">'Форма 2.2 | Т-подвоз'!$O$18:$O$30</definedName>
    <definedName name="List06_3_MC2">'Форма 2.2 | Т-подвоз'!$V$18:$V$30</definedName>
    <definedName name="List06_3_note">'Форма 2.2 | Т-подвоз'!$W$18:$W$30</definedName>
    <definedName name="List06_3_Period">'Форма 2.2 | Т-подвоз'!$O$18:$U$30</definedName>
    <definedName name="List06_4_DP">'Форма 2.2 | Т-пит'!$11:$11</definedName>
    <definedName name="List06_4_MC2">'Форма 2.2 | Т-пит'!$CG$18:$CG$35</definedName>
    <definedName name="List06_4_note">'Форма 2.2 | Т-пит'!$CH$18:$CH$35</definedName>
    <definedName name="List06_4_Period">'Форма 2.2 | Т-пит'!$O$18:$U$35</definedName>
    <definedName name="List06_9_DP">'Форма 2.3 | Т-подкл(инд)'!$12:$12</definedName>
    <definedName name="List06_9_flagDS">'Форма 2.3 | Т-подкл(инд)'!$Z$18:$Z$30</definedName>
    <definedName name="List06_9_flagPN">'Форма 2.3 | Т-подкл(инд)'!$N$18:$N$30</definedName>
    <definedName name="List06_9_flagTN">'Форма 2.3 | Т-подкл(инд)'!$R$18:$U$30</definedName>
    <definedName name="List06_9_flagTS">'Форма 2.3 | Т-подкл(инд)'!$V$18:$Y$30</definedName>
    <definedName name="List06_9_MC2">'Форма 2.3 | Т-подкл(инд)'!$AL$19:$AL$30</definedName>
    <definedName name="List06_9_note">'Форма 2.3 | Т-подкл(инд)'!$AM$19:$AM$30</definedName>
    <definedName name="List06_9_Period">'Форма 2.3 | Т-подкл(инд)'!$AD$19:$AK$30</definedName>
    <definedName name="List06_9_pl">'Форма 2.3 | Т-подкл(инд)'!$11:$11</definedName>
    <definedName name="List06_9_region">'Форма 2.3 | Т-подкл(инд)'!$R$22:$AC$25</definedName>
    <definedName name="List11_GroundMaterials_1">'Форма 2.11'!$F$12:$F$16</definedName>
    <definedName name="List11_note">'Форма 2.11'!$G$10:$G$16</definedName>
    <definedName name="List12_Date">'Форма 2.12'!$G$11</definedName>
    <definedName name="List12_GroundMaterials_1">'Форма 2.12'!$H$11:$H$32</definedName>
    <definedName name="List12_note">'Форма 2.12'!$I$10:$I$32</definedName>
    <definedName name="ListForms">modSheetMain!$A:$A</definedName>
    <definedName name="logical">TEHSHEET!$D$2:$D$3</definedName>
    <definedName name="mo_List01">Территории!$K$11:$K$15</definedName>
    <definedName name="MODesc">'Перечень тарифов'!$N$20:$N$25</definedName>
    <definedName name="MONTH">TEHSHEET!$E$2:$E$13</definedName>
    <definedName name="mr_List01">Территории!$H$11:$H$15</definedName>
    <definedName name="mrCopy_List01">Территории!$M$11:$M$15</definedName>
    <definedName name="mrmoCopy_List01">Территории!$R$11:$R$15</definedName>
    <definedName name="nalog">Титульный!$F$34</definedName>
    <definedName name="name_rates">'Перечень тарифов'!$J$20:$J$25</definedName>
    <definedName name="name_rates_4">TEHSHEET!$AA$2:$AA$5</definedName>
    <definedName name="name_rates_4_filter">TEHSHEET!$AB$2:$AB$4</definedName>
    <definedName name="name_rates_8">TEHSHEET!$AC$2:$AC$4</definedName>
    <definedName name="name_rates_8_filter">TEHSHEET!$AD$2:$AD$4</definedName>
    <definedName name="nameApr">'Перечень тарифов'!$G$7</definedName>
    <definedName name="NameOrPr">Титульный!$F$18</definedName>
    <definedName name="NameOrPr_ch">Титульный!$F$23</definedName>
    <definedName name="numberPr">Титульный!$F$20</definedName>
    <definedName name="numberPr_ch">Титульный!$F$25</definedName>
    <definedName name="OneRates_1">'Форма 2.2 | Т-тех'!$O$23</definedName>
    <definedName name="OneRates_2">'Форма 2.2 | Т-транс'!$O$23</definedName>
    <definedName name="OneRates_3">'Форма 2.2 | Т-подвоз'!$O$23</definedName>
    <definedName name="OneRates_4">'Форма 2.2 | Т-пит'!$O$23</definedName>
    <definedName name="org">Титульный!$F$29</definedName>
    <definedName name="Org_Address">Титульный!$F$38:$F$38</definedName>
    <definedName name="ORG_END_DATE">TEHSHEET!$F$29</definedName>
    <definedName name="Org_main">Титульный!$F$39</definedName>
    <definedName name="ORG_START_DATE">TEHSHEET!$E$29</definedName>
    <definedName name="otv_lico_name">Титульный!$F$41:$F$44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Cng_List11_1">'Форма 2.11'!$E$12:$E$13</definedName>
    <definedName name="pCng_List11_2">'Форма 2.11'!$E$15:$E$16</definedName>
    <definedName name="pCng_List12_1">'Форма 2.12'!$E$15:$E$16</definedName>
    <definedName name="pCng_List12_2">'Форма 2.12'!$E$18:$E$19</definedName>
    <definedName name="pCng_List12_6">'Форма 2.12'!$E$31:$E$32</definedName>
    <definedName name="pDbl_List12_5">'Форма 2.12'!$G$28:$G$29</definedName>
    <definedName name="pDbl_List12_5_copy">'Форма 2.12'!$L$28:$L$29</definedName>
    <definedName name="pDbl_List12_5_copy2">'Форма 2.12'!$K$28:$K$29</definedName>
    <definedName name="pDel_Comm">Комментарии!$C$11:$C$12</definedName>
    <definedName name="pDel_List01_0">Территории!$C$11:$C$15</definedName>
    <definedName name="pDel_List01_1">Территории!$F$11:$F$15</definedName>
    <definedName name="pDel_List01_2">Территории!$I$11:$I$15</definedName>
    <definedName name="pDel_List02">'Перечень тарифов'!$C$20:$C$25</definedName>
    <definedName name="pDel_List02_1">'Перечень тарифов'!$H$20:$H$25</definedName>
    <definedName name="pDel_List02_2">'Перечень тарифов'!$L$20:$L$25</definedName>
    <definedName name="pDel_List02_3">'Перечень тарифов'!$P$20:$P$25</definedName>
    <definedName name="pDel_List03">'Форма 1.0.2'!$C$12:$C$13</definedName>
    <definedName name="pDel_List06_1_1">'Форма 2.2 | Т-тех'!$I$18:$K$30</definedName>
    <definedName name="pDel_List06_10_3">'Форма 2.3 | Т-подкл'!$R$19:$R$30</definedName>
    <definedName name="pDel_List06_10_4">'Форма 2.3 | Т-подкл'!$V$19:$V$30</definedName>
    <definedName name="pDel_List06_10_5">'Форма 2.3 | Т-подкл'!$Z$19:$Z$30</definedName>
    <definedName name="pDel_List06_10_6">'Форма 2.3 | Т-подкл'!$K$19:$K$30</definedName>
    <definedName name="pDel_List06_10_7">'Форма 2.3 | Т-подкл'!$N$18:$N$30</definedName>
    <definedName name="pDel_List06_2_1">'Форма 2.2 | Т-транс'!$I$18:$K$30</definedName>
    <definedName name="pDel_List06_3_1">'Форма 2.2 | Т-подвоз'!$I$18:$K$30</definedName>
    <definedName name="pDel_List06_4_1">'Форма 2.2 | Т-пит'!$I$18:$K$36</definedName>
    <definedName name="pDel_List06_9_3">'Форма 2.3 | Т-подкл(инд)'!$S$19:$S$30</definedName>
    <definedName name="pDel_List06_9_4">'Форма 2.3 | Т-подкл(инд)'!$W$19:$W$30</definedName>
    <definedName name="pDel_List06_9_5">'Форма 2.3 | Т-подкл(инд)'!$AA$19:$AA$30</definedName>
    <definedName name="pDel_List06_9_6">'Форма 2.3 | Т-подкл(инд)'!$K$19:$K$30</definedName>
    <definedName name="pDel_List06_9_7">'Форма 2.3 | Т-подкл(инд)'!$O$18:$O$30</definedName>
    <definedName name="pDel_List07">'Сведения об изменении'!$C$11:$C$13</definedName>
    <definedName name="pDel_List11_1">'Форма 2.11'!$C$12:$C$13</definedName>
    <definedName name="pDel_List11_2">'Форма 2.11'!$C$15:$C$16</definedName>
    <definedName name="pDel_List12_1">'Форма 2.12'!$C$15:$C$16</definedName>
    <definedName name="pDel_List12_2">'Форма 2.12'!$C$18:$C$19</definedName>
    <definedName name="pDel_List12_3">'Форма 2.12'!$C$22:$C$23</definedName>
    <definedName name="pDel_List12_4">'Форма 2.12'!$C$25:$C$26</definedName>
    <definedName name="pDel_List12_5">'Форма 2.12'!$C$28:$C$29</definedName>
    <definedName name="pDel_List12_6">'Форма 2.12'!$C$31:$C$32</definedName>
    <definedName name="periodEnd">Титульный!$F$12</definedName>
    <definedName name="periodStart">Титульный!$F$11</definedName>
    <definedName name="pIns_Comm">Комментарии!$E$12</definedName>
    <definedName name="pIns_List01_0">Территории!$E$15</definedName>
    <definedName name="pIns_List02">'Перечень тарифов'!$E$25</definedName>
    <definedName name="pIns_List03">'Форма 1.0.2'!$E$13</definedName>
    <definedName name="pIns_List06_1_Period">'Форма 2.2 | Т-тех'!$V$14:$V$30</definedName>
    <definedName name="pIns_List06_10_Period">'Форма 2.3 | Т-подкл'!$AK$15:$AK$30</definedName>
    <definedName name="pIns_List06_2_Period">'Форма 2.2 | Т-транс'!$V$14:$V$30</definedName>
    <definedName name="pIns_List06_3_Period">'Форма 2.2 | Т-подвоз'!$V$14:$V$30</definedName>
    <definedName name="pIns_List06_4_Period">'Форма 2.2 | Т-пит'!$CG$18:$CG$35</definedName>
    <definedName name="pIns_List06_9_Period">'Форма 2.3 | Т-подкл(инд)'!$AL$19:$AL$30</definedName>
    <definedName name="pIns_List07">'Сведения об изменении'!$E$13</definedName>
    <definedName name="pIns_List11_1">'Форма 2.11'!$E$13</definedName>
    <definedName name="pIns_List11_2">'Форма 2.11'!$E$16</definedName>
    <definedName name="pIns_List12_1">'Форма 2.12'!$E$16</definedName>
    <definedName name="pIns_List12_2">'Форма 2.12'!$E$19</definedName>
    <definedName name="pIns_List12_3">'Форма 2.12'!$E$23</definedName>
    <definedName name="pIns_List12_4">'Форма 2.12'!$E$26</definedName>
    <definedName name="pIns_List12_5">'Форма 2.12'!$E$29</definedName>
    <definedName name="pIns_List12_6">'Форма 2.12'!$E$32</definedName>
    <definedName name="PROT_22">P3_PROT_22,P4_PROT_22,P5_PROT_22</definedName>
    <definedName name="pVDel_List06_1">'Форма 2.2 | Т-тех'!$12:$12</definedName>
    <definedName name="pVDel_List06_10">'Форма 2.3 | Т-подкл'!$13:$13</definedName>
    <definedName name="pVDel_List06_2">'Форма 2.2 | Т-транс'!$12:$12</definedName>
    <definedName name="pVDel_List06_3">'Форма 2.2 | Т-подвоз'!$12:$12</definedName>
    <definedName name="pVDel_List06_4">'Форма 2.2 | Т-пит'!$12:$12</definedName>
    <definedName name="pVDel_List06_9">'Форма 2.3 | Т-подкл(инд)'!$13:$13</definedName>
    <definedName name="QUARTER">TEHSHEET!$F$2:$F$5</definedName>
    <definedName name="REESTR_LINK_RANGE">REESTR_LINK!$A$2:$C$3</definedName>
    <definedName name="REESTR_ORG_RANGE">REESTR_ORG!$A$2:$J$90</definedName>
    <definedName name="REESTR_VED_RANGE">REESTR_VED!$A$2:$B$8</definedName>
    <definedName name="REESTR_VT_RANGE">REESTR_VT!$A$2:$B$7</definedName>
    <definedName name="RegExc_clear_1">et_union_hor!$L$118:$W$118,et_union_hor!$L$124:$W$124</definedName>
    <definedName name="RegExc_Clear_2">et_union_hor!$L$135:$W$135,et_union_hor!$L$141:$W$141</definedName>
    <definedName name="REGION">TEHSHEET!$A$2:$A$87</definedName>
    <definedName name="region_name">Титульный!$F$7</definedName>
    <definedName name="RegulatoryPeriod">Титульный!$F$11:$F$12</definedName>
    <definedName name="SAPBEXrevision" hidden="1">1</definedName>
    <definedName name="SAPBEXsysID" hidden="1">"BW2"</definedName>
    <definedName name="SAPBEXwbID" hidden="1">"479GSPMTNK9HM4ZSIVE5K2SH6"</definedName>
    <definedName name="SKI_number">TEHSHEET!$I$2:$I$21</definedName>
    <definedName name="tariffDesc">'Перечень тарифов'!$R$20:$R$25</definedName>
    <definedName name="TECH_ORG_ID">Титульный!$F$1</definedName>
    <definedName name="ter_List01">Территории!$E$11:$E$15</definedName>
    <definedName name="terCopy_List01">Территории!$Q$11:$Q$15</definedName>
    <definedName name="TitlePr_ch">Титульный!$F$22</definedName>
    <definedName name="TwoRates_1">'Форма 2.2 | Т-тех'!$P$23:$Q$23</definedName>
    <definedName name="TwoRates_2">'Форма 2.2 | Т-транс'!$P$23:$Q$23</definedName>
    <definedName name="TwoRates_3">'Форма 2.2 | Т-подвоз'!$P$23:$Q$23</definedName>
    <definedName name="TwoRates_4">'Форма 2.2 | Т-пит'!$P$23:$Q$23</definedName>
    <definedName name="UpdStatus">Инструкция!$AA$1</definedName>
    <definedName name="VDET_END_DATE">TEHSHEET!$F$32</definedName>
    <definedName name="VDET_START_DATE">TEHSHEET!$E$32</definedName>
    <definedName name="version">Инструкция!$B$3</definedName>
    <definedName name="vid_teplnos_1">'Форма 2.2 | Т-тех'!$M$23</definedName>
    <definedName name="vid_teplnos_10">et_union_hor!$M$137</definedName>
    <definedName name="vid_teplnos_11">'Форма 2.2 | Т-пит'!$M$23</definedName>
    <definedName name="vid_teplnos_12">et_union_hor!$M$82</definedName>
    <definedName name="vid_teplnos_2">'Форма 2.2 | Т-транс'!$M$23</definedName>
    <definedName name="vid_teplnos_3">'Форма 2.2 | Т-подвоз'!$M$23</definedName>
    <definedName name="vid_teplnos_6">et_union_hor!$M$34</definedName>
    <definedName name="vid_teplnos_7">et_union_hor!$M$50</definedName>
    <definedName name="vid_teplnos_8">et_union_hor!$M$66</definedName>
    <definedName name="vid_teplnos_9">et_union_hor!$M$120</definedName>
    <definedName name="VidTopl">'Перечень тарифов'!$G$13</definedName>
    <definedName name="VidTopl_2">'Форма 2.2 | Т-транс'!$M$8</definedName>
    <definedName name="VidTopl_3">'Форма 2.2 | Т-подвоз'!$M$8</definedName>
    <definedName name="warmNote">'Перечень тарифов'!$S$20:$S$25</definedName>
    <definedName name="year_list">TEHSHEET!$C$2:$C$6</definedName>
    <definedName name="year_list1">TEHSHEET!$B$2:$B$27</definedName>
  </definedNames>
  <calcPr calcId="162913"/>
</workbook>
</file>

<file path=xl/calcChain.xml><?xml version="1.0" encoding="utf-8"?>
<calcChain xmlns="http://schemas.openxmlformats.org/spreadsheetml/2006/main">
  <c r="M7" i="560" l="1"/>
  <c r="O7" i="560"/>
  <c r="M8" i="560"/>
  <c r="O8" i="560"/>
  <c r="M9" i="560"/>
  <c r="O9" i="560"/>
  <c r="O10" i="560"/>
  <c r="O17" i="560"/>
  <c r="P17" i="560" s="1"/>
  <c r="Q17" i="560" s="1"/>
  <c r="R17" i="560" s="1"/>
  <c r="S17" i="560" s="1"/>
  <c r="U17" i="560" s="1"/>
  <c r="V17" i="560" s="1"/>
  <c r="W17" i="560" s="1"/>
  <c r="X17" i="560" s="1"/>
  <c r="Y17" i="560" s="1"/>
  <c r="Z17" i="560" s="1"/>
  <c r="AB17" i="560" s="1"/>
  <c r="AC17" i="560" s="1"/>
  <c r="AD17" i="560" s="1"/>
  <c r="AE17" i="560" s="1"/>
  <c r="AF17" i="560" s="1"/>
  <c r="AG17" i="560" s="1"/>
  <c r="AI17" i="560" s="1"/>
  <c r="AJ17" i="560" s="1"/>
  <c r="AK17" i="560" s="1"/>
  <c r="AL17" i="560" s="1"/>
  <c r="AM17" i="560" s="1"/>
  <c r="AN17" i="560" s="1"/>
  <c r="AP17" i="560" s="1"/>
  <c r="AQ17" i="560" s="1"/>
  <c r="AR17" i="560" s="1"/>
  <c r="AS17" i="560" s="1"/>
  <c r="AT17" i="560" s="1"/>
  <c r="AU17" i="560" s="1"/>
  <c r="AW17" i="560" s="1"/>
  <c r="AX17" i="560" s="1"/>
  <c r="AY17" i="560" s="1"/>
  <c r="AZ17" i="560" s="1"/>
  <c r="BA17" i="560" s="1"/>
  <c r="BB17" i="560" s="1"/>
  <c r="BD17" i="560" s="1"/>
  <c r="BE17" i="560" s="1"/>
  <c r="BF17" i="560" s="1"/>
  <c r="BG17" i="560" s="1"/>
  <c r="BH17" i="560" s="1"/>
  <c r="BI17" i="560" s="1"/>
  <c r="BK17" i="560" s="1"/>
  <c r="BL17" i="560" s="1"/>
  <c r="BM17" i="560" s="1"/>
  <c r="BN17" i="560" s="1"/>
  <c r="BO17" i="560" s="1"/>
  <c r="BP17" i="560" s="1"/>
  <c r="BR17" i="560" s="1"/>
  <c r="BS17" i="560" s="1"/>
  <c r="BT17" i="560" s="1"/>
  <c r="BU17" i="560" s="1"/>
  <c r="BV17" i="560" s="1"/>
  <c r="BW17" i="560" s="1"/>
  <c r="BY17" i="560" s="1"/>
  <c r="BZ17" i="560" s="1"/>
  <c r="CA17" i="560" s="1"/>
  <c r="CB17" i="560" s="1"/>
  <c r="CC17" i="560" s="1"/>
  <c r="CD17" i="560" s="1"/>
  <c r="CF17" i="560" s="1"/>
  <c r="CG17" i="560" s="1"/>
  <c r="CH17" i="560" s="1"/>
  <c r="O18" i="560"/>
  <c r="CK23" i="560"/>
  <c r="Q24" i="560"/>
  <c r="X24" i="560"/>
  <c r="AE24" i="560"/>
  <c r="AL24" i="560"/>
  <c r="AS24" i="560"/>
  <c r="AZ24" i="560"/>
  <c r="BG24" i="560"/>
  <c r="BN24" i="560"/>
  <c r="BU24" i="560"/>
  <c r="CB24" i="560"/>
  <c r="CK27" i="560"/>
  <c r="Q28" i="560"/>
  <c r="X28" i="560"/>
  <c r="AE28" i="560"/>
  <c r="AL28" i="560"/>
  <c r="AS28" i="560"/>
  <c r="AZ28" i="560"/>
  <c r="BG28" i="560"/>
  <c r="BN28" i="560"/>
  <c r="BU28" i="560"/>
  <c r="CB28" i="560"/>
  <c r="CK31" i="560"/>
  <c r="Q32" i="560"/>
  <c r="X32" i="560"/>
  <c r="AE32" i="560"/>
  <c r="AL32" i="560"/>
  <c r="AS32" i="560"/>
  <c r="AZ32" i="560"/>
  <c r="BG32" i="560"/>
  <c r="BN32" i="560"/>
  <c r="BU32" i="560"/>
  <c r="CB32" i="560"/>
  <c r="A1" i="612"/>
  <c r="A2" i="612"/>
  <c r="A3" i="612"/>
  <c r="A4" i="612"/>
  <c r="A5" i="612"/>
  <c r="A6" i="612"/>
  <c r="A7" i="612"/>
  <c r="A8" i="612"/>
  <c r="A9" i="612"/>
  <c r="A10" i="612"/>
  <c r="A11" i="612"/>
  <c r="A12" i="612"/>
  <c r="A13" i="612"/>
  <c r="A14" i="612"/>
  <c r="A15" i="612"/>
  <c r="A16" i="612"/>
  <c r="A17" i="612"/>
  <c r="A18" i="612"/>
  <c r="A19" i="612"/>
  <c r="A20" i="612"/>
  <c r="A21" i="612"/>
  <c r="A22" i="612"/>
  <c r="A23" i="612"/>
  <c r="A24" i="612"/>
  <c r="A25" i="612"/>
  <c r="A26" i="612"/>
  <c r="A27" i="612"/>
  <c r="A28" i="612"/>
  <c r="A29" i="612"/>
  <c r="A30" i="612"/>
  <c r="A31" i="612"/>
  <c r="A32" i="612"/>
  <c r="A33" i="612"/>
  <c r="A34" i="612"/>
  <c r="A35" i="612"/>
  <c r="A36" i="612"/>
  <c r="A37" i="612"/>
  <c r="A38" i="612"/>
  <c r="A39" i="612"/>
  <c r="A40" i="612"/>
  <c r="A41" i="612"/>
  <c r="A42" i="612"/>
  <c r="A43" i="612"/>
  <c r="A44" i="612"/>
  <c r="A45" i="612"/>
  <c r="A46" i="612"/>
  <c r="A47" i="612"/>
  <c r="A48" i="612"/>
  <c r="A49" i="612"/>
  <c r="A50" i="612"/>
  <c r="A51" i="612"/>
  <c r="A52" i="612"/>
  <c r="A53" i="612"/>
  <c r="A54" i="612"/>
  <c r="A55" i="612"/>
  <c r="A56" i="612"/>
  <c r="A57" i="612"/>
  <c r="A58" i="612"/>
  <c r="A59" i="612"/>
  <c r="A60" i="612"/>
  <c r="A61" i="612"/>
  <c r="A62" i="612"/>
  <c r="A63" i="612"/>
  <c r="A64" i="612"/>
  <c r="A65" i="612"/>
  <c r="A66" i="612"/>
  <c r="A67" i="612"/>
  <c r="A68" i="612"/>
  <c r="A69" i="612"/>
  <c r="A70" i="612"/>
  <c r="A71" i="612"/>
  <c r="A72" i="612"/>
  <c r="A73" i="612"/>
  <c r="A74" i="612"/>
  <c r="A75" i="612"/>
  <c r="A76" i="612"/>
  <c r="A77" i="612"/>
  <c r="A78" i="612"/>
  <c r="A79" i="612"/>
  <c r="A80" i="612"/>
  <c r="A81" i="612"/>
  <c r="A82" i="612"/>
  <c r="A83" i="612"/>
  <c r="A84" i="612"/>
  <c r="A85" i="612"/>
  <c r="A86" i="612"/>
  <c r="A87" i="612"/>
  <c r="A88" i="612"/>
  <c r="A89" i="612"/>
  <c r="A90" i="612"/>
  <c r="A91" i="612"/>
  <c r="A92" i="612"/>
  <c r="A93" i="612"/>
  <c r="A94" i="612"/>
  <c r="A95" i="612"/>
  <c r="A96" i="612"/>
  <c r="A97" i="612"/>
  <c r="A98" i="612"/>
  <c r="A99" i="612"/>
  <c r="A100" i="612"/>
  <c r="A101" i="612"/>
  <c r="A102" i="612"/>
  <c r="A103" i="612"/>
  <c r="A104" i="612"/>
  <c r="A105" i="612"/>
  <c r="A106" i="612"/>
  <c r="A107" i="612"/>
  <c r="A108" i="612"/>
  <c r="A109" i="612"/>
  <c r="A110" i="612"/>
  <c r="A111" i="612"/>
  <c r="A112" i="612"/>
  <c r="A113" i="612"/>
  <c r="A114" i="612"/>
  <c r="A115" i="612"/>
  <c r="A116" i="612"/>
  <c r="A117" i="612"/>
  <c r="A118" i="612"/>
  <c r="A119" i="612"/>
  <c r="A120" i="612"/>
  <c r="A121" i="612"/>
  <c r="A122" i="612"/>
  <c r="A123" i="612"/>
  <c r="A124" i="612"/>
  <c r="A125" i="612"/>
  <c r="A126" i="612"/>
  <c r="A127" i="612"/>
  <c r="A128" i="612"/>
  <c r="A129" i="612"/>
  <c r="A130" i="612"/>
  <c r="A131" i="612"/>
  <c r="A132" i="612"/>
  <c r="A133" i="612"/>
  <c r="A134" i="612"/>
  <c r="A135" i="612"/>
  <c r="A136" i="612"/>
  <c r="A137" i="612"/>
  <c r="A138" i="612"/>
  <c r="A139" i="612"/>
  <c r="A140" i="612"/>
  <c r="A141" i="612"/>
  <c r="A142" i="612"/>
  <c r="A143" i="612"/>
  <c r="A144" i="612"/>
  <c r="A145" i="612"/>
  <c r="A146" i="612"/>
  <c r="A147" i="612"/>
  <c r="A148" i="612"/>
  <c r="A149" i="612"/>
  <c r="A150" i="612"/>
  <c r="A151" i="612"/>
  <c r="A152" i="612"/>
  <c r="A153" i="612"/>
  <c r="A154" i="612"/>
  <c r="A155" i="612"/>
  <c r="A156" i="612"/>
  <c r="A157" i="612"/>
  <c r="A158" i="612"/>
  <c r="A159" i="612"/>
  <c r="A160" i="612"/>
  <c r="A161" i="612"/>
  <c r="A162" i="612"/>
  <c r="A163" i="612"/>
  <c r="A164" i="612"/>
  <c r="A165" i="612"/>
  <c r="A166" i="612"/>
  <c r="A167" i="612"/>
  <c r="A168" i="612"/>
  <c r="A169" i="612"/>
  <c r="A170" i="612"/>
  <c r="A171" i="612"/>
  <c r="A172" i="612"/>
  <c r="A173" i="612"/>
  <c r="A174" i="612"/>
  <c r="A175" i="612"/>
  <c r="A176" i="612"/>
  <c r="A177" i="612"/>
  <c r="A178" i="612"/>
  <c r="A179" i="612"/>
  <c r="A180" i="612"/>
  <c r="A181" i="612"/>
  <c r="A182" i="612"/>
  <c r="A183" i="612"/>
  <c r="A184" i="612"/>
  <c r="A185" i="612"/>
  <c r="A186" i="612"/>
  <c r="A187" i="612"/>
  <c r="A188" i="612"/>
  <c r="A189" i="612"/>
  <c r="A190" i="612"/>
  <c r="A191" i="612"/>
  <c r="A192" i="612"/>
  <c r="A193" i="612"/>
  <c r="A194" i="612"/>
  <c r="A195" i="612"/>
  <c r="A196" i="612"/>
  <c r="A197" i="612"/>
  <c r="A198" i="612"/>
  <c r="A199" i="612"/>
  <c r="A200" i="612"/>
  <c r="A201" i="612"/>
  <c r="A202" i="612"/>
  <c r="A203" i="612"/>
  <c r="A204" i="612"/>
  <c r="A205" i="612"/>
  <c r="A206" i="612"/>
  <c r="A207" i="612"/>
  <c r="A208" i="612"/>
  <c r="A209" i="612"/>
  <c r="A210" i="612"/>
  <c r="A211" i="612"/>
  <c r="A212" i="612"/>
  <c r="A213" i="612"/>
  <c r="A214" i="612"/>
  <c r="A215" i="612"/>
  <c r="A216" i="612"/>
  <c r="A217" i="612"/>
  <c r="A218" i="612"/>
  <c r="A219" i="612"/>
  <c r="A220" i="612"/>
  <c r="A221" i="612"/>
  <c r="CB83" i="471"/>
  <c r="BU83" i="471"/>
  <c r="BN83" i="471"/>
  <c r="BG83" i="471"/>
  <c r="AZ83" i="471"/>
  <c r="AS83" i="471"/>
  <c r="AL83" i="471"/>
  <c r="AE83" i="471"/>
  <c r="X83" i="471"/>
  <c r="H12" i="625"/>
  <c r="H11" i="625"/>
  <c r="H9" i="625"/>
  <c r="H8" i="625"/>
  <c r="H7" i="625"/>
  <c r="H12" i="622"/>
  <c r="H9" i="622"/>
  <c r="H8" i="622"/>
  <c r="H12" i="616"/>
  <c r="H9" i="616"/>
  <c r="H8" i="616"/>
  <c r="R14" i="601"/>
  <c r="H13" i="625" s="1"/>
  <c r="R13" i="601"/>
  <c r="R12" i="601"/>
  <c r="P12" i="601"/>
  <c r="CI23" i="560"/>
  <c r="L26" i="560"/>
  <c r="CJ30" i="560"/>
  <c r="CJ26" i="560"/>
  <c r="F10" i="625"/>
  <c r="M14" i="601"/>
  <c r="M12" i="601"/>
  <c r="L27" i="560"/>
  <c r="M13" i="601"/>
  <c r="L18" i="560"/>
  <c r="F13" i="625"/>
  <c r="L20" i="560"/>
  <c r="CI31" i="560"/>
  <c r="L21" i="560"/>
  <c r="L23" i="560"/>
  <c r="L31" i="560"/>
  <c r="L19" i="560"/>
  <c r="F9" i="625"/>
  <c r="L30" i="560"/>
  <c r="CJ22" i="560"/>
  <c r="F8" i="625"/>
  <c r="L22" i="560"/>
  <c r="F12" i="625"/>
  <c r="CI27" i="560"/>
  <c r="F11" i="625"/>
  <c r="H13" i="616" l="1"/>
  <c r="H13" i="622"/>
  <c r="M9" i="566"/>
  <c r="M8" i="566"/>
  <c r="M9" i="598"/>
  <c r="M8" i="598"/>
  <c r="M9" i="559"/>
  <c r="M8" i="559"/>
  <c r="M9" i="567"/>
  <c r="M8" i="567"/>
  <c r="M9" i="530"/>
  <c r="M8" i="530"/>
  <c r="B2" i="525"/>
  <c r="B3" i="525"/>
  <c r="N10" i="566" l="1"/>
  <c r="N9" i="566"/>
  <c r="N8" i="566"/>
  <c r="N7" i="566"/>
  <c r="N10" i="598"/>
  <c r="N9" i="598"/>
  <c r="N8" i="598"/>
  <c r="N7" i="598"/>
  <c r="M7" i="566"/>
  <c r="M7" i="598"/>
  <c r="O10" i="559"/>
  <c r="O9" i="559"/>
  <c r="O8" i="559"/>
  <c r="O7" i="559"/>
  <c r="M7" i="559"/>
  <c r="O10" i="567"/>
  <c r="O9" i="567"/>
  <c r="O8" i="567"/>
  <c r="O7" i="567"/>
  <c r="M7" i="567"/>
  <c r="O10" i="530"/>
  <c r="O9" i="530"/>
  <c r="M7" i="530"/>
  <c r="O8" i="530"/>
  <c r="O7" i="530"/>
  <c r="M12" i="550" l="1"/>
  <c r="M244" i="471"/>
  <c r="R259" i="471"/>
  <c r="H11" i="622"/>
  <c r="H7" i="622"/>
  <c r="N18" i="598"/>
  <c r="R18" i="598" s="1"/>
  <c r="V18" i="598" s="1"/>
  <c r="AB18" i="598" s="1"/>
  <c r="AC18" i="598" s="1"/>
  <c r="AD18" i="598" s="1"/>
  <c r="AE18" i="598" s="1"/>
  <c r="AF18" i="598" s="1"/>
  <c r="AG18" i="598" s="1"/>
  <c r="AH18" i="598" s="1"/>
  <c r="AI18" i="598" s="1"/>
  <c r="AJ18" i="598" s="1"/>
  <c r="AK18" i="598" s="1"/>
  <c r="AO22" i="598"/>
  <c r="AG23" i="598"/>
  <c r="N18" i="566"/>
  <c r="Q18" i="566" s="1"/>
  <c r="U18" i="566" s="1"/>
  <c r="AA18" i="566" s="1"/>
  <c r="AB18" i="566" s="1"/>
  <c r="AC18" i="566" s="1"/>
  <c r="AD18" i="566" s="1"/>
  <c r="AE18" i="566" s="1"/>
  <c r="AF18" i="566" s="1"/>
  <c r="AG18" i="566" s="1"/>
  <c r="AH18" i="566" s="1"/>
  <c r="AI18" i="566" s="1"/>
  <c r="AJ18" i="566" s="1"/>
  <c r="AN22" i="566"/>
  <c r="AF23" i="566"/>
  <c r="N17" i="567"/>
  <c r="O17" i="567" s="1"/>
  <c r="P17" i="567" s="1"/>
  <c r="Q17" i="567" s="1"/>
  <c r="R17" i="567" s="1"/>
  <c r="S17" i="567" s="1"/>
  <c r="U17" i="567" s="1"/>
  <c r="V17" i="567" s="1"/>
  <c r="W17" i="567" s="1"/>
  <c r="Z23" i="567"/>
  <c r="Q24" i="567"/>
  <c r="N17" i="530"/>
  <c r="O17" i="530" s="1"/>
  <c r="P17" i="530" s="1"/>
  <c r="Q17" i="530" s="1"/>
  <c r="R17" i="530" s="1"/>
  <c r="S17" i="530" s="1"/>
  <c r="U17" i="530" s="1"/>
  <c r="V17" i="530" s="1"/>
  <c r="W17" i="530" s="1"/>
  <c r="Z23" i="530"/>
  <c r="Q24" i="530"/>
  <c r="AF185" i="471"/>
  <c r="AN184" i="471"/>
  <c r="AG170" i="471"/>
  <c r="AO169" i="471"/>
  <c r="Q83" i="471"/>
  <c r="CK82" i="471"/>
  <c r="Q67" i="471"/>
  <c r="Z66" i="471"/>
  <c r="Q51" i="471"/>
  <c r="Z50" i="471"/>
  <c r="Q35" i="471"/>
  <c r="Z34" i="471"/>
  <c r="P249" i="471"/>
  <c r="R254" i="471"/>
  <c r="R249" i="471"/>
  <c r="H11" i="618"/>
  <c r="H7" i="618"/>
  <c r="H11" i="617"/>
  <c r="H7" i="617"/>
  <c r="H11" i="616"/>
  <c r="H7" i="616"/>
  <c r="H11" i="615"/>
  <c r="H7" i="615"/>
  <c r="H11" i="614"/>
  <c r="H7" i="614"/>
  <c r="H292" i="471"/>
  <c r="H7" i="613"/>
  <c r="H11" i="613"/>
  <c r="E29" i="205"/>
  <c r="F29" i="205"/>
  <c r="V98" i="471"/>
  <c r="AE98" i="471"/>
  <c r="AF99" i="471"/>
  <c r="V100" i="471"/>
  <c r="AF101" i="471"/>
  <c r="Z120" i="471"/>
  <c r="Q121" i="471"/>
  <c r="Z137" i="471"/>
  <c r="Q138" i="471"/>
  <c r="Z154" i="471"/>
  <c r="Q155" i="471"/>
  <c r="E279" i="471"/>
  <c r="E284" i="471"/>
  <c r="N17" i="559"/>
  <c r="O17" i="559" s="1"/>
  <c r="P17" i="559" s="1"/>
  <c r="Q17" i="559" s="1"/>
  <c r="R17" i="559" s="1"/>
  <c r="S17" i="559" s="1"/>
  <c r="U17" i="559" s="1"/>
  <c r="V17" i="559" s="1"/>
  <c r="W17" i="559" s="1"/>
  <c r="Z23" i="559"/>
  <c r="Q24" i="559"/>
  <c r="F13" i="622"/>
  <c r="M254" i="471"/>
  <c r="X23" i="559"/>
  <c r="L65" i="471"/>
  <c r="F8" i="622"/>
  <c r="L77" i="471"/>
  <c r="F8" i="617"/>
  <c r="L48" i="471"/>
  <c r="F12" i="613"/>
  <c r="Y33" i="471"/>
  <c r="L20" i="598"/>
  <c r="L82" i="471"/>
  <c r="AC100" i="471"/>
  <c r="L19" i="559"/>
  <c r="AD97" i="471"/>
  <c r="L169" i="471"/>
  <c r="AM22" i="566"/>
  <c r="L19" i="530"/>
  <c r="F293" i="471"/>
  <c r="F11" i="615"/>
  <c r="Y65" i="471"/>
  <c r="L21" i="566"/>
  <c r="L29" i="471"/>
  <c r="L21" i="598"/>
  <c r="F9" i="616"/>
  <c r="F12" i="617"/>
  <c r="L23" i="530"/>
  <c r="AN22" i="598"/>
  <c r="F11" i="617"/>
  <c r="L66" i="471"/>
  <c r="F10" i="615"/>
  <c r="F10" i="616"/>
  <c r="F11" i="616"/>
  <c r="F8" i="614"/>
  <c r="L80" i="471"/>
  <c r="L31" i="471"/>
  <c r="AN169" i="471"/>
  <c r="F12" i="616"/>
  <c r="X137" i="471"/>
  <c r="Y49" i="471"/>
  <c r="X23" i="567"/>
  <c r="F9" i="618"/>
  <c r="L21" i="559"/>
  <c r="M249" i="471"/>
  <c r="L49" i="471"/>
  <c r="F294" i="471"/>
  <c r="Y22" i="530"/>
  <c r="F10" i="614"/>
  <c r="L167" i="471"/>
  <c r="L18" i="567"/>
  <c r="F290" i="471"/>
  <c r="L23" i="567"/>
  <c r="L184" i="471"/>
  <c r="F13" i="618"/>
  <c r="L20" i="559"/>
  <c r="L45" i="471"/>
  <c r="L61" i="471"/>
  <c r="L20" i="566"/>
  <c r="L21" i="530"/>
  <c r="L32" i="471"/>
  <c r="L20" i="530"/>
  <c r="L23" i="559"/>
  <c r="F13" i="616"/>
  <c r="M259" i="471"/>
  <c r="F13" i="613"/>
  <c r="F12" i="618"/>
  <c r="L182" i="471"/>
  <c r="Y153" i="471"/>
  <c r="F9" i="615"/>
  <c r="X154" i="471"/>
  <c r="F8" i="613"/>
  <c r="L22" i="567"/>
  <c r="F10" i="617"/>
  <c r="L46" i="471"/>
  <c r="L183" i="471"/>
  <c r="X23" i="530"/>
  <c r="Y119" i="471"/>
  <c r="F12" i="615"/>
  <c r="X50" i="471"/>
  <c r="X34" i="471"/>
  <c r="L30" i="471"/>
  <c r="L50" i="471"/>
  <c r="F10" i="613"/>
  <c r="X66" i="471"/>
  <c r="F9" i="622"/>
  <c r="L166" i="471"/>
  <c r="E3" i="437"/>
  <c r="L62" i="471"/>
  <c r="Y22" i="559"/>
  <c r="F8" i="615"/>
  <c r="F8" i="616"/>
  <c r="F291" i="471"/>
  <c r="L181" i="471"/>
  <c r="L33" i="471"/>
  <c r="L22" i="530"/>
  <c r="F289" i="471"/>
  <c r="L22" i="559"/>
  <c r="L20" i="567"/>
  <c r="F11" i="613"/>
  <c r="F9" i="614"/>
  <c r="AM184" i="471"/>
  <c r="L19" i="598"/>
  <c r="L19" i="567"/>
  <c r="L63" i="471"/>
  <c r="CJ81" i="471"/>
  <c r="L79" i="471"/>
  <c r="AC98" i="471"/>
  <c r="L64" i="471"/>
  <c r="F11" i="622"/>
  <c r="F10" i="622"/>
  <c r="X120" i="471"/>
  <c r="F292" i="471"/>
  <c r="F11" i="618"/>
  <c r="L78" i="471"/>
  <c r="F13" i="615"/>
  <c r="F11" i="614"/>
  <c r="Y136" i="471"/>
  <c r="L18" i="559"/>
  <c r="L168" i="471"/>
  <c r="F12" i="622"/>
  <c r="F10" i="618"/>
  <c r="L19" i="566"/>
  <c r="L34" i="471"/>
  <c r="Y22" i="567"/>
  <c r="L21" i="567"/>
  <c r="E2" i="437"/>
  <c r="F8" i="618"/>
  <c r="L22" i="598"/>
  <c r="F13" i="614"/>
  <c r="L18" i="530"/>
  <c r="F9" i="617"/>
  <c r="CI82" i="471"/>
  <c r="L47" i="471"/>
  <c r="L81" i="471"/>
  <c r="L22" i="566"/>
  <c r="F9" i="613"/>
  <c r="F13" i="617"/>
  <c r="F12" i="614"/>
</calcChain>
</file>

<file path=xl/sharedStrings.xml><?xml version="1.0" encoding="utf-8"?>
<sst xmlns="http://schemas.openxmlformats.org/spreadsheetml/2006/main" count="3928" uniqueCount="1996">
  <si>
    <t>et_List02(_1,_2,_3)</t>
  </si>
  <si>
    <t>Ссылка</t>
  </si>
  <si>
    <t>специальный (упрощенная система налогообложения, система налогообложения для сельскохозяйственных производителей)</t>
  </si>
  <si>
    <t>без дифференциации</t>
  </si>
  <si>
    <t>Добавить МО</t>
  </si>
  <si>
    <t>Добавить строку</t>
  </si>
  <si>
    <t>ставка за содержание тепловой мощности, тыс.руб./Гкал/ч/мес</t>
  </si>
  <si>
    <t xml:space="preserve">Наименование системы теплоснабжения </t>
  </si>
  <si>
    <t>1.1.1</t>
  </si>
  <si>
    <t>Схема подключения теплопотребляющей установки к коллектору источника тепловой энергии</t>
  </si>
  <si>
    <t>Группа потребителей</t>
  </si>
  <si>
    <t>1.1.1.1</t>
  </si>
  <si>
    <t>1.1.1.1.1</t>
  </si>
  <si>
    <t>Добавить группу потребителей</t>
  </si>
  <si>
    <t>Добавить схему подключения</t>
  </si>
  <si>
    <t>et_List06(_1,_2,_3)</t>
  </si>
  <si>
    <t>modList01</t>
  </si>
  <si>
    <t>modList03</t>
  </si>
  <si>
    <t>Территория действия тарифа</t>
  </si>
  <si>
    <t>Добавить источник тепловой энергии</t>
  </si>
  <si>
    <t>Добавить наименование системы теплоснабжения</t>
  </si>
  <si>
    <t>Добавить территорию действия тарифа</t>
  </si>
  <si>
    <t>1.1.1.1.1.1</t>
  </si>
  <si>
    <t>Наименование тарифа</t>
  </si>
  <si>
    <t>Группы потребителей
(kind_of_cons)</t>
  </si>
  <si>
    <t xml:space="preserve">Источник тепловой энергии  </t>
  </si>
  <si>
    <t>к тепловой сети без дополнительного преобразования на тепловых пунктах, эксплуатируемых теплоснабжающей организацией</t>
  </si>
  <si>
    <t>организации-перепродавцы</t>
  </si>
  <si>
    <t>Добавить вид теплоносителя (параметры теплоносителя)</t>
  </si>
  <si>
    <t>надземная (наземная)</t>
  </si>
  <si>
    <t>подземная (канальная)</t>
  </si>
  <si>
    <t>подземная (бесканальная)</t>
  </si>
  <si>
    <t>Тип прокладки тепловых сетей
(kind_of_nets)</t>
  </si>
  <si>
    <t>50 - 250 мм</t>
  </si>
  <si>
    <t>251 - 400 мм</t>
  </si>
  <si>
    <t>401 - 550 мм</t>
  </si>
  <si>
    <t>551 - 700 мм</t>
  </si>
  <si>
    <t>701 мм и выше</t>
  </si>
  <si>
    <t>Диапазаны диаметров тепловых сетей
(kind_of_diameters)</t>
  </si>
  <si>
    <t>не превышает 0,1 Гкал/ч</t>
  </si>
  <si>
    <t>более 0,1 Гкал/ч и не превышает 1,5 Гкал/ч</t>
  </si>
  <si>
    <t>превышает 1,5 Гкал/ч при наличии технической возможности подключения</t>
  </si>
  <si>
    <t>превышает 1,5 Гкал/ч при отсутствии технической возможности подключения</t>
  </si>
  <si>
    <t>Подключаемая тепловая нагрузка
(kind_of_load)</t>
  </si>
  <si>
    <t>Добавить поставщика</t>
  </si>
  <si>
    <t>первичное раскрытие информации</t>
  </si>
  <si>
    <t>изменения в раскрытой ранее информации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</si>
  <si>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</si>
  <si>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</si>
  <si>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</si>
  <si>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</si>
  <si>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</si>
  <si>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</si>
  <si>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</si>
  <si>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</si>
  <si>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</si>
  <si>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</si>
  <si>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</si>
  <si>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</si>
  <si>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</si>
  <si>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</si>
  <si>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</si>
  <si>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TEHSHEET</t>
  </si>
  <si>
    <t>Титульный</t>
  </si>
  <si>
    <t>AllSheetsInThisWorkbook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</si>
  <si>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</si>
  <si>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</si>
  <si>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</si>
  <si>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</si>
  <si>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</si>
  <si>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</si>
  <si>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</si>
  <si>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</si>
  <si>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</si>
  <si>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</si>
  <si>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</si>
  <si>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</si>
  <si>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</si>
  <si>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</si>
  <si>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</si>
  <si>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</si>
  <si>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</si>
  <si>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</si>
  <si>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</si>
  <si>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</si>
  <si>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</si>
  <si>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</si>
  <si>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</si>
  <si>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</si>
  <si>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</si>
  <si>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</si>
  <si>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</si>
  <si>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</si>
  <si>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</si>
  <si>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</si>
  <si>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</si>
  <si>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</si>
  <si>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</si>
  <si>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</si>
  <si>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</si>
  <si>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</si>
  <si>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</si>
  <si>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</si>
  <si>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</si>
  <si>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</si>
  <si>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</si>
  <si>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</si>
  <si>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</si>
  <si>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</si>
  <si>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</si>
  <si>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</si>
  <si>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</si>
  <si>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</si>
  <si>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</si>
  <si>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</si>
  <si>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</si>
  <si>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</si>
  <si>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</si>
  <si>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</si>
  <si>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</si>
  <si>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</si>
  <si>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</si>
  <si>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</si>
  <si>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</si>
  <si>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</si>
  <si>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</si>
  <si>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</si>
  <si>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</si>
  <si>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</si>
  <si>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</si>
  <si>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</si>
  <si>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</si>
  <si>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</si>
  <si>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</si>
  <si>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</si>
  <si>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</si>
  <si>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</si>
  <si>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</si>
  <si>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</si>
  <si>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</si>
  <si>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</si>
  <si>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</si>
  <si>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</si>
  <si>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</si>
  <si>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</si>
  <si>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</si>
  <si>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</si>
  <si>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</si>
  <si>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</si>
  <si>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</si>
  <si>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</si>
  <si>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</si>
  <si>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</si>
  <si>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</si>
  <si>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</si>
  <si>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</si>
  <si>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</si>
  <si>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</si>
  <si>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</si>
  <si>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</si>
  <si>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</si>
  <si>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</si>
  <si>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</si>
  <si>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</si>
  <si>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</si>
  <si>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</si>
  <si>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</si>
  <si>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</si>
  <si>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</si>
  <si>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</si>
  <si>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</si>
  <si>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</si>
  <si>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</si>
  <si>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</si>
  <si>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</si>
  <si>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</si>
  <si>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</si>
  <si>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</si>
  <si>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</si>
  <si>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</si>
  <si>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</si>
  <si>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modThisWorkbook</t>
  </si>
  <si>
    <t>modfrmCheckUpdates</t>
  </si>
  <si>
    <t>modInfo</t>
  </si>
  <si>
    <t>modComm</t>
  </si>
  <si>
    <t>Ссылки на публикации</t>
  </si>
  <si>
    <t>7</t>
  </si>
  <si>
    <t>8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</si>
  <si>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</si>
  <si>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</si>
  <si>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</si>
  <si>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</si>
  <si>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</si>
  <si>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</si>
  <si>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</si>
  <si>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</si>
  <si>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</si>
  <si>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</si>
  <si>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</si>
  <si>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</si>
  <si>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</si>
  <si>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</si>
  <si>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</si>
  <si>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</si>
  <si>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</si>
  <si>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</si>
  <si>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</si>
  <si>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</si>
  <si>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</si>
  <si>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НДС
/kind_of_NDS/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</si>
  <si>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</si>
  <si>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</si>
  <si>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</si>
  <si>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</si>
  <si>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</si>
  <si>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</si>
  <si>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</si>
  <si>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</si>
  <si>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</si>
  <si>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</si>
  <si>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</si>
  <si>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</si>
  <si>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</si>
  <si>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Стандарты</t>
  </si>
  <si>
    <t>modfrmReestrMR</t>
  </si>
  <si>
    <t>В качестве примечания Вы можете указать единицу измерения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</si>
  <si>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</si>
  <si>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</si>
  <si>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</si>
  <si>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</si>
  <si>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</si>
  <si>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</si>
  <si>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</si>
  <si>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Описание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</si>
  <si>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</si>
  <si>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</si>
  <si>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</si>
  <si>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</si>
  <si>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</si>
  <si>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</si>
  <si>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</si>
  <si>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</si>
  <si>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</si>
  <si>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</si>
  <si>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Единица измерения объема оказываемых услуг ГВС
/kind_of_unit_GVS/</t>
  </si>
  <si>
    <t>тыс.куб.м/сутки</t>
  </si>
  <si>
    <t>Режим налогообложения</t>
  </si>
  <si>
    <t>Примечание</t>
  </si>
  <si>
    <t>Метод регулирования
/kind_of_control_method/</t>
  </si>
  <si>
    <t>метод экономически обоснованных расходов (затрат)</t>
  </si>
  <si>
    <t>метод сравнения аналогов</t>
  </si>
  <si>
    <t>метод индексации установленных тарифов</t>
  </si>
  <si>
    <t>метод обеспечения доходности инвестированного капитала</t>
  </si>
  <si>
    <t>modRegion</t>
  </si>
  <si>
    <t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</si>
  <si>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Признак дифференциации тарифа</t>
  </si>
  <si>
    <t/>
  </si>
  <si>
    <t xml:space="preserve"> - необязательные для заполнения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</si>
  <si>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</si>
  <si>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</si>
  <si>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</si>
  <si>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НДС
/kind_of_NDS_tariff/</t>
  </si>
  <si>
    <t>Передача</t>
  </si>
  <si>
    <t>НДС
/kind_of_NDS_tariff_people/</t>
  </si>
  <si>
    <t>тариф с НДС организаций-плательщиков НДС</t>
  </si>
  <si>
    <t>тариф организаций не являющихся плательщиками НДС</t>
  </si>
  <si>
    <t>тариф не утверждался</t>
  </si>
  <si>
    <t>Вид тарифа на передачу тепловой энергии /kind_of_tariff_unit/</t>
  </si>
  <si>
    <t>В случае, если тариф не дифференцируется по системам теплоснабжения,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t>
  </si>
  <si>
    <t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t>
  </si>
  <si>
    <t>В зависимости от указанного вида деятельности будут доступны для заполнения поля 'Производство', 'Передача' и 'Сбыт'</t>
  </si>
  <si>
    <t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</si>
  <si>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>Если выбрано 'да', значения тарифов для групп потребителей на листах с разбивкой по потребителям заполнятся автоматически значениями первой группы</t>
  </si>
  <si>
    <t>Срок действия цены (тарифа) на тепловую энергию (мощность)</t>
  </si>
  <si>
    <t>Двухставочный тариф</t>
  </si>
  <si>
    <t>Вид теплоносителя
(kind_of_heat_transfer)</t>
  </si>
  <si>
    <t>дата окончания</t>
  </si>
  <si>
    <t>дата начала</t>
  </si>
  <si>
    <t>Добавить период</t>
  </si>
  <si>
    <t>et_List06</t>
  </si>
  <si>
    <t>et_List07</t>
  </si>
  <si>
    <t>et_List08</t>
  </si>
  <si>
    <t>modList11</t>
  </si>
  <si>
    <t>руб./Гкал</t>
  </si>
  <si>
    <t>Вид деятельности, на которую установлен тариф /kind_of_activity_WARM/</t>
  </si>
  <si>
    <t>Гкал/ч</t>
  </si>
  <si>
    <t>куб.м/ч</t>
  </si>
  <si>
    <t>руб./Гкал/ч/мес</t>
  </si>
  <si>
    <t>Передача+Сбыт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</si>
  <si>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</si>
  <si>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</si>
  <si>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</si>
  <si>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</si>
  <si>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</si>
  <si>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НДС общий
/kind_of_NDS_tariff/</t>
  </si>
  <si>
    <t>НДС общий люди
/kind_of_NDS_tariff_people/</t>
  </si>
  <si>
    <t>В случае, если тариф не дифференцируется по системам теплоснабжения, укажите "1".
Введите значение от 1 до 100, чтобы указать очередной условный порядковый номер системы теплоснабжения</t>
  </si>
  <si>
    <t>виды тарифа
/kind_group_rates/</t>
  </si>
  <si>
    <t>1.1</t>
  </si>
  <si>
    <t>Тип данных
(kind_of_data_type)</t>
  </si>
  <si>
    <t>Вид тарифа</t>
  </si>
  <si>
    <t>Величина установленного тарифа</t>
  </si>
  <si>
    <t>Дата внесения изменений в информацию, подлежащую раскрытию</t>
  </si>
  <si>
    <t>да/нет</t>
  </si>
  <si>
    <t>к коллектору источника тепловой энергии</t>
  </si>
  <si>
    <t>к тепловой сети после тепловых пунктов (на тепловых пунктах), эксплуатируемых теплоснабжающей организацией</t>
  </si>
  <si>
    <t>бюджетные организации</t>
  </si>
  <si>
    <t>прочие</t>
  </si>
  <si>
    <t>et_List00_01</t>
  </si>
  <si>
    <t>et_List00_02</t>
  </si>
  <si>
    <t>et_List00_03</t>
  </si>
  <si>
    <t>Заголовок таблицы</t>
  </si>
  <si>
    <t>Добавить наименование тарифа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</si>
  <si>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</si>
  <si>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услуги по поддержанию резервной тепловой мощности, оказываемые регулируемой организацией, мощность источников тепловой энергии которой используется для поддержания резервной мощности в соответствии со схемой теплоснабжения</t>
  </si>
  <si>
    <t>Плата за услуги по поддержанию резервной тепловой мощности, оказываемые регулируемой организацией, мощность тепловых сетей которой используется для поддержания резервной мощности в соответствии со схемой теплоснабжения</t>
  </si>
  <si>
    <t>Сведения</t>
  </si>
  <si>
    <t>Сведения об изменениях в первоначально опубликованной информации*</t>
  </si>
  <si>
    <t>* Лист заполняется в случае, если на Титульном листе в поле "Тип отчета" выбрано значение «Изменения в раскрытой ранее информации».</t>
  </si>
  <si>
    <t>Вид деятельности /kind_of_activity/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</si>
  <si>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</si>
  <si>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</si>
  <si>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</si>
  <si>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</si>
  <si>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</si>
  <si>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</si>
  <si>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</si>
  <si>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</si>
  <si>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Форма 2, таблица Х</t>
  </si>
  <si>
    <t>et_List03</t>
  </si>
  <si>
    <t>не известна</t>
  </si>
  <si>
    <t>Добавить сведения</t>
  </si>
  <si>
    <t>1.2</t>
  </si>
  <si>
    <t>ID_TARIFF_NAME</t>
  </si>
  <si>
    <t>TARIFF_NAME</t>
  </si>
  <si>
    <t>VED_NAME</t>
  </si>
  <si>
    <t>Перечень тарифов</t>
  </si>
  <si>
    <t>modList12</t>
  </si>
  <si>
    <t>modfrmReestrObj</t>
  </si>
  <si>
    <t>modList07</t>
  </si>
  <si>
    <t>Подключаемая тепловая нагрузка
(kind_of_load3)</t>
  </si>
  <si>
    <t>Вид теплоносителя
(kind_of_heat_transfer2)</t>
  </si>
  <si>
    <t>Вид теплоносителя
(kind_of_heat_transfer3)</t>
  </si>
  <si>
    <t>Схема подключения
(kind_of_scheme_in)
(kind_of_scheme_in2)</t>
  </si>
  <si>
    <t>Наличие других периодов действия тарифа</t>
  </si>
  <si>
    <t>Вода</t>
  </si>
  <si>
    <t>Острый и редуцированный пар</t>
  </si>
  <si>
    <t>Без НДС</t>
  </si>
  <si>
    <t>С НДС</t>
  </si>
  <si>
    <t>Пар</t>
  </si>
  <si>
    <t>иное</t>
  </si>
  <si>
    <t>Газ природный по регулируемой цене</t>
  </si>
  <si>
    <t>Газ природный по нерегулируемой цене</t>
  </si>
  <si>
    <t>Уголь</t>
  </si>
  <si>
    <t>Мазут</t>
  </si>
  <si>
    <t>Дизельное топливо</t>
  </si>
  <si>
    <t>Дрова</t>
  </si>
  <si>
    <t>Электроэнергия</t>
  </si>
  <si>
    <t>Прочее</t>
  </si>
  <si>
    <t>Вид топлива
(kind_of_fuel)</t>
  </si>
  <si>
    <t>Способ закупки товаров
(kind_of_zak)</t>
  </si>
  <si>
    <t>Конкурс</t>
  </si>
  <si>
    <t>Аукцион</t>
  </si>
  <si>
    <t>Аукцион в электронной форме</t>
  </si>
  <si>
    <t>Запрос котировок</t>
  </si>
  <si>
    <t>Единственный поставщик</t>
  </si>
  <si>
    <t>Иное</t>
  </si>
  <si>
    <t>year_list1</t>
  </si>
  <si>
    <t>name_rates_4</t>
  </si>
  <si>
    <t>name_rates_8</t>
  </si>
  <si>
    <t>Отборный пар, 1,2-2,5 кг/см2</t>
  </si>
  <si>
    <t>Отборный пар, 7-13 кг/см2</t>
  </si>
  <si>
    <t>Отборный пар, &gt; 13 кг/см2</t>
  </si>
  <si>
    <t>Без дифференциации</t>
  </si>
  <si>
    <t>Горячая вода</t>
  </si>
  <si>
    <t>Холодная вода</t>
  </si>
  <si>
    <t>Отборный пар, 2,5-7 кг/см2</t>
  </si>
  <si>
    <t>Горячая вода в системе централизованного теплоснабжения на отопление</t>
  </si>
  <si>
    <t>Тип отчета</t>
  </si>
  <si>
    <t>виды тарифа
/kind_group_rates_load_filter/</t>
  </si>
  <si>
    <t>виды тарифа
/kind_group_rates_load/</t>
  </si>
  <si>
    <t>Для корректного формирования Таблицы 25 Формы 1.10 необходимо задать разбивку по диаметрам и способу прокладки тепловых сетей</t>
  </si>
  <si>
    <t>dp</t>
  </si>
  <si>
    <t>объемы потребления воды абонентами</t>
  </si>
  <si>
    <t>соответствие качества питьевой воды и горячей воды требованиям, установленным санитарными нормами и правилами</t>
  </si>
  <si>
    <t>виды признаков дифференциации
/kind_of_diff/</t>
  </si>
  <si>
    <t>Тариф на техническую воду</t>
  </si>
  <si>
    <t>Тариф на транспортировку воды</t>
  </si>
  <si>
    <t>Тариф на подвоз воды</t>
  </si>
  <si>
    <t>Тариф на подключение (технологическое присоединение) к централизованной системе холодного водоснабжения в индивидуальном порядке</t>
  </si>
  <si>
    <t>Тариф на подключение (технологическое присоединение) к централизованной системе холодного водоснабжения</t>
  </si>
  <si>
    <t>Тариф на питьевую воду (питьевое водоснабжение)</t>
  </si>
  <si>
    <t>Подключение (технологическое присоединение) к централизованной системе водоснабжения</t>
  </si>
  <si>
    <t>Информация о предложении об установлении тарифов на питьевую воду (питьевое водоснабжение)</t>
  </si>
  <si>
    <t>Информация о предложении об установлении тарифов на транспортировку воды</t>
  </si>
  <si>
    <t>Информация о предложении об установлении тарифов на подвоз воды</t>
  </si>
  <si>
    <t>Информация о предложении об установлении платы за подключение к централизованной системе холодного водоснабжения (индивидуальной)</t>
  </si>
  <si>
    <t>Информация о предложении об установлении платы за подключение к централизованной системе холодного водоснабжения</t>
  </si>
  <si>
    <t>Тариф на холодную воду поверхностную</t>
  </si>
  <si>
    <t>Тариф на холодную воду артезианскую</t>
  </si>
  <si>
    <t>Тариф на холодную воду питьевую</t>
  </si>
  <si>
    <t>Добавить вариант …</t>
  </si>
  <si>
    <t>Наименование централизованной системы холодного водоснабжения</t>
  </si>
  <si>
    <t>Добавить наименование системы водоснабжения</t>
  </si>
  <si>
    <t>Информация о предложении об установлении цен на техническую воду</t>
  </si>
  <si>
    <t>ставка платы за содержание мощности, руб./куб. м в час</t>
  </si>
  <si>
    <t>Диапазон диаметров водопроводной сети, мм</t>
  </si>
  <si>
    <t>Дата начала</t>
  </si>
  <si>
    <t>Дата окончания</t>
  </si>
  <si>
    <t>Условия прокладки сетей</t>
  </si>
  <si>
    <t>Добавить подключаемую нагрузку</t>
  </si>
  <si>
    <t>Добавить протяженность водопроводной сети</t>
  </si>
  <si>
    <t>Добавить условия прокладки сетей</t>
  </si>
  <si>
    <t>40 мм и менее</t>
  </si>
  <si>
    <t>от 41 мм до 70 мм включительно</t>
  </si>
  <si>
    <t>от 71 мм до 100 мм включительно</t>
  </si>
  <si>
    <t>от 101 мм до 150 мм включительно</t>
  </si>
  <si>
    <t>от 151 мм до 200 мм включительно</t>
  </si>
  <si>
    <t>от 201 мм до 250 мм включительно</t>
  </si>
  <si>
    <t>от 250  мм и более</t>
  </si>
  <si>
    <t>Диапазаны диаметров водопроводных сетей
(kind_of_diameters2)</t>
  </si>
  <si>
    <t>modServiceModule</t>
  </si>
  <si>
    <t>TSH_et_union_hor</t>
  </si>
  <si>
    <t>TSH_et_union_vert</t>
  </si>
  <si>
    <t>Республика Крым</t>
  </si>
  <si>
    <t>Параметры дифференциации</t>
  </si>
  <si>
    <t>Наименование признака дифференциации</t>
  </si>
  <si>
    <t>Добавить значение признака дифференциации</t>
  </si>
  <si>
    <t>Добавить наименование признака дифференциации</t>
  </si>
  <si>
    <t>Укажите является ли данное юридическое лицо подразделением(филиалом) другой организации</t>
  </si>
  <si>
    <t>Признаки дифференциации указываются в соответствии с п.6 ст.32 ФЗ РФ от 07.12.2011 №416-ФЗ</t>
  </si>
  <si>
    <t>Укажите «Да» в поле «Да/Нет», если дифференциация используется. В поле «Описание» укажите название ЦС ХВС или любое другое описание</t>
  </si>
  <si>
    <t>Перечень тарифов и технологически не связанных между собой централизованных систем холодного водоснабжения, в отношении которых предлагаются различные тарифы в сфере холодного водоснабжения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</si>
  <si>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(тарифов)предусмотрено пунктом 3 (а) постановления Правительства №6 от 17.01.2013г.</t>
  </si>
  <si>
    <t>Подключаемая нагрузка водопроводной сети, куб. м/сут</t>
  </si>
  <si>
    <t>Протяженность водопроводной сети, км</t>
  </si>
  <si>
    <t>Ставка тарифа за подключаемую нагрузку водопроводной сети, тыс. руб./куб. м в сут</t>
  </si>
  <si>
    <t>Ставка тарифа за протяженность водопроводной сети диаметром d, тыс. руб./км</t>
  </si>
  <si>
    <t>NDS</t>
  </si>
  <si>
    <t>woNDS</t>
  </si>
  <si>
    <t>Форма</t>
  </si>
  <si>
    <t>Листы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</si>
  <si>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</t>
  </si>
  <si>
    <t>Обратиться за помощью в службу технической поддержки</t>
  </si>
  <si>
    <t>Инструкция по загрузке сопроводительных материалов</t>
  </si>
  <si>
    <t>Перечень муниципальных районов и муниципальных образований (территорий действия тарифа)</t>
  </si>
  <si>
    <t>Муниципальный район</t>
  </si>
  <si>
    <t>Муниципальное образование</t>
  </si>
  <si>
    <t>Наименование</t>
  </si>
  <si>
    <t>ОКТМО</t>
  </si>
  <si>
    <t>man</t>
  </si>
  <si>
    <t>Добавить МР</t>
  </si>
  <si>
    <t>et_List01_0</t>
  </si>
  <si>
    <t>auto</t>
  </si>
  <si>
    <t>et_List01_1</t>
  </si>
  <si>
    <t>et_List01_2</t>
  </si>
  <si>
    <t>Текущая дата</t>
  </si>
  <si>
    <t>Организация</t>
  </si>
  <si>
    <t>Виды деятельности</t>
  </si>
  <si>
    <t>https://appsrv.regportal-tariff.ru/procwsxls/</t>
  </si>
  <si>
    <t>Добавить территорию для дифференциации</t>
  </si>
  <si>
    <t>Добавить ЦС ХВС для дифференциации</t>
  </si>
  <si>
    <t>Instruction</t>
  </si>
  <si>
    <t>modUpdTemplLogger</t>
  </si>
  <si>
    <t>List00</t>
  </si>
  <si>
    <t>List02</t>
  </si>
  <si>
    <t>List01</t>
  </si>
  <si>
    <t>List06_4</t>
  </si>
  <si>
    <t>List06_1</t>
  </si>
  <si>
    <t>List06_2</t>
  </si>
  <si>
    <t>List06_3</t>
  </si>
  <si>
    <t>List06_9</t>
  </si>
  <si>
    <t>List06_10</t>
  </si>
  <si>
    <t>List12</t>
  </si>
  <si>
    <t>List03</t>
  </si>
  <si>
    <t>List07</t>
  </si>
  <si>
    <t>ListComm</t>
  </si>
  <si>
    <t>ListCheck</t>
  </si>
  <si>
    <t>REESTR_LINK</t>
  </si>
  <si>
    <t>REESTR_DS</t>
  </si>
  <si>
    <t>modHTTP</t>
  </si>
  <si>
    <t>modSheetMain</t>
  </si>
  <si>
    <t>REESTR_VT</t>
  </si>
  <si>
    <t>REESTR_VED</t>
  </si>
  <si>
    <t>TSH_REESTR_ORG</t>
  </si>
  <si>
    <t>TSH_REESTR_MO</t>
  </si>
  <si>
    <t>Территории</t>
  </si>
  <si>
    <t>Наименование территории действия тарифа для целей идентификации</t>
  </si>
  <si>
    <t>Муниципальные районы и муниципальные образования, на территории которых действует тариф</t>
  </si>
  <si>
    <t>Инструкция</t>
  </si>
  <si>
    <t>Нет доступных обновлений, версия отчёта актуальна</t>
  </si>
  <si>
    <t>Наличие двухставочного тарифа</t>
  </si>
  <si>
    <t>modInstruction</t>
  </si>
  <si>
    <t>г.Севастополь</t>
  </si>
  <si>
    <t>Информация</t>
  </si>
  <si>
    <t>Показатели, подлежащие раскрытию в сфере холодного водоснабжения (цены и тарифы)</t>
  </si>
  <si>
    <t>Организация осуществляет подключение к централизованной системе холодного водоснабжения</t>
  </si>
  <si>
    <t>1.2.1</t>
  </si>
  <si>
    <t>3.1</t>
  </si>
  <si>
    <t>4.1</t>
  </si>
  <si>
    <t>Телефоны, адреса и график работы службы, ответственной за прием и обработку заявок о подключении к централизованной системе холодного водоснабжения</t>
  </si>
  <si>
    <t>5.1</t>
  </si>
  <si>
    <t>5.1.1</t>
  </si>
  <si>
    <t>5.2</t>
  </si>
  <si>
    <t>5.2.1</t>
  </si>
  <si>
    <t>5.3</t>
  </si>
  <si>
    <t>5.3.1</t>
  </si>
  <si>
    <t>6.1</t>
  </si>
  <si>
    <t>et_List11_1</t>
  </si>
  <si>
    <t>Форма 2.11 Информация об условиях, на которых осуществляется поставка регулируемых товаров и (или) оказание регулируемых услуг</t>
  </si>
  <si>
    <t>Параметры формы</t>
  </si>
  <si>
    <t>Описание параметров формы</t>
  </si>
  <si>
    <t>Ссылка на документ</t>
  </si>
  <si>
    <t>Наименование параметра</t>
  </si>
  <si>
    <t>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холодного водоснабжения</t>
  </si>
  <si>
    <t>x</t>
  </si>
  <si>
    <t>форма публичного договора поставки регулируемых товаров, оказания регулируемых услуг</t>
  </si>
  <si>
    <t>договор о подключении к централизованной системе холодного водоснабжения</t>
  </si>
  <si>
    <r>
      <t>Форма 2.12 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</t>
    </r>
    <r>
      <rPr>
        <vertAlign val="superscript"/>
        <sz val="10"/>
        <rFont val="Tahoma"/>
        <family val="2"/>
        <charset val="204"/>
      </rPr>
      <t>1</t>
    </r>
  </si>
  <si>
    <t>Информация о размещении данных на сайте регулируемой организации</t>
  </si>
  <si>
    <t>дата размещения информации</t>
  </si>
  <si>
    <t>Дата размещения информации указывается в виде «ДД.ММ.ГГГГ».</t>
  </si>
  <si>
    <t>адрес страницы сайта в сети «Интернет» и ссылка на документ</t>
  </si>
  <si>
    <t>Форма заявки о подключении к централизованной системе холодного водоснабжения</t>
  </si>
  <si>
    <t>Указывается ссылка на документ, предварительно загруженный в хранилище файлов ФГИС ЕИАС.</t>
  </si>
  <si>
    <t>наименование НПА</t>
  </si>
  <si>
    <t>телефоны службы, ответственной за прием и обработку заявок о подключении к централизованной системе холодного водоснабжения</t>
  </si>
  <si>
    <t>контактный телефон службы</t>
  </si>
  <si>
    <t>график работы службы</t>
  </si>
  <si>
    <t>адрес службы</t>
  </si>
  <si>
    <t>et_List12_1</t>
  </si>
  <si>
    <t>et_List12_2</t>
  </si>
  <si>
    <t>et_List12_3</t>
  </si>
  <si>
    <t>et_List12_4</t>
  </si>
  <si>
    <t>Период действия тарифа</t>
  </si>
  <si>
    <t>Одноставочный тариф</t>
  </si>
  <si>
    <t>Период действия</t>
  </si>
  <si>
    <t>Одноставочный тариф, руб./куб. м</t>
  </si>
  <si>
    <t>ставка платы за объем поданной воды, руб./куб. м</t>
  </si>
  <si>
    <t>Начало периода регулирования</t>
  </si>
  <si>
    <t>Окончание периода регулирования</t>
  </si>
  <si>
    <t>Отсутствует Интернет в границах территории МО, где организация осуществляет регулируемые виды деятельности</t>
  </si>
  <si>
    <t>Укажите «Да» в поле «Да/Нет», если дифференциация используется.
В поле «Описание» 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</si>
  <si>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наименование тарифа в случае утверждения нескольких тарифов.
В случае наличия нескольких тарифов информация по ним указывается в отдельных строках.</t>
  </si>
  <si>
    <t>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</si>
  <si>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</si>
  <si>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>В колонке «Параметр дифференциации тарифов» указывается значение дополнительного признака дифференциации.
При утверждении двухставочного тарифа колонка «Одноставочный тариф» не заполняется.
При утверждении одноставочного тарифа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</si>
  <si>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>Параметр дифференциации тарифа/Заявитель</t>
  </si>
  <si>
    <t>В колодке «Параметр дифференциации тарифа/Заявитель» указывается наименование категории потребителей, к которой относится тариф.
Даты начала и окончания указываются в виде «ДД.ММ.ГГГГ».
В случае отсутствия даты окончания тарифа в колонке «Дата окончания» указывается «Нет».
В случае наличия дифференциации по подключаемой нагрузке, диапазону диаметров, протяженности, условиям прокладки водопроводной сети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</si>
  <si>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2</t>
    </r>
  </si>
  <si>
    <t>Дифференциация по 
централизованным системам холодного водоснабжения</t>
  </si>
  <si>
    <t>Дифференциация по
 МО (территориям)</t>
  </si>
  <si>
    <t>Указывается номер контактного телефона службы, ответственной за прием и обработку заявок о подключении к централизованной системе холодного водоснабжения. 
В случае наличия нескольких служб и (или) номеров телефонов, информация по каждому из них указывается в отдельной строке.</t>
  </si>
  <si>
    <t>Указывается график работы службы, ответственной за прием и обработку заявок о подключении к централизованной системе холодного водоснабжения. 
В случае наличия нескольких служб и (или) графиков работы, информация по каждому из них указывается в отдельной строке.</t>
  </si>
  <si>
    <t>Указывается ссылка на документ, предварительно загруженный в хранилище файлов ФГИС ЕИАС.
В случае наличия дополнительных сведений информация по ним указывается в отдельных строках.</t>
  </si>
  <si>
    <t>В колонке «Информация» указывается адрес страницы сайта в сети «Интернет», на которой размещена информация.
В колонке «Ссылка на документ» указывается ссылка на скриншот страницы сайта в сети «Интернет», предварительно загруженный в хранилище файлов ФГИС ЕИАС, на которой размещена информация.</t>
  </si>
  <si>
    <t>В колонке «Информация» указывается полное наименование и реквизиты НПА.
В случае наличия нескольких НПА каждое из них указывается в отдельной строке.</t>
  </si>
  <si>
    <t>Форма публикации</t>
  </si>
  <si>
    <t>Официальное печатное издание</t>
  </si>
  <si>
    <t>Номер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</si>
  <si>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</si>
  <si>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</si>
  <si>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List11</t>
  </si>
  <si>
    <t>modCheckCyan</t>
  </si>
  <si>
    <t>modfrmRezimChoose</t>
  </si>
  <si>
    <t>modList06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</si>
  <si>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</si>
  <si>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</si>
  <si>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</si>
  <si>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</si>
  <si>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</si>
  <si>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</si>
  <si>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</si>
  <si>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муниципальное образование</t>
  </si>
  <si>
    <t>Указывается наименование субъекта Российской Федерации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</si>
  <si>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</si>
  <si>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Источник официального опубликования решения</t>
  </si>
  <si>
    <t>Наименование органа регулирования, принявшего решение об утверждении тарифов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</si>
  <si>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"Форма 1.0.2"!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</si>
  <si>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Если выбрано значение «да» - в шаблоне будет сформирован лист «Форма 1.0.2» для уведомления органа регулирования о публикации информации в печатных изданиях</t>
  </si>
  <si>
    <t>Добавить ЦС</t>
  </si>
  <si>
    <t>Добавить территорию</t>
  </si>
  <si>
    <t>et_List05(_1,_2,_3,_4)</t>
  </si>
  <si>
    <t>List05_1</t>
  </si>
  <si>
    <t>List05_2</t>
  </si>
  <si>
    <t>List05_3</t>
  </si>
  <si>
    <t>List05_4</t>
  </si>
  <si>
    <t>List05_9</t>
  </si>
  <si>
    <t>List05_10</t>
  </si>
  <si>
    <t>modList05</t>
  </si>
  <si>
    <t>ID</t>
  </si>
  <si>
    <t>LINK_NAME</t>
  </si>
  <si>
    <t>МР</t>
  </si>
  <si>
    <t>МО</t>
  </si>
  <si>
    <t>территория 2</t>
  </si>
  <si>
    <t>территория 3</t>
  </si>
  <si>
    <t>территория 4</t>
  </si>
  <si>
    <t>0</t>
  </si>
  <si>
    <t>флаг используемости территории на листе Перечень тарифов</t>
  </si>
  <si>
    <t>копия территорий</t>
  </si>
  <si>
    <t>размерженный МР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</si>
  <si>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</si>
  <si>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</si>
  <si>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</si>
  <si>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</si>
  <si>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</si>
  <si>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</si>
  <si>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</si>
  <si>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</si>
  <si>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</si>
  <si>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</si>
  <si>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</si>
  <si>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</si>
  <si>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</si>
  <si>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</si>
  <si>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</si>
  <si>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</si>
  <si>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</si>
  <si>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</si>
  <si>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</si>
  <si>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</si>
  <si>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</si>
  <si>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</si>
  <si>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</si>
  <si>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Почтовый адрес регулируемой организации</t>
  </si>
  <si>
    <t>Фамилия, имя, отчество руководителя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</si>
  <si>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</si>
  <si>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</si>
  <si>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</si>
  <si>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</si>
  <si>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</si>
  <si>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</si>
  <si>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</si>
  <si>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</si>
  <si>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</si>
  <si>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</si>
  <si>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</si>
  <si>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</si>
  <si>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</si>
  <si>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</si>
  <si>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</si>
  <si>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</si>
  <si>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</si>
  <si>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</si>
  <si>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</si>
  <si>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</si>
  <si>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</si>
  <si>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</si>
  <si>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</si>
  <si>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</si>
  <si>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</si>
  <si>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</si>
  <si>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</si>
  <si>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</si>
  <si>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c 01:03 до 18:55</t>
  </si>
  <si>
    <t>modListTempFilter</t>
  </si>
  <si>
    <t>TSH_REESTR_MO_FILTER</t>
  </si>
  <si>
    <t>Ответственный за заполнение формы</t>
  </si>
  <si>
    <t>Контактный телефон</t>
  </si>
  <si>
    <t>E-mail</t>
  </si>
  <si>
    <t>Перечень форм
(kind_of_forms)</t>
  </si>
  <si>
    <t>Форма 1.0.1</t>
  </si>
  <si>
    <t>Форма 2.2</t>
  </si>
  <si>
    <t>Форма 2.11</t>
  </si>
  <si>
    <t>Форма 2.12</t>
  </si>
  <si>
    <t>Основные параметры раскрываемой информации</t>
  </si>
  <si>
    <t>Информация об условиях, на которых осуществляется поставка регулируемых товаров и (или) оказание регулируемых услуг</t>
  </si>
  <si>
    <t>Форма 2.3</t>
  </si>
  <si>
    <t>Информация о величинах тарифов на подключение к централизованной системе холодного водоснабжения</t>
  </si>
  <si>
    <t>Информация о величинах тарифов на питьевую воду (питьевое водоснабжение), техническую воду, транспортировку воды, подвоз воды</t>
  </si>
  <si>
    <t>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</t>
  </si>
  <si>
    <t>МР (ОКТМО)</t>
  </si>
  <si>
    <t>List05_11</t>
  </si>
  <si>
    <t>Инструкция по работе с отчетной формой</t>
  </si>
  <si>
    <t xml:space="preserve"> - с выбором значений по двойному клику</t>
  </si>
  <si>
    <t>Указывается наименование вида регулируемой деятельности.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</si>
  <si>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</si>
  <si>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</si>
  <si>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</si>
  <si>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Субъект Российской Федерации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</si>
  <si>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размещается при раскрытии информации по каждой из форм.</t>
    </r>
  </si>
  <si>
    <r>
      <rPr>
        <vertAlign val="superscript"/>
        <sz val="9"/>
        <rFont val="Tahoma"/>
        <family val="2"/>
        <charset val="204"/>
      </rPr>
      <t>2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</si>
  <si>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r>
      <t>Форма 2.2 Информация о величинах тарифов на питьевую воду (питьевое водоснабжение), техническую воду, транспортировку воды, подвоз воды</t>
    </r>
    <r>
      <rPr>
        <vertAlign val="superscript"/>
        <sz val="10"/>
        <rFont val="Tahoma"/>
        <family val="2"/>
        <charset val="204"/>
      </rPr>
      <t>1</t>
    </r>
  </si>
  <si>
    <t>Указывается наименование централизованной системы холодного водоснабжения при наличии дифференциации тарифа по централизованным системам холодного водоснабжения.
В случае дифференциации тарифов по централизованным системам холодного водоснабжения информация по ним указывается в отдельных строках.</t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</si>
  <si>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водоснабжении и водоотведении.
В случае дифференциации тарифов по дополнительным признакам информация по ним указывается в отдельных строках.</t>
  </si>
  <si>
    <t>Номер документа об утверждении тарифов</t>
  </si>
  <si>
    <t>Дата документа об утверждении тарифов</t>
  </si>
  <si>
    <r>
      <t>Форма 2.3 Информация о величинах тарифов на подключение к централизованной системе холодного водоснабжения</t>
    </r>
    <r>
      <rPr>
        <vertAlign val="superscript"/>
        <sz val="10"/>
        <rFont val="Tahoma"/>
        <family val="2"/>
        <charset val="204"/>
      </rPr>
      <t>1</t>
    </r>
  </si>
  <si>
    <t>Указывается форма договора, используемая регулируемой организацией, в виде ссылки на документ, предварительно загруженный в хранилище файлов ФГИС ЕИАС.
В случае наличия нескольких форм таких договоров информация по каждой из них указывается в отдельной строке.</t>
  </si>
  <si>
    <t>Информация размещается в случае, если регулируемая организация осуществляет услуги по подключению (технологическому присоединению) к централизованной системе холодного водоснабжения.
Указывается ссылка на документ, предварительно загруженный в хранилище файлов ФГИС ЕИАС.
В случае наличия нескольких договоров о подключении к централизованной системе холодного водоснабжения информация по каждому из них указывается в отдельной строке.</t>
  </si>
  <si>
    <t>Перечень документов и сведений, представляемых одновременно с заявкой о подключении к централизованной системе холодного водоснабжения, и указание на запрет требовать представления документов и сведений или осуществления действий, представление или осуществление которых не предусмотрено законодательством Российской Федерации о градостроительной деятельности и законодательством в сфере водоснабжения и водоотведения</t>
  </si>
  <si>
    <t>Реквизиты НПА, регламентирующих порядок действий заявителя и регулируемой организации при подаче, приеме, обработке заявки о подключении к централизованной системе холодного водоснабжения (в том числе в форме электронного документа), принятии решения и информировании о принятом по результатам рассмотрения указанной заявки решении (возврат документов, прилагаемых к заявке о подключении к централизованной системе холодного водоснабжения, либо направление подписанного проекта договора о подключении к централизованной системе холодного водоснабжения), основания для отказа в принятии к рассмотрению документов, прилагаемых к заявлению о подключении к централизованной системе холодного водоснабжения, в подписании договора о подключении к централизованной системе холодного водоснабжения</t>
  </si>
  <si>
    <t>Информация раскрывается в случае, если регулируемая организация осуществляет услуги по подключению (технологическому присоединению) к централизованной системе холодного водоснабжения.</t>
  </si>
  <si>
    <t>адреса службы, ответственной за прием и обработку заявок о подключении к централизованной системе холодного водоснабжения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</si>
  <si>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 Данные указываются согласно наименованиям адресных объектов в ФИАС.
В случае наличия нескольких служб и (или) адресов, информация по каждому из них указывается в отдельной строке.</t>
  </si>
  <si>
    <t>график работы службы, ответственной за прием и обработку заявок о подключении к централизованной системе холодного водоснабжения</t>
  </si>
  <si>
    <t>Регламент подключения к централизованной системе холодного водоснабжения, утверждаемый регулируемой организацией, включающий сроки, состав и последовательность действий при осуществлении подключения к централизованной системе холодного водоснабжения, сведения о размере платы за услуги по подключению к централизованной системе холодного водоснабжения, информацию о месте нахождения и графике работы, справочных телефонах, адресе официального сайта регулируемой организации в сети «Интернет» и блок-схему, отражающую графическое изображение последовательности действий, осуществляемых при подключении к централизованной системе холодного водоснабжения</t>
  </si>
  <si>
    <t>Дата периода регулирования, с которой вводятся изменения в тарифы</t>
  </si>
  <si>
    <t>Задайте период регулирования, выбрав даты начала и окончания периода регулирования из календаря (иконка справа от указанной ячейки), либо введите дату непосредственно в ячейку в формате - 'ДД.ММ.ГГГГ'</t>
  </si>
  <si>
    <t xml:space="preserve">По умолчанию установлено значение «первичное раскрытие информации» Это означает, что информация раскрывается в соответствии с установленными сроком и периодичностью. В случае, если в уже отправленном шаблоне обнаружена ошибка или произошло изменение информации, исправленный шаблон необходимо отправить с типом отчета «изменения в раскрытой ранее информации». </t>
  </si>
  <si>
    <t>Одноставочный тариф, руб./Гкал</t>
  </si>
  <si>
    <t>ставка за тепловую  энергию, руб./Гкал</t>
  </si>
  <si>
    <t>Первичное установление тарифов</t>
  </si>
  <si>
    <t>Изменение тарифов</t>
  </si>
  <si>
    <t>Наименование органа регулирования, принявшего решение об изменении тарифов</t>
  </si>
  <si>
    <t>Дата принятия решения об изменении тарифов</t>
  </si>
  <si>
    <t>Номер принятия решения об изменении тарифов</t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</si>
  <si>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Для каждого вида тарифа в сфере холодного водоснабжения форма заполняется отдельно. При размещении информации по данной форме дополнительно указываются: наименование органа регулирования тарифов, принявшего решение об утверждении(изменении) тарифа, дата и номер документа об утверждении(изменении) тарифа, источник официального опубликования решения.</t>
    </r>
  </si>
  <si>
    <r>
      <rPr>
        <vertAlign val="superscript"/>
        <sz val="9"/>
        <color indexed="11"/>
        <rFont val="Tahoma"/>
        <family val="2"/>
        <charset val="204"/>
      </rPr>
      <t>1</t>
    </r>
    <r>
      <rPr>
        <sz val="9"/>
        <color indexed="11"/>
        <rFont val="Tahoma"/>
        <family val="2"/>
        <charset val="204"/>
      </rPr>
      <t xml:space="preserve"> При размещении информации дополнительно указываются: наименование органа регулирования тарифов, принявшего решение об утверждении(изменении) тарифа, дата и номер документа об утверждении(изменении) тарифа, источник официального опубликования решения.</t>
    </r>
  </si>
  <si>
    <t>население и приравненные категории</t>
  </si>
  <si>
    <t>Проверка доступных обновлений...</t>
  </si>
  <si>
    <t>Нет доступных обновлений для отчёта с кодом FAS.JKH.OPEN.INFO.PRICE.HVS!</t>
  </si>
  <si>
    <t>30.10.2023</t>
  </si>
  <si>
    <t>Азовский район</t>
  </si>
  <si>
    <t>60601000</t>
  </si>
  <si>
    <t>Александровское сельское поселение</t>
  </si>
  <si>
    <t>60601405</t>
  </si>
  <si>
    <t>Елизаветинское сельское поселение</t>
  </si>
  <si>
    <t>60601410</t>
  </si>
  <si>
    <t>Елизаветовское сельское поселение</t>
  </si>
  <si>
    <t>60601420</t>
  </si>
  <si>
    <t>Задонское сельское поселение</t>
  </si>
  <si>
    <t>60601425</t>
  </si>
  <si>
    <t>Кагальницкое сельское поселение</t>
  </si>
  <si>
    <t>60601430</t>
  </si>
  <si>
    <t>Калиновское сельское поселение</t>
  </si>
  <si>
    <t>60601435</t>
  </si>
  <si>
    <t>Красносадовское сельское поселение</t>
  </si>
  <si>
    <t>60601438</t>
  </si>
  <si>
    <t>Круглянское сельское поселение</t>
  </si>
  <si>
    <t>60601440</t>
  </si>
  <si>
    <t>Кугейское сельское поселение</t>
  </si>
  <si>
    <t>60601444</t>
  </si>
  <si>
    <t>Кулешовское сельское поселение</t>
  </si>
  <si>
    <t>60601448</t>
  </si>
  <si>
    <t>Маргаритовское сельское поселение</t>
  </si>
  <si>
    <t>60601452</t>
  </si>
  <si>
    <t>Новоалександровское сельское поселение</t>
  </si>
  <si>
    <t>60601455</t>
  </si>
  <si>
    <t>Обильненское сельское поселение</t>
  </si>
  <si>
    <t>60601458</t>
  </si>
  <si>
    <t>Отрадовское сельское поселение</t>
  </si>
  <si>
    <t>60601460</t>
  </si>
  <si>
    <t>Пешковское сельское поселение</t>
  </si>
  <si>
    <t>60601463</t>
  </si>
  <si>
    <t>Рогожкинское сельское поселение</t>
  </si>
  <si>
    <t>60601472</t>
  </si>
  <si>
    <t>Самарское сельское поселение</t>
  </si>
  <si>
    <t>60601476</t>
  </si>
  <si>
    <t>Семибалковское сельское поселение</t>
  </si>
  <si>
    <t>60601480</t>
  </si>
  <si>
    <t>Аксайский район</t>
  </si>
  <si>
    <t>60602000</t>
  </si>
  <si>
    <t>Аксайское городское поселение</t>
  </si>
  <si>
    <t>60602101</t>
  </si>
  <si>
    <t>Большелогское сельское поселение</t>
  </si>
  <si>
    <t>60602405</t>
  </si>
  <si>
    <t>Верхнеподпольненское сельское поселение</t>
  </si>
  <si>
    <t>60602410</t>
  </si>
  <si>
    <t>Грушевское сельское поселение</t>
  </si>
  <si>
    <t>60602415</t>
  </si>
  <si>
    <t>Истоминское сельское поселение</t>
  </si>
  <si>
    <t>60602420</t>
  </si>
  <si>
    <t>Ленинское сельское поселение</t>
  </si>
  <si>
    <t>60602423</t>
  </si>
  <si>
    <t>Мишкинское сельское поселение</t>
  </si>
  <si>
    <t>60602425</t>
  </si>
  <si>
    <t>Ольгинское сельское поселение</t>
  </si>
  <si>
    <t>60602447</t>
  </si>
  <si>
    <t>Рассветовское сельское поселение</t>
  </si>
  <si>
    <t>60602458</t>
  </si>
  <si>
    <t>Старочеркасское сельское поселение</t>
  </si>
  <si>
    <t>60602462</t>
  </si>
  <si>
    <t>Щепкинское сельское поселение</t>
  </si>
  <si>
    <t>60602436</t>
  </si>
  <si>
    <t>Багаевский район</t>
  </si>
  <si>
    <t>60605000</t>
  </si>
  <si>
    <t>Ажиновское сельское поселение</t>
  </si>
  <si>
    <t>60605402</t>
  </si>
  <si>
    <t>Багаевское сельское поселение</t>
  </si>
  <si>
    <t>60605405</t>
  </si>
  <si>
    <t>Елкинское сельское поселение</t>
  </si>
  <si>
    <t>60605415</t>
  </si>
  <si>
    <t>Красненское сельское поселение</t>
  </si>
  <si>
    <t>60605420</t>
  </si>
  <si>
    <t>Манычское сельское поселение</t>
  </si>
  <si>
    <t>60605440</t>
  </si>
  <si>
    <t>Белокалитвинский район</t>
  </si>
  <si>
    <t>60606000</t>
  </si>
  <si>
    <t>Белокалитвинское городское поселение</t>
  </si>
  <si>
    <t>60606101</t>
  </si>
  <si>
    <t>Богураевское сельское поселение</t>
  </si>
  <si>
    <t>60606410</t>
  </si>
  <si>
    <t>Горняцкое сельское поселение</t>
  </si>
  <si>
    <t>60606417</t>
  </si>
  <si>
    <t>Грушево-Дубовское сельское поселение</t>
  </si>
  <si>
    <t>60606420</t>
  </si>
  <si>
    <t>Ильинское сельское поселение</t>
  </si>
  <si>
    <t>60606430</t>
  </si>
  <si>
    <t>Коксовское сельское поселение</t>
  </si>
  <si>
    <t>60606433</t>
  </si>
  <si>
    <t>Краснодонецкое сельское поселение</t>
  </si>
  <si>
    <t>60606435</t>
  </si>
  <si>
    <t>Литвиновское сельское поселение</t>
  </si>
  <si>
    <t>60606445</t>
  </si>
  <si>
    <t>Нижнепоповское сельское поселение</t>
  </si>
  <si>
    <t>60606450</t>
  </si>
  <si>
    <t>Рудаковское сельское поселение</t>
  </si>
  <si>
    <t>60606440</t>
  </si>
  <si>
    <t>Синегорское сельское поселение</t>
  </si>
  <si>
    <t>60606459</t>
  </si>
  <si>
    <t>Шолоховское городское поселение</t>
  </si>
  <si>
    <t>60606102</t>
  </si>
  <si>
    <t>Боковский район</t>
  </si>
  <si>
    <t>60607000</t>
  </si>
  <si>
    <t>Боковское сельское поселение</t>
  </si>
  <si>
    <t>60607411</t>
  </si>
  <si>
    <t>Верхнечирское сельское поселение</t>
  </si>
  <si>
    <t>60607422</t>
  </si>
  <si>
    <t>Грачевское сельское поселение</t>
  </si>
  <si>
    <t>60607433</t>
  </si>
  <si>
    <t>Земцовское сельское поселение</t>
  </si>
  <si>
    <t>60607455</t>
  </si>
  <si>
    <t>Каргинское сельское поселение</t>
  </si>
  <si>
    <t>60607444</t>
  </si>
  <si>
    <t>Краснозоринское сельское поселение</t>
  </si>
  <si>
    <t>60607448</t>
  </si>
  <si>
    <t>Краснокутское сельское поселение</t>
  </si>
  <si>
    <t>60607450</t>
  </si>
  <si>
    <t>Верхнедонской район</t>
  </si>
  <si>
    <t>60608000</t>
  </si>
  <si>
    <t>Верхняковское сельское поселение</t>
  </si>
  <si>
    <t>60608405</t>
  </si>
  <si>
    <t>Казанское сельское поселение</t>
  </si>
  <si>
    <t>60608412</t>
  </si>
  <si>
    <t>Казансколопатинское сельское поселение</t>
  </si>
  <si>
    <t>60608413</t>
  </si>
  <si>
    <t>Мешковское сельское поселение</t>
  </si>
  <si>
    <t>60608428</t>
  </si>
  <si>
    <t>Мещеряковское сельское поселение</t>
  </si>
  <si>
    <t>60608432</t>
  </si>
  <si>
    <t>Мигулинское сельское поселение</t>
  </si>
  <si>
    <t>60608436</t>
  </si>
  <si>
    <t>Нижнебыковское сельское поселение</t>
  </si>
  <si>
    <t>60608440</t>
  </si>
  <si>
    <t>Солонцовское сельское поселение</t>
  </si>
  <si>
    <t>60608446</t>
  </si>
  <si>
    <t>Тубянское сельское поселение</t>
  </si>
  <si>
    <t>60608448</t>
  </si>
  <si>
    <t>Шумилинское сельское поселение</t>
  </si>
  <si>
    <t>60608458</t>
  </si>
  <si>
    <t>Веселовский район</t>
  </si>
  <si>
    <t>60609000</t>
  </si>
  <si>
    <t>Верхнесоленовское сельское поселение</t>
  </si>
  <si>
    <t>60609409</t>
  </si>
  <si>
    <t>Веселовское сельское поселение</t>
  </si>
  <si>
    <t>60609411</t>
  </si>
  <si>
    <t>Краснооктябрьское сельское поселение</t>
  </si>
  <si>
    <t>60609432</t>
  </si>
  <si>
    <t>Позднеевское сельское поселение</t>
  </si>
  <si>
    <t>60609458</t>
  </si>
  <si>
    <t>Волгодонской район</t>
  </si>
  <si>
    <t>60612000</t>
  </si>
  <si>
    <t>Добровольское сельское поселение</t>
  </si>
  <si>
    <t>60612405</t>
  </si>
  <si>
    <t>Дубенцовское сельское поселение</t>
  </si>
  <si>
    <t>60612408</t>
  </si>
  <si>
    <t>Победенское сельское поселение</t>
  </si>
  <si>
    <t>60612425</t>
  </si>
  <si>
    <t>Потаповское сельское поселение</t>
  </si>
  <si>
    <t>60612428</t>
  </si>
  <si>
    <t>Прогрессовское сельское поселение</t>
  </si>
  <si>
    <t>60612430</t>
  </si>
  <si>
    <t>Романовское сельское поселение</t>
  </si>
  <si>
    <t>60612432</t>
  </si>
  <si>
    <t>Рябичевское сельское поселение</t>
  </si>
  <si>
    <t>60612435</t>
  </si>
  <si>
    <t>Город Азов</t>
  </si>
  <si>
    <t>60704000</t>
  </si>
  <si>
    <t>Город Батайск</t>
  </si>
  <si>
    <t>60707000</t>
  </si>
  <si>
    <t>Город Волгодонск</t>
  </si>
  <si>
    <t>60712000</t>
  </si>
  <si>
    <t>Город Гуково</t>
  </si>
  <si>
    <t>60715000</t>
  </si>
  <si>
    <t>Город Донецк</t>
  </si>
  <si>
    <t>60717000</t>
  </si>
  <si>
    <t>Город Зверево</t>
  </si>
  <si>
    <t>60718000</t>
  </si>
  <si>
    <t>Город Каменск-Шахтинский</t>
  </si>
  <si>
    <t>60719000</t>
  </si>
  <si>
    <t>Город Новочеркасск</t>
  </si>
  <si>
    <t>60727000</t>
  </si>
  <si>
    <t>Город Новошахтинск</t>
  </si>
  <si>
    <t>60730000</t>
  </si>
  <si>
    <t>Город Ростов-на-Дону</t>
  </si>
  <si>
    <t>60701000</t>
  </si>
  <si>
    <t>Город Таганрог</t>
  </si>
  <si>
    <t>60737000</t>
  </si>
  <si>
    <t>Город Шахты</t>
  </si>
  <si>
    <t>60740000</t>
  </si>
  <si>
    <t>Дубовский район</t>
  </si>
  <si>
    <t>60613000</t>
  </si>
  <si>
    <t>Андреевское сельское поселение</t>
  </si>
  <si>
    <t>60613405</t>
  </si>
  <si>
    <t>Барабанщиковское сельское поселение</t>
  </si>
  <si>
    <t>60613410</t>
  </si>
  <si>
    <t>Вербовологовское сельское поселение</t>
  </si>
  <si>
    <t>60613415</t>
  </si>
  <si>
    <t>60613417</t>
  </si>
  <si>
    <t>Гуреевское сельское поселение</t>
  </si>
  <si>
    <t>60613420</t>
  </si>
  <si>
    <t>Дубовское сельское поселение</t>
  </si>
  <si>
    <t>60613425</t>
  </si>
  <si>
    <t>Жуковское сельское поселение</t>
  </si>
  <si>
    <t>60613430</t>
  </si>
  <si>
    <t>Комиссаровское сельское поселение</t>
  </si>
  <si>
    <t>60613440</t>
  </si>
  <si>
    <t>Малолученское сельское поселение</t>
  </si>
  <si>
    <t>60613448</t>
  </si>
  <si>
    <t>Мирненское сельское поселение</t>
  </si>
  <si>
    <t>60613452</t>
  </si>
  <si>
    <t>Присальское сельское поселение</t>
  </si>
  <si>
    <t>60613460</t>
  </si>
  <si>
    <t>60613464</t>
  </si>
  <si>
    <t>Семичанское сельское поселение</t>
  </si>
  <si>
    <t>60613471</t>
  </si>
  <si>
    <t>Егорлыкский район</t>
  </si>
  <si>
    <t>60615000</t>
  </si>
  <si>
    <t>Балко-Грузское сельское поселение</t>
  </si>
  <si>
    <t>60615410</t>
  </si>
  <si>
    <t>Войновское сельское поселение</t>
  </si>
  <si>
    <t>60615415</t>
  </si>
  <si>
    <t>Егорлыкское сельское поселение</t>
  </si>
  <si>
    <t>60615417</t>
  </si>
  <si>
    <t>60615425</t>
  </si>
  <si>
    <t>Кавалерское сельское поселение</t>
  </si>
  <si>
    <t>60615436</t>
  </si>
  <si>
    <t>Новороговское сельское поселение</t>
  </si>
  <si>
    <t>60615447</t>
  </si>
  <si>
    <t>Объединенное сельское поселение</t>
  </si>
  <si>
    <t>60615458</t>
  </si>
  <si>
    <t>Роговское сельское поселение</t>
  </si>
  <si>
    <t>60615462</t>
  </si>
  <si>
    <t>Шаумяновское сельское поселение</t>
  </si>
  <si>
    <t>60615480</t>
  </si>
  <si>
    <t>Заветинский район</t>
  </si>
  <si>
    <t>60617000</t>
  </si>
  <si>
    <t>Заветинское сельское поселение</t>
  </si>
  <si>
    <t>60617411</t>
  </si>
  <si>
    <t>Киселевское сельское поселение</t>
  </si>
  <si>
    <t>60617428</t>
  </si>
  <si>
    <t>Кичкинское сельское поселение</t>
  </si>
  <si>
    <t>60617430</t>
  </si>
  <si>
    <t>Никольское сельское поселение</t>
  </si>
  <si>
    <t>60617422</t>
  </si>
  <si>
    <t>Савдянское сельское поселение</t>
  </si>
  <si>
    <t>60617445</t>
  </si>
  <si>
    <t>Тюльпановское сельское поселение</t>
  </si>
  <si>
    <t>60617432</t>
  </si>
  <si>
    <t>Федосеевское сельское поселение</t>
  </si>
  <si>
    <t>60617466</t>
  </si>
  <si>
    <t>Фоминское сельское поселение</t>
  </si>
  <si>
    <t>60617434</t>
  </si>
  <si>
    <t>Шебалинское сельское поселение</t>
  </si>
  <si>
    <t>60617470</t>
  </si>
  <si>
    <t>Зерноградский район</t>
  </si>
  <si>
    <t>60618000</t>
  </si>
  <si>
    <t>Большеталовское сельское поселение</t>
  </si>
  <si>
    <t>60618405</t>
  </si>
  <si>
    <t>Гуляй-Борисовское сельское поселение</t>
  </si>
  <si>
    <t>60618410</t>
  </si>
  <si>
    <t>Донское сельское поселение</t>
  </si>
  <si>
    <t>60618415</t>
  </si>
  <si>
    <t>Зерноградское городское поселение</t>
  </si>
  <si>
    <t>60618101</t>
  </si>
  <si>
    <t>Конзаводское сельское поселение</t>
  </si>
  <si>
    <t>60618440</t>
  </si>
  <si>
    <t>Красноармейское сельское поселение</t>
  </si>
  <si>
    <t>60618445</t>
  </si>
  <si>
    <t>60618450</t>
  </si>
  <si>
    <t>Мечетинское сельское поселение</t>
  </si>
  <si>
    <t>60618455</t>
  </si>
  <si>
    <t>Россошинское сельское поселение</t>
  </si>
  <si>
    <t>60618460</t>
  </si>
  <si>
    <t>Зимовниковский район</t>
  </si>
  <si>
    <t>60619000</t>
  </si>
  <si>
    <t>Верхнесеребряковское сельское поселение</t>
  </si>
  <si>
    <t>60619405</t>
  </si>
  <si>
    <t>Гашунское сельское поселение</t>
  </si>
  <si>
    <t>60619410</t>
  </si>
  <si>
    <t>Глубочанское сельское поселение</t>
  </si>
  <si>
    <t>60619415</t>
  </si>
  <si>
    <t>Зимовниковское сельское поселение</t>
  </si>
  <si>
    <t>60619417</t>
  </si>
  <si>
    <t>Камышевское сельское поселение</t>
  </si>
  <si>
    <t>60619420</t>
  </si>
  <si>
    <t>Кировское сельское поселение</t>
  </si>
  <si>
    <t>60619425</t>
  </si>
  <si>
    <t>Кутейниковское сельское поселение</t>
  </si>
  <si>
    <t>60619430</t>
  </si>
  <si>
    <t>60619432</t>
  </si>
  <si>
    <t>Мокрогашунское сельское поселение</t>
  </si>
  <si>
    <t>60619435</t>
  </si>
  <si>
    <t>Савоськинское сельское поселение</t>
  </si>
  <si>
    <t>60619445</t>
  </si>
  <si>
    <t>Северное сельское поселение</t>
  </si>
  <si>
    <t>60619450</t>
  </si>
  <si>
    <t>Кагальницкий район</t>
  </si>
  <si>
    <t>60622000</t>
  </si>
  <si>
    <t>Иваново-Шамшевское сельское поселение</t>
  </si>
  <si>
    <t>60622412</t>
  </si>
  <si>
    <t>60622414</t>
  </si>
  <si>
    <t>Калининское сельское поселение</t>
  </si>
  <si>
    <t>60622417</t>
  </si>
  <si>
    <t>60622420</t>
  </si>
  <si>
    <t>Мокробатайское сельское поселение</t>
  </si>
  <si>
    <t>60622423</t>
  </si>
  <si>
    <t>Новобатайское сельское поселение</t>
  </si>
  <si>
    <t>60622425</t>
  </si>
  <si>
    <t>Родниковское сельское поселение</t>
  </si>
  <si>
    <t>60622430</t>
  </si>
  <si>
    <t>Хомутовское сельское поселение</t>
  </si>
  <si>
    <t>60622442</t>
  </si>
  <si>
    <t>Каменский район</t>
  </si>
  <si>
    <t>60623000</t>
  </si>
  <si>
    <t>Астаховское сельское поселение</t>
  </si>
  <si>
    <t>60623405</t>
  </si>
  <si>
    <t>Богдановское сельское поселение</t>
  </si>
  <si>
    <t>60623410</t>
  </si>
  <si>
    <t>Волченское сельское поселение</t>
  </si>
  <si>
    <t>60623415</t>
  </si>
  <si>
    <t>Глубокинское городское поселение</t>
  </si>
  <si>
    <t>60623151</t>
  </si>
  <si>
    <t>Груциновское сельское поселение</t>
  </si>
  <si>
    <t>60623460</t>
  </si>
  <si>
    <t>Гусевское сельское поселение</t>
  </si>
  <si>
    <t>60623420</t>
  </si>
  <si>
    <t>Калитвенское сельское поселение</t>
  </si>
  <si>
    <t>60623425</t>
  </si>
  <si>
    <t>Красновское сельское поселение</t>
  </si>
  <si>
    <t>60623430</t>
  </si>
  <si>
    <t>Малокаменское сельское поселение</t>
  </si>
  <si>
    <t>60623440</t>
  </si>
  <si>
    <t>Пиховкинское сельское поселение</t>
  </si>
  <si>
    <t>60623455</t>
  </si>
  <si>
    <t>Старостаничное сельское поселение</t>
  </si>
  <si>
    <t>60623465</t>
  </si>
  <si>
    <t>Уляшкинское сельское поселение</t>
  </si>
  <si>
    <t>60623470</t>
  </si>
  <si>
    <t>Кашарский район</t>
  </si>
  <si>
    <t>60624000</t>
  </si>
  <si>
    <t>Верхнемакеевское сельское поселение</t>
  </si>
  <si>
    <t>60624410</t>
  </si>
  <si>
    <t>Верхнесвечниковское сельское поселение</t>
  </si>
  <si>
    <t>60624415</t>
  </si>
  <si>
    <t>Вяжинское сельское поселение</t>
  </si>
  <si>
    <t>60624420</t>
  </si>
  <si>
    <t>Индустриальное сельское поселение</t>
  </si>
  <si>
    <t>60624425</t>
  </si>
  <si>
    <t>Кашарское сельское поселение</t>
  </si>
  <si>
    <t>60624430</t>
  </si>
  <si>
    <t>Киевское сельское поселение</t>
  </si>
  <si>
    <t>60624435</t>
  </si>
  <si>
    <t>Первомайское сельское поселение</t>
  </si>
  <si>
    <t>60624450</t>
  </si>
  <si>
    <t>Поповское сельское поселение</t>
  </si>
  <si>
    <t>60624455</t>
  </si>
  <si>
    <t>Талловеровское сельское поселение</t>
  </si>
  <si>
    <t>60624470</t>
  </si>
  <si>
    <t>Фомино-Свечниковское сельское поселение</t>
  </si>
  <si>
    <t>60624475</t>
  </si>
  <si>
    <t>Константиновский район</t>
  </si>
  <si>
    <t>60625000</t>
  </si>
  <si>
    <t>Авиловское сельское поселение</t>
  </si>
  <si>
    <t>60625405</t>
  </si>
  <si>
    <t>Богоявленское сельское поселение</t>
  </si>
  <si>
    <t>60625410</t>
  </si>
  <si>
    <t>Гапкинское сельское поселение</t>
  </si>
  <si>
    <t>60625415</t>
  </si>
  <si>
    <t>Константиновское городское поселение</t>
  </si>
  <si>
    <t>60625101</t>
  </si>
  <si>
    <t>Николаевское сельское поселение</t>
  </si>
  <si>
    <t>60625420</t>
  </si>
  <si>
    <t>Почтовское сельское поселение</t>
  </si>
  <si>
    <t>60625425</t>
  </si>
  <si>
    <t>Стычновское сельское поселение</t>
  </si>
  <si>
    <t>60625436</t>
  </si>
  <si>
    <t>Красносулинский район</t>
  </si>
  <si>
    <t>60626000</t>
  </si>
  <si>
    <t>Божковское сельское поселение</t>
  </si>
  <si>
    <t>60626405</t>
  </si>
  <si>
    <t>Владимировское сельское поселение</t>
  </si>
  <si>
    <t>60626410</t>
  </si>
  <si>
    <t>Горненское городское поселение</t>
  </si>
  <si>
    <t>60626102</t>
  </si>
  <si>
    <t>Гуково-Гнилушевское сельское поселение</t>
  </si>
  <si>
    <t>60626415</t>
  </si>
  <si>
    <t>Долотинское сельское поселение</t>
  </si>
  <si>
    <t>60626420</t>
  </si>
  <si>
    <t>60626425</t>
  </si>
  <si>
    <t>Ковалевское сельское поселение</t>
  </si>
  <si>
    <t>60626430</t>
  </si>
  <si>
    <t>60626435</t>
  </si>
  <si>
    <t>Красносулинское городское поселение</t>
  </si>
  <si>
    <t>60626101</t>
  </si>
  <si>
    <t>Михайловское сельское поселение</t>
  </si>
  <si>
    <t>60626440</t>
  </si>
  <si>
    <t>Пролетарское сельское поселение</t>
  </si>
  <si>
    <t>60626445</t>
  </si>
  <si>
    <t>Садковское сельское поселение</t>
  </si>
  <si>
    <t>60626450</t>
  </si>
  <si>
    <t>Табунщиковское сельское поселение</t>
  </si>
  <si>
    <t>60626455</t>
  </si>
  <si>
    <t>Углеродовское городское поселение</t>
  </si>
  <si>
    <t>60626165</t>
  </si>
  <si>
    <t>Ударниковское сельское поселение</t>
  </si>
  <si>
    <t>60626460</t>
  </si>
  <si>
    <t>Куйбышевский район</t>
  </si>
  <si>
    <t>60627000</t>
  </si>
  <si>
    <t>Кринично-Лугское сельское поселение</t>
  </si>
  <si>
    <t>60627404</t>
  </si>
  <si>
    <t>Куйбышевское сельское поселение</t>
  </si>
  <si>
    <t>60627405</t>
  </si>
  <si>
    <t>Лысогорское сельское поселение</t>
  </si>
  <si>
    <t>60627410</t>
  </si>
  <si>
    <t>Мартыновский район</t>
  </si>
  <si>
    <t>60630000</t>
  </si>
  <si>
    <t>Большеорловское сельское поселение</t>
  </si>
  <si>
    <t>60630405</t>
  </si>
  <si>
    <t>Зеленолугское сельское поселение</t>
  </si>
  <si>
    <t>60630407</t>
  </si>
  <si>
    <t>Ильиновское сельское поселение</t>
  </si>
  <si>
    <t>60630412</t>
  </si>
  <si>
    <t>Комаровское сельское поселение</t>
  </si>
  <si>
    <t>60630423</t>
  </si>
  <si>
    <t>Малоорловское сельское поселение</t>
  </si>
  <si>
    <t>60630434</t>
  </si>
  <si>
    <t>Мартыновское сельское поселение</t>
  </si>
  <si>
    <t>60630439</t>
  </si>
  <si>
    <t>Новоселовское сельское поселение</t>
  </si>
  <si>
    <t>60630456</t>
  </si>
  <si>
    <t>Рубашкинское сельское поселение</t>
  </si>
  <si>
    <t>60630467</t>
  </si>
  <si>
    <t>Южненское сельское поселение</t>
  </si>
  <si>
    <t>60630489</t>
  </si>
  <si>
    <t>Матвеево-Курганский район</t>
  </si>
  <si>
    <t>60631000</t>
  </si>
  <si>
    <t>Алексеевское сельское поселение</t>
  </si>
  <si>
    <t>60631405</t>
  </si>
  <si>
    <t>Анастасиевское сельское поселение</t>
  </si>
  <si>
    <t>60631410</t>
  </si>
  <si>
    <t>Большекирсановское сельское поселение</t>
  </si>
  <si>
    <t>60631415</t>
  </si>
  <si>
    <t>Екатериновское сельское поселение</t>
  </si>
  <si>
    <t>60631420</t>
  </si>
  <si>
    <t>Малокирсановское сельское поселение</t>
  </si>
  <si>
    <t>60631440</t>
  </si>
  <si>
    <t>Матвеево-Курганское сельское поселение</t>
  </si>
  <si>
    <t>60631445</t>
  </si>
  <si>
    <t>Новониколаевское сельское поселение</t>
  </si>
  <si>
    <t>60631450</t>
  </si>
  <si>
    <t>Ряженское сельское поселение</t>
  </si>
  <si>
    <t>60631465</t>
  </si>
  <si>
    <t>Миллеровский район</t>
  </si>
  <si>
    <t>60632000</t>
  </si>
  <si>
    <t>Верхнеталовское сельское поселение</t>
  </si>
  <si>
    <t>60632402</t>
  </si>
  <si>
    <t>Волошинское сельское поселение</t>
  </si>
  <si>
    <t>60632405</t>
  </si>
  <si>
    <t>Дегтевское сельское поселение</t>
  </si>
  <si>
    <t>60632415</t>
  </si>
  <si>
    <t>Колодезянское сельское поселение</t>
  </si>
  <si>
    <t>60632420</t>
  </si>
  <si>
    <t>Криворожское сельское поселение</t>
  </si>
  <si>
    <t>60632425</t>
  </si>
  <si>
    <t>Мальчевское сельское поселение</t>
  </si>
  <si>
    <t>60632435</t>
  </si>
  <si>
    <t>Миллеровское городское поселение</t>
  </si>
  <si>
    <t>60632101</t>
  </si>
  <si>
    <t>Ольхово-Рогское сельское поселение</t>
  </si>
  <si>
    <t>60632455</t>
  </si>
  <si>
    <t>60632460</t>
  </si>
  <si>
    <t>Сулинское сельское поселение</t>
  </si>
  <si>
    <t>60632467</t>
  </si>
  <si>
    <t>Титовское сельское поселение</t>
  </si>
  <si>
    <t>60632470</t>
  </si>
  <si>
    <t>Треневское сельское поселение</t>
  </si>
  <si>
    <t>60632430</t>
  </si>
  <si>
    <t>Туриловское сельское поселение</t>
  </si>
  <si>
    <t>60632475</t>
  </si>
  <si>
    <t>Милютинский район</t>
  </si>
  <si>
    <t>60633000</t>
  </si>
  <si>
    <t>Лукичевское сельское поселение</t>
  </si>
  <si>
    <t>60633420</t>
  </si>
  <si>
    <t>Маньково-Березовское сельское поселение</t>
  </si>
  <si>
    <t>60633428</t>
  </si>
  <si>
    <t>Милютинское сельское поселение</t>
  </si>
  <si>
    <t>60633433</t>
  </si>
  <si>
    <t>Николо-Березовское сельское поселение</t>
  </si>
  <si>
    <t>60633444</t>
  </si>
  <si>
    <t>Орловское сельское поселение</t>
  </si>
  <si>
    <t>60633466</t>
  </si>
  <si>
    <t>Светочниковское сельское поселение</t>
  </si>
  <si>
    <t>60633477</t>
  </si>
  <si>
    <t>Селивановское сельское поселение</t>
  </si>
  <si>
    <t>60633480</t>
  </si>
  <si>
    <t>Морозовский район</t>
  </si>
  <si>
    <t>60634000</t>
  </si>
  <si>
    <t>Вознесенское сельское поселение</t>
  </si>
  <si>
    <t>60634415</t>
  </si>
  <si>
    <t>Вольно-Донское сельское поселение</t>
  </si>
  <si>
    <t>60634420</t>
  </si>
  <si>
    <t>Гагаринское сельское поселение</t>
  </si>
  <si>
    <t>60634423</t>
  </si>
  <si>
    <t>Грузиновское сельское поселение</t>
  </si>
  <si>
    <t>60634425</t>
  </si>
  <si>
    <t>Знаменское сельское поселение</t>
  </si>
  <si>
    <t>60634430</t>
  </si>
  <si>
    <t>Костино-Быстрянское сельское поселение</t>
  </si>
  <si>
    <t>60634440</t>
  </si>
  <si>
    <t>Морозовское городское поселение</t>
  </si>
  <si>
    <t>60634101</t>
  </si>
  <si>
    <t>Парамоновское сельское поселение</t>
  </si>
  <si>
    <t>60634460</t>
  </si>
  <si>
    <t>Широко-Атамановское сельское поселение</t>
  </si>
  <si>
    <t>60634405</t>
  </si>
  <si>
    <t>Мясниковский район</t>
  </si>
  <si>
    <t>60635000</t>
  </si>
  <si>
    <t>Большесальское сельское поселение</t>
  </si>
  <si>
    <t>60635405</t>
  </si>
  <si>
    <t>60635420</t>
  </si>
  <si>
    <t>Краснокрымское сельское поселение</t>
  </si>
  <si>
    <t>60635424</t>
  </si>
  <si>
    <t>Крымское сельское поселение</t>
  </si>
  <si>
    <t>60635428</t>
  </si>
  <si>
    <t>Недвиговское сельское поселение</t>
  </si>
  <si>
    <t>60635447</t>
  </si>
  <si>
    <t>Петровское сельское поселение</t>
  </si>
  <si>
    <t>60635436</t>
  </si>
  <si>
    <t>Чалтырское сельское поселение</t>
  </si>
  <si>
    <t>60635452</t>
  </si>
  <si>
    <t>Неклиновский район</t>
  </si>
  <si>
    <t>60636000</t>
  </si>
  <si>
    <t>Андреево-Мелентьевское сельское поселение</t>
  </si>
  <si>
    <t>60636428</t>
  </si>
  <si>
    <t>Большенеклиновское сельское поселение</t>
  </si>
  <si>
    <t>60636404</t>
  </si>
  <si>
    <t>Вареновское сельское поселение</t>
  </si>
  <si>
    <t>60636407</t>
  </si>
  <si>
    <t>Васильево-Ханжоновское сельское поселение</t>
  </si>
  <si>
    <t>60636408</t>
  </si>
  <si>
    <t>Лакедемоновское сельское поселение</t>
  </si>
  <si>
    <t>60636424</t>
  </si>
  <si>
    <t>Натальевское сельское поселение</t>
  </si>
  <si>
    <t>60636432</t>
  </si>
  <si>
    <t>60636434</t>
  </si>
  <si>
    <t>Новобессергеневское сельское поселение</t>
  </si>
  <si>
    <t>60636436</t>
  </si>
  <si>
    <t>Носовское сельское поселение</t>
  </si>
  <si>
    <t>60636440</t>
  </si>
  <si>
    <t>Платовское сельское поселение</t>
  </si>
  <si>
    <t>60636412</t>
  </si>
  <si>
    <t>Покровское сельское поселение</t>
  </si>
  <si>
    <t>60636448</t>
  </si>
  <si>
    <t>Поляковское сельское поселение</t>
  </si>
  <si>
    <t>60636420</t>
  </si>
  <si>
    <t>Приморское сельское поселение</t>
  </si>
  <si>
    <t>60636452</t>
  </si>
  <si>
    <t>Самбекское сельское поселение</t>
  </si>
  <si>
    <t>60636456</t>
  </si>
  <si>
    <t>Синявское сельское поселение</t>
  </si>
  <si>
    <t>60636460</t>
  </si>
  <si>
    <t>Советинское сельское поселение</t>
  </si>
  <si>
    <t>60636464</t>
  </si>
  <si>
    <t>Троицкое сельское поселение</t>
  </si>
  <si>
    <t>60636468</t>
  </si>
  <si>
    <t>Федоровское сельское поселение</t>
  </si>
  <si>
    <t>60636472</t>
  </si>
  <si>
    <t>Обливский район</t>
  </si>
  <si>
    <t>60640000</t>
  </si>
  <si>
    <t>60640403</t>
  </si>
  <si>
    <t>60640405</t>
  </si>
  <si>
    <t>Караичевское сельское поселение</t>
  </si>
  <si>
    <t>60640425</t>
  </si>
  <si>
    <t>Каштановское сельское поселение</t>
  </si>
  <si>
    <t>60640410</t>
  </si>
  <si>
    <t>Нестеркинское сельское поселение</t>
  </si>
  <si>
    <t>60640440</t>
  </si>
  <si>
    <t>Обливское сельское поселение</t>
  </si>
  <si>
    <t>60640420</t>
  </si>
  <si>
    <t>Солонецкое сельское поселение</t>
  </si>
  <si>
    <t>60640430</t>
  </si>
  <si>
    <t>Октябрьский район</t>
  </si>
  <si>
    <t>60641000</t>
  </si>
  <si>
    <t>60641404</t>
  </si>
  <si>
    <t>Артемовское сельское поселение</t>
  </si>
  <si>
    <t>60641405</t>
  </si>
  <si>
    <t>Бессергеневское сельское поселение</t>
  </si>
  <si>
    <t>60641408</t>
  </si>
  <si>
    <t>Каменоломненское городское поселение</t>
  </si>
  <si>
    <t>60641151</t>
  </si>
  <si>
    <t>Керчикское сельское поселение</t>
  </si>
  <si>
    <t>60641415</t>
  </si>
  <si>
    <t>Коммунарское сельское поселение</t>
  </si>
  <si>
    <t>60641425</t>
  </si>
  <si>
    <t>60641430</t>
  </si>
  <si>
    <t>Краснолучское сельское поселение</t>
  </si>
  <si>
    <t>60641427</t>
  </si>
  <si>
    <t>Красюковское сельское поселение</t>
  </si>
  <si>
    <t>60641435</t>
  </si>
  <si>
    <t>Кривянское сельское поселение</t>
  </si>
  <si>
    <t>60641440</t>
  </si>
  <si>
    <t>Мокрологское сельское поселение</t>
  </si>
  <si>
    <t>60641445</t>
  </si>
  <si>
    <t>Персиановское сельское поселение</t>
  </si>
  <si>
    <t>60641450</t>
  </si>
  <si>
    <t>Орловский район</t>
  </si>
  <si>
    <t>60642000</t>
  </si>
  <si>
    <t>Волочаевское сельское поселение</t>
  </si>
  <si>
    <t>60642411</t>
  </si>
  <si>
    <t>60642422</t>
  </si>
  <si>
    <t>Каменно-Балковское сельское поселение</t>
  </si>
  <si>
    <t>60642433</t>
  </si>
  <si>
    <t>60642438</t>
  </si>
  <si>
    <t>60642443</t>
  </si>
  <si>
    <t>Курганенское сельское поселение</t>
  </si>
  <si>
    <t>60642444</t>
  </si>
  <si>
    <t>Луганское сельское поселение</t>
  </si>
  <si>
    <t>60642460</t>
  </si>
  <si>
    <t>Майорское сельское поселение</t>
  </si>
  <si>
    <t>60642445</t>
  </si>
  <si>
    <t>60642446</t>
  </si>
  <si>
    <t>Островянское сельское поселение</t>
  </si>
  <si>
    <t>60642448</t>
  </si>
  <si>
    <t>60642452</t>
  </si>
  <si>
    <t>Песчанокопский район</t>
  </si>
  <si>
    <t>60644000</t>
  </si>
  <si>
    <t>Богородицкое сельское поселение</t>
  </si>
  <si>
    <t>60644411</t>
  </si>
  <si>
    <t>60644422</t>
  </si>
  <si>
    <t>Зареченское сельское поселение</t>
  </si>
  <si>
    <t>60644426</t>
  </si>
  <si>
    <t>Краснополянское сельское поселение</t>
  </si>
  <si>
    <t>60644433</t>
  </si>
  <si>
    <t>Летницкое сельское поселение</t>
  </si>
  <si>
    <t>60644444</t>
  </si>
  <si>
    <t>Песчанокопское сельское поселение</t>
  </si>
  <si>
    <t>60644455</t>
  </si>
  <si>
    <t>Поливянское сельское поселение</t>
  </si>
  <si>
    <t>60644466</t>
  </si>
  <si>
    <t>Развильненское сельское поселение</t>
  </si>
  <si>
    <t>60644477</t>
  </si>
  <si>
    <t>Рассыпненское сельское поселение</t>
  </si>
  <si>
    <t>60644488</t>
  </si>
  <si>
    <t>Пролетарский район</t>
  </si>
  <si>
    <t>60645000</t>
  </si>
  <si>
    <t>Буденновское сельское поселение</t>
  </si>
  <si>
    <t>60645405</t>
  </si>
  <si>
    <t>Дальненское сельское поселение</t>
  </si>
  <si>
    <t>60645410</t>
  </si>
  <si>
    <t>Ковринское сельское поселение</t>
  </si>
  <si>
    <t>60645415</t>
  </si>
  <si>
    <t>Мокроельмутянское сельское поселение</t>
  </si>
  <si>
    <t>60645420</t>
  </si>
  <si>
    <t>60645425</t>
  </si>
  <si>
    <t>Огневское сельское поселение</t>
  </si>
  <si>
    <t>60645427</t>
  </si>
  <si>
    <t>Опенкинское сельское поселение</t>
  </si>
  <si>
    <t>60645430</t>
  </si>
  <si>
    <t>Пролетарское городское поселение</t>
  </si>
  <si>
    <t>60645101</t>
  </si>
  <si>
    <t>Суховское сельское поселение</t>
  </si>
  <si>
    <t>60645435</t>
  </si>
  <si>
    <t>Уютненское сельское поселение</t>
  </si>
  <si>
    <t>60645448</t>
  </si>
  <si>
    <t>Ремонтненский район</t>
  </si>
  <si>
    <t>60647000</t>
  </si>
  <si>
    <t>Валуевское сельское поселение</t>
  </si>
  <si>
    <t>60647411</t>
  </si>
  <si>
    <t>Денисовское сельское поселение</t>
  </si>
  <si>
    <t>60647422</t>
  </si>
  <si>
    <t>60647433</t>
  </si>
  <si>
    <t>60647435</t>
  </si>
  <si>
    <t>Кормовское сельское поселение</t>
  </si>
  <si>
    <t>60647437</t>
  </si>
  <si>
    <t>Краснопартизанское сельское поселение</t>
  </si>
  <si>
    <t>60647444</t>
  </si>
  <si>
    <t>60647455</t>
  </si>
  <si>
    <t>Подгорненское сельское поселение</t>
  </si>
  <si>
    <t>60647466</t>
  </si>
  <si>
    <t>Привольненское сельское поселение</t>
  </si>
  <si>
    <t>60647469</t>
  </si>
  <si>
    <t>Ремонтненское сельское поселение</t>
  </si>
  <si>
    <t>60647472</t>
  </si>
  <si>
    <t>Родионово-Несветайский район</t>
  </si>
  <si>
    <t>60648000</t>
  </si>
  <si>
    <t>Барило-Крепинское сельское поселение</t>
  </si>
  <si>
    <t>60648410</t>
  </si>
  <si>
    <t>Болдыревское сельское поселение</t>
  </si>
  <si>
    <t>60648415</t>
  </si>
  <si>
    <t>Большекрепинское сельское поселение</t>
  </si>
  <si>
    <t>60648420</t>
  </si>
  <si>
    <t>60648425</t>
  </si>
  <si>
    <t>60648436</t>
  </si>
  <si>
    <t>Родионово-Несветайское сельское поселение</t>
  </si>
  <si>
    <t>60648447</t>
  </si>
  <si>
    <t>Сальский район</t>
  </si>
  <si>
    <t>60650000</t>
  </si>
  <si>
    <t>60650410</t>
  </si>
  <si>
    <t>Гигантовское сельское поселение</t>
  </si>
  <si>
    <t>60650412</t>
  </si>
  <si>
    <t>60650415</t>
  </si>
  <si>
    <t>Ивановское сельское поселение</t>
  </si>
  <si>
    <t>60650420</t>
  </si>
  <si>
    <t>Кручено-Балковское сельское поселение</t>
  </si>
  <si>
    <t>60650425</t>
  </si>
  <si>
    <t>60650430</t>
  </si>
  <si>
    <t>Новоегорлыкское сельское поселение</t>
  </si>
  <si>
    <t>60650435</t>
  </si>
  <si>
    <t>Рыбасовское сельское поселение</t>
  </si>
  <si>
    <t>60650442</t>
  </si>
  <si>
    <t>Сальское городское поселение</t>
  </si>
  <si>
    <t>60650101</t>
  </si>
  <si>
    <t>Сандатовское сельское поселение</t>
  </si>
  <si>
    <t>60650445</t>
  </si>
  <si>
    <t>Юловское сельское поселение</t>
  </si>
  <si>
    <t>60650460</t>
  </si>
  <si>
    <t>Семикаракорский район</t>
  </si>
  <si>
    <t>60651000</t>
  </si>
  <si>
    <t>Бакланниковское сельское поселение</t>
  </si>
  <si>
    <t>60651404</t>
  </si>
  <si>
    <t>Большемечетновское сельское поселение</t>
  </si>
  <si>
    <t>60651405</t>
  </si>
  <si>
    <t>Задоно-Кагальницкое сельское поселение</t>
  </si>
  <si>
    <t>60651410</t>
  </si>
  <si>
    <t>Золоторевское сельское поселение</t>
  </si>
  <si>
    <t>60651415</t>
  </si>
  <si>
    <t>Кочетовское сельское поселение</t>
  </si>
  <si>
    <t>60651420</t>
  </si>
  <si>
    <t>Кузнецовское сельское поселение</t>
  </si>
  <si>
    <t>60651425</t>
  </si>
  <si>
    <t>Новозолотовское сельское поселение</t>
  </si>
  <si>
    <t>60651430</t>
  </si>
  <si>
    <t>Семикаракорское городское поселение</t>
  </si>
  <si>
    <t>60651101</t>
  </si>
  <si>
    <t>Сусатское сельское поселение</t>
  </si>
  <si>
    <t>60651440</t>
  </si>
  <si>
    <t>Топилинское сельское поселение</t>
  </si>
  <si>
    <t>60651450</t>
  </si>
  <si>
    <t>Советский район</t>
  </si>
  <si>
    <t>60652000</t>
  </si>
  <si>
    <t>Калач-Куртлакское сельское поселение</t>
  </si>
  <si>
    <t>60652414</t>
  </si>
  <si>
    <t>Советское сельское поселение</t>
  </si>
  <si>
    <t>60652426</t>
  </si>
  <si>
    <t>Чирское сельское поселение</t>
  </si>
  <si>
    <t>60652437</t>
  </si>
  <si>
    <t>Тарасовский район</t>
  </si>
  <si>
    <t>60653000</t>
  </si>
  <si>
    <t>Большинское сельское поселение</t>
  </si>
  <si>
    <t>60653405</t>
  </si>
  <si>
    <t>Войковское сельское поселение</t>
  </si>
  <si>
    <t>60653410</t>
  </si>
  <si>
    <t>Дячкинское сельское поселение</t>
  </si>
  <si>
    <t>60653415</t>
  </si>
  <si>
    <t>Ефремово-Степановское сельское поселение</t>
  </si>
  <si>
    <t>60653420</t>
  </si>
  <si>
    <t>Зеленовское сельское поселение</t>
  </si>
  <si>
    <t>60653425</t>
  </si>
  <si>
    <t>Колушкинское сельское поселение</t>
  </si>
  <si>
    <t>60653430</t>
  </si>
  <si>
    <t>60653435</t>
  </si>
  <si>
    <t>Курно-Липовское сельское поселение</t>
  </si>
  <si>
    <t>60653440</t>
  </si>
  <si>
    <t>Митякинское сельское поселение</t>
  </si>
  <si>
    <t>60653445</t>
  </si>
  <si>
    <t>Тарасовское сельское поселение</t>
  </si>
  <si>
    <t>60653453</t>
  </si>
  <si>
    <t>Тацинский район</t>
  </si>
  <si>
    <t>60654000</t>
  </si>
  <si>
    <t>Быстрогорское сельское поселение</t>
  </si>
  <si>
    <t>60654407</t>
  </si>
  <si>
    <t>Верхнеобливское сельское поселение</t>
  </si>
  <si>
    <t>60654411</t>
  </si>
  <si>
    <t>Ермаковское сельское поселение</t>
  </si>
  <si>
    <t>60654422</t>
  </si>
  <si>
    <t>Жирновское сельское поселение</t>
  </si>
  <si>
    <t>60654424</t>
  </si>
  <si>
    <t>Зазерское сельское поселение</t>
  </si>
  <si>
    <t>60654433</t>
  </si>
  <si>
    <t>Ковылкинское сельское поселение</t>
  </si>
  <si>
    <t>60654444</t>
  </si>
  <si>
    <t>60654448</t>
  </si>
  <si>
    <t>Скосырское сельское поселение</t>
  </si>
  <si>
    <t>60654456</t>
  </si>
  <si>
    <t>60654460</t>
  </si>
  <si>
    <t>Тацинское сельское поселение</t>
  </si>
  <si>
    <t>60654465</t>
  </si>
  <si>
    <t>Углегорское сельское поселение</t>
  </si>
  <si>
    <t>60654467</t>
  </si>
  <si>
    <t>Усть-Донецкий район</t>
  </si>
  <si>
    <t>60655000</t>
  </si>
  <si>
    <t>Апаринское сельское поселение</t>
  </si>
  <si>
    <t>60655405</t>
  </si>
  <si>
    <t>Верхнекудрюченское сельское поселение</t>
  </si>
  <si>
    <t>60655410</t>
  </si>
  <si>
    <t>60655423</t>
  </si>
  <si>
    <t>Мелиховское сельское поселение</t>
  </si>
  <si>
    <t>60655428</t>
  </si>
  <si>
    <t>Нижнекундрюченское сельское поселение</t>
  </si>
  <si>
    <t>60655432</t>
  </si>
  <si>
    <t>Пухляковское сельское поселение</t>
  </si>
  <si>
    <t>60655440</t>
  </si>
  <si>
    <t>Раздорское сельское поселение</t>
  </si>
  <si>
    <t>60655450</t>
  </si>
  <si>
    <t>Усть-Донецкое городское поселение</t>
  </si>
  <si>
    <t>60655151</t>
  </si>
  <si>
    <t>Целинский район</t>
  </si>
  <si>
    <t>60656000</t>
  </si>
  <si>
    <t>60656420</t>
  </si>
  <si>
    <t>Лопанское сельское поселение</t>
  </si>
  <si>
    <t>60656425</t>
  </si>
  <si>
    <t>60656430</t>
  </si>
  <si>
    <t>Новоцелинское сельское поселение</t>
  </si>
  <si>
    <t>60656432</t>
  </si>
  <si>
    <t>Ольшанское сельское поселение</t>
  </si>
  <si>
    <t>60656435</t>
  </si>
  <si>
    <t>Среднеегорлыкское сельское поселение</t>
  </si>
  <si>
    <t>60656440</t>
  </si>
  <si>
    <t>Хлеборобное сельское поселение</t>
  </si>
  <si>
    <t>60656450</t>
  </si>
  <si>
    <t>Целинское сельское поселение</t>
  </si>
  <si>
    <t>60656455</t>
  </si>
  <si>
    <t>60656460</t>
  </si>
  <si>
    <t>Цимлянский район</t>
  </si>
  <si>
    <t>60657000</t>
  </si>
  <si>
    <t>60657420</t>
  </si>
  <si>
    <t>Красноярское сельское поселение</t>
  </si>
  <si>
    <t>60657430</t>
  </si>
  <si>
    <t>Лозновское сельское поселение</t>
  </si>
  <si>
    <t>60657433</t>
  </si>
  <si>
    <t>Маркинское сельское поселение</t>
  </si>
  <si>
    <t>60657435</t>
  </si>
  <si>
    <t>Новоцимлянское сельское поселение</t>
  </si>
  <si>
    <t>60657440</t>
  </si>
  <si>
    <t>Саркеловское сельское поселение</t>
  </si>
  <si>
    <t>60657444</t>
  </si>
  <si>
    <t>Цимлянское городское поселение</t>
  </si>
  <si>
    <t>60657101</t>
  </si>
  <si>
    <t>Чертковский район</t>
  </si>
  <si>
    <t>60658000</t>
  </si>
  <si>
    <t>Алексеево-Лозовское сельское поселение</t>
  </si>
  <si>
    <t>60658404</t>
  </si>
  <si>
    <t>60658416</t>
  </si>
  <si>
    <t>Зубрилинское сельское поселение</t>
  </si>
  <si>
    <t>60658420</t>
  </si>
  <si>
    <t>60658424</t>
  </si>
  <si>
    <t>Маньковское сельское поселение</t>
  </si>
  <si>
    <t>60658428</t>
  </si>
  <si>
    <t>Михайлово-Александровское сельское поселение</t>
  </si>
  <si>
    <t>60658432</t>
  </si>
  <si>
    <t>Нагибинское сельское поселение</t>
  </si>
  <si>
    <t>60658434</t>
  </si>
  <si>
    <t>Ольховчанское сельское поселение</t>
  </si>
  <si>
    <t>60658436</t>
  </si>
  <si>
    <t>Осиковское сельское поселение</t>
  </si>
  <si>
    <t>60658438</t>
  </si>
  <si>
    <t>Сетрковское сельское поселение</t>
  </si>
  <si>
    <t>60658444</t>
  </si>
  <si>
    <t>Сохрановское сельское поселение</t>
  </si>
  <si>
    <t>60658448</t>
  </si>
  <si>
    <t>Чертковское сельское поселение</t>
  </si>
  <si>
    <t>60658454</t>
  </si>
  <si>
    <t>Шептуховское сельское поселение</t>
  </si>
  <si>
    <t>60658456</t>
  </si>
  <si>
    <t>Щедровское сельское поселение</t>
  </si>
  <si>
    <t>60658460</t>
  </si>
  <si>
    <t>Шолоховский район</t>
  </si>
  <si>
    <t>60659000</t>
  </si>
  <si>
    <t>Базковское сельское поселение</t>
  </si>
  <si>
    <t>60659405</t>
  </si>
  <si>
    <t>Вешенское сельское поселение</t>
  </si>
  <si>
    <t>60659410</t>
  </si>
  <si>
    <t>Дубровское сельское поселение</t>
  </si>
  <si>
    <t>60659415</t>
  </si>
  <si>
    <t>Дударевское сельское поселение</t>
  </si>
  <si>
    <t>60659420</t>
  </si>
  <si>
    <t>60659425</t>
  </si>
  <si>
    <t>Колундаевское сельское поселение</t>
  </si>
  <si>
    <t>60659430</t>
  </si>
  <si>
    <t>Кружилинское сельское поселение</t>
  </si>
  <si>
    <t>60659435</t>
  </si>
  <si>
    <t>Меркуловское сельское поселение</t>
  </si>
  <si>
    <t>60659440</t>
  </si>
  <si>
    <t>Терновское сельское поселение</t>
  </si>
  <si>
    <t>60659460</t>
  </si>
  <si>
    <t>МО_ОКТМО</t>
  </si>
  <si>
    <t>№</t>
  </si>
  <si>
    <t>Холодное водоснабжение. Питьевая вода</t>
  </si>
  <si>
    <t>Холодное водоснабжение. Техническая вода</t>
  </si>
  <si>
    <t>Холодное водоснабжение. Подвозная вода</t>
  </si>
  <si>
    <t>Транспортировка. Питьевая вода</t>
  </si>
  <si>
    <t>Транспортировка. Техническая вода</t>
  </si>
  <si>
    <t>Транспортировка. Подвозная вода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</si>
  <si>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</si>
  <si>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</si>
  <si>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</si>
  <si>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01.01.2024</t>
  </si>
  <si>
    <t>31.12.2028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</si>
  <si>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</si>
  <si>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</si>
  <si>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</si>
  <si>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</si>
  <si>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</si>
  <si>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</si>
  <si>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</si>
  <si>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</si>
  <si>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2625</t>
  </si>
  <si>
    <t>26444834</t>
  </si>
  <si>
    <t>АО "Алюминий Металлург Рус"</t>
  </si>
  <si>
    <t>7709534220</t>
  </si>
  <si>
    <t>614201001</t>
  </si>
  <si>
    <t>31062216</t>
  </si>
  <si>
    <t>АО "Ростоваэроинвест"</t>
  </si>
  <si>
    <t>6163123680</t>
  </si>
  <si>
    <t>610201001</t>
  </si>
  <si>
    <t>01-01-2018 00:00:00</t>
  </si>
  <si>
    <t>26438289</t>
  </si>
  <si>
    <t>АО "Ростовводоканал"</t>
  </si>
  <si>
    <t>6167081833</t>
  </si>
  <si>
    <t>615250001</t>
  </si>
  <si>
    <t>26374530</t>
  </si>
  <si>
    <t>Верхнедонское МП ПУЖКХ</t>
  </si>
  <si>
    <t>6105002888</t>
  </si>
  <si>
    <t>610501001</t>
  </si>
  <si>
    <t>26374532</t>
  </si>
  <si>
    <t>Веселовское МУП ЖКХ</t>
  </si>
  <si>
    <t>6106000636</t>
  </si>
  <si>
    <t>610601001</t>
  </si>
  <si>
    <t>28144792</t>
  </si>
  <si>
    <t>ГУП РО "УРСВ"</t>
  </si>
  <si>
    <t>6167110467</t>
  </si>
  <si>
    <t>616701001</t>
  </si>
  <si>
    <t>15-02-2013 00:00:00</t>
  </si>
  <si>
    <t>26374535</t>
  </si>
  <si>
    <t>ЕМУП "Коммунальник"</t>
  </si>
  <si>
    <t>6109001290</t>
  </si>
  <si>
    <t>610901001</t>
  </si>
  <si>
    <t>31005255</t>
  </si>
  <si>
    <t>ЗАО "АБВК-Эко"</t>
  </si>
  <si>
    <t>6167123547</t>
  </si>
  <si>
    <t>01-02-2017 00:00:00</t>
  </si>
  <si>
    <t>26767154</t>
  </si>
  <si>
    <t>ЗАО "Агрофирма "Новый Путь"</t>
  </si>
  <si>
    <t>6123009879</t>
  </si>
  <si>
    <t>612301001</t>
  </si>
  <si>
    <t>28828882</t>
  </si>
  <si>
    <t>ИП Смольников В.М.</t>
  </si>
  <si>
    <t>610700732500</t>
  </si>
  <si>
    <t>отсутствует</t>
  </si>
  <si>
    <t>26445479</t>
  </si>
  <si>
    <t>МП "Азовводоканал"</t>
  </si>
  <si>
    <t>6140000097</t>
  </si>
  <si>
    <t>614001001</t>
  </si>
  <si>
    <t>30905244</t>
  </si>
  <si>
    <t>МП "Кашарский ЖКС"</t>
  </si>
  <si>
    <t>6115000696</t>
  </si>
  <si>
    <t>611501001</t>
  </si>
  <si>
    <t>31456023</t>
  </si>
  <si>
    <t>МУП  "ВОДОКАНАЛ Миллерово"</t>
  </si>
  <si>
    <t>6149020443</t>
  </si>
  <si>
    <t>614901001</t>
  </si>
  <si>
    <t>21-10-2020 00:00:00</t>
  </si>
  <si>
    <t>31038703</t>
  </si>
  <si>
    <t>МУП "АТП"</t>
  </si>
  <si>
    <t>6120003773</t>
  </si>
  <si>
    <t>612001001</t>
  </si>
  <si>
    <t>26382573</t>
  </si>
  <si>
    <t>МУП "Багаевское управление жилищно-коммунального хозяйства"</t>
  </si>
  <si>
    <t>6103000116</t>
  </si>
  <si>
    <t>610301001</t>
  </si>
  <si>
    <t>28868766</t>
  </si>
  <si>
    <t>МУП "Вира"</t>
  </si>
  <si>
    <t>6147006732</t>
  </si>
  <si>
    <t>614701001</t>
  </si>
  <si>
    <t>26374590</t>
  </si>
  <si>
    <t>МУП "Водник"</t>
  </si>
  <si>
    <t>6116008240</t>
  </si>
  <si>
    <t>611601001</t>
  </si>
  <si>
    <t>26374528</t>
  </si>
  <si>
    <t>МУП "Водник" Боковского района</t>
  </si>
  <si>
    <t>6104003871</t>
  </si>
  <si>
    <t>610401001</t>
  </si>
  <si>
    <t>31005161</t>
  </si>
  <si>
    <t>МУП "Водоканал Неклиновского района"</t>
  </si>
  <si>
    <t>6123024161</t>
  </si>
  <si>
    <t>15-11-2017 00:00:00</t>
  </si>
  <si>
    <t>30912745</t>
  </si>
  <si>
    <t>МУП "Водоканал"</t>
  </si>
  <si>
    <t>6117009648</t>
  </si>
  <si>
    <t>611701001</t>
  </si>
  <si>
    <t>12-01-2017 00:00:00</t>
  </si>
  <si>
    <t>30839662</t>
  </si>
  <si>
    <t>6119007974</t>
  </si>
  <si>
    <t>611901001</t>
  </si>
  <si>
    <t>26456900</t>
  </si>
  <si>
    <t>6143049157</t>
  </si>
  <si>
    <t>614301010</t>
  </si>
  <si>
    <t>26381004</t>
  </si>
  <si>
    <t>МУП "Горводоканал"</t>
  </si>
  <si>
    <t>6150031979</t>
  </si>
  <si>
    <t>615001001</t>
  </si>
  <si>
    <t>26374591</t>
  </si>
  <si>
    <t>МУП "ИСТОК" Николаевское сельское поселение</t>
  </si>
  <si>
    <t>6116009437</t>
  </si>
  <si>
    <t>31218600</t>
  </si>
  <si>
    <t>МУП "Исток"</t>
  </si>
  <si>
    <t>6145004225</t>
  </si>
  <si>
    <t>614501001</t>
  </si>
  <si>
    <t>12-10-2018 00:00:00</t>
  </si>
  <si>
    <t>26380988</t>
  </si>
  <si>
    <t>МУП "Коммунальщик"</t>
  </si>
  <si>
    <t>6138006126</t>
  </si>
  <si>
    <t>613801001</t>
  </si>
  <si>
    <t>26545813</t>
  </si>
  <si>
    <t>МУП "МПО ЖКХ Миллеровского района"</t>
  </si>
  <si>
    <t>6149000694</t>
  </si>
  <si>
    <t>31005081</t>
  </si>
  <si>
    <t>МУП "Мясниковское ВКХ"</t>
  </si>
  <si>
    <t>6122018937</t>
  </si>
  <si>
    <t>612201001</t>
  </si>
  <si>
    <t>03-04-2017 00:00:00</t>
  </si>
  <si>
    <t>26452176</t>
  </si>
  <si>
    <t>МУП "Родничок"</t>
  </si>
  <si>
    <t>6128009093</t>
  </si>
  <si>
    <t>612801001</t>
  </si>
  <si>
    <t>31229221</t>
  </si>
  <si>
    <t>МУП "Транс-Сервис"</t>
  </si>
  <si>
    <t>6124003069</t>
  </si>
  <si>
    <t>612401001</t>
  </si>
  <si>
    <t>16-11-2018 00:00:00</t>
  </si>
  <si>
    <t>31420378</t>
  </si>
  <si>
    <t>МУП "УВКХ Морозовского района"</t>
  </si>
  <si>
    <t>6121000013</t>
  </si>
  <si>
    <t>612101001</t>
  </si>
  <si>
    <t>01-01-2020 00:00:00</t>
  </si>
  <si>
    <t>26374721</t>
  </si>
  <si>
    <t>МУП "Управление"Водоканал"</t>
  </si>
  <si>
    <t>6154051373</t>
  </si>
  <si>
    <t>615401001</t>
  </si>
  <si>
    <t>30378150</t>
  </si>
  <si>
    <t>МУП «Пролетарский водоканал»</t>
  </si>
  <si>
    <t>6128009505</t>
  </si>
  <si>
    <t>26374662</t>
  </si>
  <si>
    <t>МУП ВКХ РО Целинского  района</t>
  </si>
  <si>
    <t>6136000070</t>
  </si>
  <si>
    <t>613601001</t>
  </si>
  <si>
    <t>26374639</t>
  </si>
  <si>
    <t>МУП ЖКХ "Гранит"</t>
  </si>
  <si>
    <t>6132010817</t>
  </si>
  <si>
    <t>613201001</t>
  </si>
  <si>
    <t>27673858</t>
  </si>
  <si>
    <t>МУП ЖКХ "Станица"</t>
  </si>
  <si>
    <t>6134011774</t>
  </si>
  <si>
    <t>613401001</t>
  </si>
  <si>
    <t>17-10-2011 00:00:00</t>
  </si>
  <si>
    <t>26374640</t>
  </si>
  <si>
    <t>МУП ЖКХ "Тарасовское"</t>
  </si>
  <si>
    <t>6133000280</t>
  </si>
  <si>
    <t>613301001</t>
  </si>
  <si>
    <t>26458646</t>
  </si>
  <si>
    <t>МУП ЖКХ Кагальницкого сельского поселения</t>
  </si>
  <si>
    <t>6113014830</t>
  </si>
  <si>
    <t>611301001</t>
  </si>
  <si>
    <t>26637044</t>
  </si>
  <si>
    <t>МУП ЖКХ"Мартыновское" Мартыновского района</t>
  </si>
  <si>
    <t>6118011304</t>
  </si>
  <si>
    <t>611801001</t>
  </si>
  <si>
    <t>03-12-2007 00:00:00</t>
  </si>
  <si>
    <t>26374550</t>
  </si>
  <si>
    <t>МУП Заветинское ПЖКХ</t>
  </si>
  <si>
    <t>6110002379</t>
  </si>
  <si>
    <t>611001001</t>
  </si>
  <si>
    <t>26455241</t>
  </si>
  <si>
    <t>МУП Зерноградского городского поселения "Зерноградское ПП ЖКХ"</t>
  </si>
  <si>
    <t>6111007517</t>
  </si>
  <si>
    <t>611101001</t>
  </si>
  <si>
    <t>11-10-2017 00:00:00</t>
  </si>
  <si>
    <t>26374620</t>
  </si>
  <si>
    <t>МУП КХ Песчанокопского района</t>
  </si>
  <si>
    <t>6127010900</t>
  </si>
  <si>
    <t>612701001</t>
  </si>
  <si>
    <t>26374564</t>
  </si>
  <si>
    <t>МУП ПЖКХ Зимовниковского района</t>
  </si>
  <si>
    <t>6112000867</t>
  </si>
  <si>
    <t>611201001</t>
  </si>
  <si>
    <t>26374632</t>
  </si>
  <si>
    <t>МУП Родионово-Несветайского района "Водоканал"</t>
  </si>
  <si>
    <t>6130003821</t>
  </si>
  <si>
    <t>613001001</t>
  </si>
  <si>
    <t>26374633</t>
  </si>
  <si>
    <t>МУП СР РО "Коммунальщик"</t>
  </si>
  <si>
    <t>6131001104</t>
  </si>
  <si>
    <t>613101001</t>
  </si>
  <si>
    <t>26374636</t>
  </si>
  <si>
    <t>Муниципальное унитарное предприятие "Водоканал"</t>
  </si>
  <si>
    <t>6132010260</t>
  </si>
  <si>
    <t>26544099</t>
  </si>
  <si>
    <t>Муниципальное унитарное предприятие "Отрог"</t>
  </si>
  <si>
    <t>6139008422</t>
  </si>
  <si>
    <t>613901001</t>
  </si>
  <si>
    <t>26380958</t>
  </si>
  <si>
    <t>ОАО "Аксайская ПМК РСВС"</t>
  </si>
  <si>
    <t>6102007550</t>
  </si>
  <si>
    <t>26458325</t>
  </si>
  <si>
    <t>ОАО "Алмаз"</t>
  </si>
  <si>
    <t>6166055693</t>
  </si>
  <si>
    <t>616601001</t>
  </si>
  <si>
    <t>26526775</t>
  </si>
  <si>
    <t>ОАО "Аэропорт Ростов-НА-Дону"</t>
  </si>
  <si>
    <t>6166011054</t>
  </si>
  <si>
    <t>26374616</t>
  </si>
  <si>
    <t>ОАО "ВКХ"</t>
  </si>
  <si>
    <t>6126102058</t>
  </si>
  <si>
    <t>612601001</t>
  </si>
  <si>
    <t>14-11-2011 00:00:00</t>
  </si>
  <si>
    <t>26380997</t>
  </si>
  <si>
    <t>ОАО "Исток"</t>
  </si>
  <si>
    <t>6147005538</t>
  </si>
  <si>
    <t>26374688</t>
  </si>
  <si>
    <t>ОАО "Санаторий Вешенский"</t>
  </si>
  <si>
    <t>6139003209</t>
  </si>
  <si>
    <t>26374719</t>
  </si>
  <si>
    <t>ООО  "Родник"</t>
  </si>
  <si>
    <t>6153024850</t>
  </si>
  <si>
    <t>615301001</t>
  </si>
  <si>
    <t>31465779</t>
  </si>
  <si>
    <t>ООО "Алексеево"</t>
  </si>
  <si>
    <t>6163129273</t>
  </si>
  <si>
    <t>01-01-2021 00:00:00</t>
  </si>
  <si>
    <t>28967625</t>
  </si>
  <si>
    <t>ООО "Вектор"</t>
  </si>
  <si>
    <t>6134012305</t>
  </si>
  <si>
    <t>26374614</t>
  </si>
  <si>
    <t>ООО "Вода и стоки"</t>
  </si>
  <si>
    <t>6125021991</t>
  </si>
  <si>
    <t>612501001</t>
  </si>
  <si>
    <t>31469223</t>
  </si>
  <si>
    <t>ООО "Водоканал"</t>
  </si>
  <si>
    <t>6147041222</t>
  </si>
  <si>
    <t>27-07-2020 00:00:00</t>
  </si>
  <si>
    <t>26374527</t>
  </si>
  <si>
    <t>ООО "Водоканал" (Багаевское с. п.)</t>
  </si>
  <si>
    <t>6103600191</t>
  </si>
  <si>
    <t>28791610</t>
  </si>
  <si>
    <t>ООО "Водолей"</t>
  </si>
  <si>
    <t>6136008985</t>
  </si>
  <si>
    <t>26826815</t>
  </si>
  <si>
    <t>ООО "Газпром трансгаз-Краснодар"</t>
  </si>
  <si>
    <t>2308128945</t>
  </si>
  <si>
    <t>610202001</t>
  </si>
  <si>
    <t>31464893</t>
  </si>
  <si>
    <t>ООО "Гермес-Сервис"</t>
  </si>
  <si>
    <t>6167081390</t>
  </si>
  <si>
    <t>04-01-2021 00:00:00</t>
  </si>
  <si>
    <t>28817820</t>
  </si>
  <si>
    <t>ООО "КЭСК"</t>
  </si>
  <si>
    <t>2308101615</t>
  </si>
  <si>
    <t>231101001</t>
  </si>
  <si>
    <t>31354129</t>
  </si>
  <si>
    <t>ООО "Каменский водоканал"</t>
  </si>
  <si>
    <t>6147040469</t>
  </si>
  <si>
    <t>11-11-2019 00:00:00</t>
  </si>
  <si>
    <t>31151913</t>
  </si>
  <si>
    <t>ООО "Консалтинг Профи"</t>
  </si>
  <si>
    <t>6167130745</t>
  </si>
  <si>
    <t>15-06-2018 00:00:00</t>
  </si>
  <si>
    <t>31497122</t>
  </si>
  <si>
    <t>ООО "Нептун"</t>
  </si>
  <si>
    <t>6168105741</t>
  </si>
  <si>
    <t>616801001</t>
  </si>
  <si>
    <t>20-04-2021 00:00:00</t>
  </si>
  <si>
    <t>26374611</t>
  </si>
  <si>
    <t>ООО "Обливское МТП"</t>
  </si>
  <si>
    <t>6124003816</t>
  </si>
  <si>
    <t>28536403</t>
  </si>
  <si>
    <t>ООО "СВ"</t>
  </si>
  <si>
    <t>6102060024</t>
  </si>
  <si>
    <t>31623555</t>
  </si>
  <si>
    <t>ООО "Сальский Водоканал"</t>
  </si>
  <si>
    <t>6153009185</t>
  </si>
  <si>
    <t>23-08-2022 00:00:00</t>
  </si>
  <si>
    <t>27746269</t>
  </si>
  <si>
    <t>ООО "Технология"</t>
  </si>
  <si>
    <t>3433008206</t>
  </si>
  <si>
    <t>612145001</t>
  </si>
  <si>
    <t>28817750</t>
  </si>
  <si>
    <t>ООО "Юг Руси - Золотая семечка"</t>
  </si>
  <si>
    <t>6162030264</t>
  </si>
  <si>
    <t>616201001</t>
  </si>
  <si>
    <t>30795438</t>
  </si>
  <si>
    <t>ООО "ЯДРО"</t>
  </si>
  <si>
    <t>6125031421</t>
  </si>
  <si>
    <t>26636709</t>
  </si>
  <si>
    <t>ООО Агртехсервис "Краснодесантское"</t>
  </si>
  <si>
    <t>6123001291</t>
  </si>
  <si>
    <t>29-10-2002 00:00:00</t>
  </si>
  <si>
    <t>30354171</t>
  </si>
  <si>
    <t>ООО ММП ЖКХ "Содружество"</t>
  </si>
  <si>
    <t>6107008902</t>
  </si>
  <si>
    <t>610701001</t>
  </si>
  <si>
    <t>30858712</t>
  </si>
  <si>
    <t>ООО УК "НИП"</t>
  </si>
  <si>
    <t>6150079096</t>
  </si>
  <si>
    <t>31465764</t>
  </si>
  <si>
    <t>Общество с ограниченной ответственностью «Экологические технологии»</t>
  </si>
  <si>
    <t>9701103804</t>
  </si>
  <si>
    <t>770101001</t>
  </si>
  <si>
    <t>30427450</t>
  </si>
  <si>
    <t>ПАО "ТАГМЕТ"</t>
  </si>
  <si>
    <t>6154011797</t>
  </si>
  <si>
    <t>26374716</t>
  </si>
  <si>
    <t>ПК "Родник"</t>
  </si>
  <si>
    <t>6153022732</t>
  </si>
  <si>
    <t>РЕГИОНАЛЬНАЯ СЛУЖБА ПО ТАРИФАМ РОСТОВСКОЙ ОБЛАСТИ</t>
  </si>
  <si>
    <t>6167051941</t>
  </si>
  <si>
    <t>26374601</t>
  </si>
  <si>
    <t>СПК (колхоз) Колос"</t>
  </si>
  <si>
    <t>6119002743</t>
  </si>
  <si>
    <t>26816056</t>
  </si>
  <si>
    <t>Северо-Кавказская дирекция по тепловодоснабжению структурное подразделение Центральной дирекции по тепловодоснабжению - филиала ОАО "РЖД"</t>
  </si>
  <si>
    <t>7708503727</t>
  </si>
  <si>
    <t>616745019</t>
  </si>
  <si>
    <t>26452243</t>
  </si>
  <si>
    <t>УМП "Приморский водопровод"</t>
  </si>
  <si>
    <t>6101000150</t>
  </si>
  <si>
    <t>610101001</t>
  </si>
  <si>
    <t>28818951</t>
  </si>
  <si>
    <t>УМП ЖКХ "Азовское"</t>
  </si>
  <si>
    <t>6101932120</t>
  </si>
  <si>
    <t>26452251</t>
  </si>
  <si>
    <t>УМП ЖКХ Кулешовского сельского поселения</t>
  </si>
  <si>
    <t>6101037745</t>
  </si>
  <si>
    <t>26374648</t>
  </si>
  <si>
    <t>Углегорское МПП ЖКХ</t>
  </si>
  <si>
    <t>6134007633</t>
  </si>
  <si>
    <t>30903763</t>
  </si>
  <si>
    <t>ФГБУ "ЦЖКУ" МИНОБОРОНЫ РОССИИ</t>
  </si>
  <si>
    <t>7729314745</t>
  </si>
  <si>
    <t>30923515</t>
  </si>
  <si>
    <t>ФГБУ "Центральное жилищно-коммунальное управление" Министерства обороны РФ</t>
  </si>
  <si>
    <t>616543001</t>
  </si>
  <si>
    <t>14-11-2002 00:00:00</t>
  </si>
  <si>
    <t>28506895</t>
  </si>
  <si>
    <t>Филиал ООО "Сириус" в г. Новочеркасске</t>
  </si>
  <si>
    <t>7714652646</t>
  </si>
  <si>
    <t>615045001</t>
  </si>
  <si>
    <t>VS</t>
  </si>
  <si>
    <t>РСТ по РО</t>
  </si>
  <si>
    <t>16.10.2023</t>
  </si>
  <si>
    <t>195</t>
  </si>
  <si>
    <t>Официальный интернет - портал правовой информации pravo.donland.ru от 17.10.2023г. №6145202310170034</t>
  </si>
  <si>
    <t>347660 РО, Егорлыкский р-он, ст.Егорлыкская, ул. Орджоникидзе, 59</t>
  </si>
  <si>
    <t>Угроватый Василий Алексеевич</t>
  </si>
  <si>
    <t>Парамонова Людмила Анатольевна</t>
  </si>
  <si>
    <t>гл.экономист</t>
  </si>
  <si>
    <t>8(86370) 22-8-33</t>
  </si>
  <si>
    <t>emup_ekonom@mail.ru</t>
  </si>
  <si>
    <t>О</t>
  </si>
  <si>
    <t>Егорлыкский район, Егорлыкский район (60615000);</t>
  </si>
  <si>
    <t>30.06.2024</t>
  </si>
  <si>
    <t>01.07.2024</t>
  </si>
  <si>
    <t>31.12.2024</t>
  </si>
  <si>
    <t>01.01.2025</t>
  </si>
  <si>
    <t>30.06.2025</t>
  </si>
  <si>
    <t>01.07.2025</t>
  </si>
  <si>
    <t>31.12.2025</t>
  </si>
  <si>
    <t>01.01.2026</t>
  </si>
  <si>
    <t>30.06.2026</t>
  </si>
  <si>
    <t>01.07.2026</t>
  </si>
  <si>
    <t>31.12.2026</t>
  </si>
  <si>
    <t>01.01.2027</t>
  </si>
  <si>
    <t>30.06.2027</t>
  </si>
  <si>
    <t>01.07.2027</t>
  </si>
  <si>
    <t>31.12.2027</t>
  </si>
  <si>
    <t>01.01.2028</t>
  </si>
  <si>
    <t>30.06.2028</t>
  </si>
  <si>
    <t>01.07.2028</t>
  </si>
  <si>
    <t>https://portal.eias.ru/Portal/DownloadPage.aspx?type=12&amp;guid=65f6d5ec-7953-4d80-8194-130c6b984d0c</t>
  </si>
  <si>
    <t>Договорхолодноговодоснабжения</t>
  </si>
  <si>
    <t>31695621</t>
  </si>
  <si>
    <t>МКУ ЗР "Управление архитектуры, строительства и муниципального хозяйства"</t>
  </si>
  <si>
    <t>6111013528</t>
  </si>
  <si>
    <t>14-04-2023 00:00:00</t>
  </si>
  <si>
    <t>31.10.2023 2:40:00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</si>
</sst>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000000"/>
    <numFmt numFmtId="168" formatCode="#,##0.0"/>
    <numFmt numFmtId="169" formatCode="#,##0.0000"/>
  </numFmts>
  <fonts count="106">
    <font>
      <sz val="9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9"/>
      <name val="Tahoma"/>
      <family val="2"/>
      <charset val="204"/>
    </font>
    <font>
      <sz val="11"/>
      <name val="Webdings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9"/>
      <color indexed="62"/>
      <name val="Tahoma"/>
      <family val="2"/>
      <charset val="204"/>
    </font>
    <font>
      <sz val="11"/>
      <name val="Wingdings 2"/>
      <family val="1"/>
      <charset val="2"/>
    </font>
    <font>
      <b/>
      <sz val="9"/>
      <color indexed="9"/>
      <name val="Tahoma"/>
      <family val="2"/>
      <charset val="204"/>
    </font>
    <font>
      <b/>
      <u/>
      <sz val="9"/>
      <color indexed="62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9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23"/>
      <name val="Wingdings 2"/>
      <family val="1"/>
      <charset val="2"/>
    </font>
    <font>
      <sz val="10"/>
      <color indexed="11"/>
      <name val="Arial"/>
      <family val="2"/>
      <charset val="204"/>
    </font>
    <font>
      <sz val="12"/>
      <name val="Marlett"/>
      <charset val="2"/>
    </font>
    <font>
      <sz val="8"/>
      <color indexed="9"/>
      <name val="Tahoma"/>
      <family val="2"/>
      <charset val="204"/>
    </font>
    <font>
      <sz val="8"/>
      <color indexed="55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sz val="12"/>
      <color indexed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vertAlign val="superscript"/>
      <sz val="9"/>
      <color indexed="11"/>
      <name val="Tahoma"/>
      <family val="2"/>
      <charset val="204"/>
    </font>
    <font>
      <sz val="1"/>
      <color indexed="9"/>
      <name val="Tahoma"/>
      <family val="2"/>
      <charset val="204"/>
    </font>
    <font>
      <sz val="1"/>
      <name val="Tahoma"/>
      <family val="2"/>
      <charset val="204"/>
    </font>
    <font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color indexed="10"/>
      <name val="Tahoma"/>
      <family val="2"/>
      <charset val="204"/>
    </font>
    <font>
      <sz val="3"/>
      <color indexed="11"/>
      <name val="Tahoma"/>
      <family val="2"/>
      <charset val="204"/>
    </font>
    <font>
      <sz val="3"/>
      <color indexed="60"/>
      <name val="Tahoma"/>
      <family val="2"/>
      <charset val="204"/>
    </font>
    <font>
      <b/>
      <sz val="3"/>
      <name val="Tahoma"/>
      <family val="2"/>
      <charset val="204"/>
    </font>
    <font>
      <sz val="22"/>
      <name val="Tahoma"/>
      <family val="2"/>
      <charset val="204"/>
    </font>
    <font>
      <b/>
      <sz val="22"/>
      <name val="Tahoma"/>
      <family val="2"/>
      <charset val="204"/>
    </font>
    <font>
      <b/>
      <sz val="18"/>
      <name val="Tahoma"/>
      <family val="2"/>
      <charset val="204"/>
    </font>
    <font>
      <sz val="18"/>
      <name val="Tahoma"/>
      <family val="2"/>
      <charset val="204"/>
    </font>
    <font>
      <sz val="18"/>
      <color indexed="11"/>
      <name val="Tahoma"/>
      <family val="2"/>
      <charset val="204"/>
    </font>
    <font>
      <sz val="11"/>
      <color indexed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11"/>
      <color theme="0"/>
      <name val="Webdings2"/>
      <charset val="204"/>
    </font>
    <font>
      <sz val="1"/>
      <color theme="0"/>
      <name val="Tahoma"/>
      <family val="2"/>
      <charset val="204"/>
    </font>
    <font>
      <sz val="1"/>
      <color theme="0" tint="-4.9989318521683403E-2"/>
      <name val="Tahoma"/>
      <family val="2"/>
      <charset val="204"/>
    </font>
    <font>
      <b/>
      <sz val="1"/>
      <color theme="0"/>
      <name val="Calibri"/>
      <family val="2"/>
      <charset val="204"/>
    </font>
    <font>
      <sz val="12"/>
      <color theme="0"/>
      <name val="Tahoma"/>
      <family val="2"/>
      <charset val="204"/>
    </font>
    <font>
      <sz val="8"/>
      <color theme="1"/>
      <name val="Tahoma"/>
      <family val="2"/>
      <charset val="204"/>
    </font>
    <font>
      <b/>
      <sz val="9"/>
      <color rgb="FFC0000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9"/>
      <color rgb="FFFF0000"/>
      <name val="Tahoma"/>
      <family val="2"/>
      <charset val="204"/>
    </font>
    <font>
      <sz val="5"/>
      <color rgb="FFFF0000"/>
      <name val="Tahoma"/>
      <family val="2"/>
      <charset val="204"/>
    </font>
    <font>
      <sz val="11"/>
      <color theme="0"/>
      <name val="Wingdings 2"/>
      <family val="1"/>
      <charset val="2"/>
    </font>
    <font>
      <sz val="5"/>
      <color theme="0"/>
      <name val="Tahoma"/>
      <family val="2"/>
      <charset val="204"/>
    </font>
    <font>
      <b/>
      <sz val="9"/>
      <color theme="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5"/>
      <name val="Tahoma"/>
      <family val="2"/>
      <charset val="204"/>
    </font>
    <font>
      <sz val="1"/>
      <color indexed="10"/>
      <name val="Tahoma"/>
      <family val="2"/>
      <charset val="204"/>
    </font>
  </fonts>
  <fills count="4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rgb="FFD3D3D6"/>
      </left>
      <right style="thin">
        <color rgb="FFD3D3D6"/>
      </right>
      <top style="thin">
        <color rgb="FFD3D3D6"/>
      </top>
      <bottom style="thin">
        <color rgb="FFD3D3D6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 style="thin">
        <color rgb="FFD3DBDB"/>
      </top>
      <bottom style="thin">
        <color indexed="22"/>
      </bottom>
      <diagonal/>
    </border>
    <border>
      <left style="thin">
        <color rgb="FFD3DBDB"/>
      </left>
      <right/>
      <top style="thin">
        <color rgb="FFD3DBDB"/>
      </top>
      <bottom style="thin">
        <color rgb="FFD3DBDB"/>
      </bottom>
      <diagonal/>
    </border>
    <border>
      <left style="thin">
        <color rgb="FFD3D3D6"/>
      </left>
      <right style="thin">
        <color rgb="FFD3D3D6"/>
      </right>
      <top style="thin">
        <color rgb="FFD3D3D6"/>
      </top>
      <bottom/>
      <diagonal/>
    </border>
    <border>
      <left/>
      <right/>
      <top style="thin">
        <color rgb="FFD3DBDB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D3DBDB"/>
      </left>
      <right style="thin">
        <color rgb="FFD3DBDB"/>
      </right>
      <top/>
      <bottom style="thin">
        <color rgb="FFD3DBDB"/>
      </bottom>
      <diagonal/>
    </border>
    <border>
      <left style="thin">
        <color rgb="FFD3DBDB"/>
      </left>
      <right style="thin">
        <color rgb="FFD3DBDB"/>
      </right>
      <top style="thin">
        <color indexed="22"/>
      </top>
      <bottom style="thin">
        <color indexed="22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D3DBDB"/>
      </left>
      <right/>
      <top style="thin">
        <color indexed="22"/>
      </top>
      <bottom style="thin">
        <color indexed="22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/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55"/>
      </bottom>
      <diagonal/>
    </border>
  </borders>
  <cellStyleXfs count="109">
    <xf numFmtId="49" fontId="0" fillId="0" borderId="0" applyBorder="0">
      <alignment vertical="top"/>
    </xf>
    <xf numFmtId="0" fontId="3" fillId="0" borderId="0"/>
    <xf numFmtId="166" fontId="3" fillId="0" borderId="0"/>
    <xf numFmtId="0" fontId="39" fillId="0" borderId="0"/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0" fontId="18" fillId="0" borderId="1" applyNumberFormat="0" applyAlignment="0">
      <protection locked="0"/>
    </xf>
    <xf numFmtId="164" fontId="4" fillId="0" borderId="0" applyFont="0" applyFill="0" applyBorder="0" applyAlignment="0" applyProtection="0"/>
    <xf numFmtId="168" fontId="6" fillId="2" borderId="0">
      <protection locked="0"/>
    </xf>
    <xf numFmtId="0" fontId="15" fillId="0" borderId="0" applyFill="0" applyBorder="0" applyProtection="0">
      <alignment vertical="center"/>
    </xf>
    <xf numFmtId="165" fontId="6" fillId="2" borderId="0">
      <protection locked="0"/>
    </xf>
    <xf numFmtId="169" fontId="6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5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38" fillId="4" borderId="2" applyNumberFormat="0">
      <alignment horizontal="center" vertical="center"/>
    </xf>
    <xf numFmtId="0" fontId="13" fillId="5" borderId="1" applyNumberFormat="0" applyAlignment="0" applyProtection="0"/>
    <xf numFmtId="0" fontId="71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27" fillId="0" borderId="0" applyBorder="0">
      <alignment horizontal="center" vertical="center" wrapText="1"/>
    </xf>
    <xf numFmtId="0" fontId="8" fillId="0" borderId="3" applyBorder="0">
      <alignment horizontal="center" vertical="center" wrapText="1"/>
    </xf>
    <xf numFmtId="4" fontId="6" fillId="2" borderId="4" applyBorder="0">
      <alignment horizontal="right"/>
    </xf>
    <xf numFmtId="49" fontId="6" fillId="0" borderId="0" applyBorder="0">
      <alignment vertical="top"/>
    </xf>
    <xf numFmtId="0" fontId="72" fillId="0" borderId="0"/>
    <xf numFmtId="0" fontId="21" fillId="0" borderId="0"/>
    <xf numFmtId="0" fontId="72" fillId="0" borderId="0"/>
    <xf numFmtId="0" fontId="73" fillId="0" borderId="0"/>
    <xf numFmtId="0" fontId="2" fillId="0" borderId="0"/>
    <xf numFmtId="0" fontId="2" fillId="0" borderId="0"/>
    <xf numFmtId="0" fontId="37" fillId="6" borderId="0" applyNumberFormat="0" applyBorder="0" applyAlignment="0">
      <alignment horizontal="left" vertical="center"/>
    </xf>
    <xf numFmtId="0" fontId="21" fillId="0" borderId="0"/>
    <xf numFmtId="49" fontId="37" fillId="0" borderId="0" applyBorder="0">
      <alignment vertical="top"/>
    </xf>
    <xf numFmtId="49" fontId="6" fillId="0" borderId="0" applyBorder="0">
      <alignment vertical="top"/>
    </xf>
    <xf numFmtId="49" fontId="37" fillId="0" borderId="0" applyBorder="0">
      <alignment vertical="top"/>
    </xf>
    <xf numFmtId="49" fontId="6" fillId="6" borderId="0" applyBorder="0">
      <alignment vertical="top"/>
    </xf>
    <xf numFmtId="49" fontId="34" fillId="7" borderId="0" applyBorder="0">
      <alignment vertical="top"/>
    </xf>
    <xf numFmtId="49" fontId="37" fillId="0" borderId="0" applyBorder="0">
      <alignment vertical="top"/>
    </xf>
    <xf numFmtId="0" fontId="2" fillId="0" borderId="0"/>
    <xf numFmtId="49" fontId="6" fillId="0" borderId="0" applyBorder="0">
      <alignment vertical="top"/>
    </xf>
    <xf numFmtId="0" fontId="21" fillId="0" borderId="0"/>
    <xf numFmtId="49" fontId="6" fillId="0" borderId="0" applyBorder="0">
      <alignment vertical="top"/>
    </xf>
    <xf numFmtId="0" fontId="2" fillId="0" borderId="0"/>
    <xf numFmtId="49" fontId="6" fillId="0" borderId="0" applyBorder="0">
      <alignment vertical="top"/>
    </xf>
    <xf numFmtId="0" fontId="2" fillId="0" borderId="0"/>
    <xf numFmtId="0" fontId="6" fillId="0" borderId="0">
      <alignment horizontal="left" vertical="center"/>
    </xf>
    <xf numFmtId="0" fontId="2" fillId="0" borderId="0"/>
    <xf numFmtId="0" fontId="2" fillId="0" borderId="0"/>
    <xf numFmtId="0" fontId="21" fillId="0" borderId="0"/>
    <xf numFmtId="0" fontId="89" fillId="0" borderId="0" applyNumberFormat="0" applyFill="0" applyBorder="0" applyAlignment="0" applyProtection="0"/>
    <xf numFmtId="0" fontId="90" fillId="0" borderId="45" applyNumberFormat="0" applyFill="0" applyAlignment="0" applyProtection="0"/>
    <xf numFmtId="0" fontId="91" fillId="0" borderId="46" applyNumberFormat="0" applyFill="0" applyAlignment="0" applyProtection="0"/>
    <xf numFmtId="0" fontId="92" fillId="0" borderId="47" applyNumberFormat="0" applyFill="0" applyAlignment="0" applyProtection="0"/>
    <xf numFmtId="0" fontId="92" fillId="0" borderId="0" applyNumberFormat="0" applyFill="0" applyBorder="0" applyAlignment="0" applyProtection="0"/>
    <xf numFmtId="0" fontId="93" fillId="15" borderId="0" applyNumberFormat="0" applyBorder="0" applyAlignment="0" applyProtection="0"/>
    <xf numFmtId="0" fontId="94" fillId="16" borderId="0" applyNumberFormat="0" applyBorder="0" applyAlignment="0" applyProtection="0"/>
    <xf numFmtId="0" fontId="95" fillId="17" borderId="0" applyNumberFormat="0" applyBorder="0" applyAlignment="0" applyProtection="0"/>
    <xf numFmtId="0" fontId="96" fillId="18" borderId="48" applyNumberFormat="0" applyAlignment="0" applyProtection="0"/>
    <xf numFmtId="0" fontId="97" fillId="18" borderId="49" applyNumberFormat="0" applyAlignment="0" applyProtection="0"/>
    <xf numFmtId="0" fontId="98" fillId="0" borderId="50" applyNumberFormat="0" applyFill="0" applyAlignment="0" applyProtection="0"/>
    <xf numFmtId="0" fontId="99" fillId="19" borderId="51" applyNumberFormat="0" applyAlignment="0" applyProtection="0"/>
    <xf numFmtId="0" fontId="100" fillId="0" borderId="0" applyNumberFormat="0" applyFill="0" applyBorder="0" applyAlignment="0" applyProtection="0"/>
    <xf numFmtId="0" fontId="37" fillId="20" borderId="52" applyNumberFormat="0" applyFont="0" applyAlignment="0" applyProtection="0"/>
    <xf numFmtId="0" fontId="101" fillId="0" borderId="0" applyNumberFormat="0" applyFill="0" applyBorder="0" applyAlignment="0" applyProtection="0"/>
    <xf numFmtId="0" fontId="102" fillId="0" borderId="53" applyNumberFormat="0" applyFill="0" applyAlignment="0" applyProtection="0"/>
    <xf numFmtId="0" fontId="103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3" borderId="0" applyNumberFormat="0" applyBorder="0" applyAlignment="0" applyProtection="0"/>
    <xf numFmtId="0" fontId="103" fillId="24" borderId="0" applyNumberFormat="0" applyBorder="0" applyAlignment="0" applyProtection="0"/>
    <xf numFmtId="0" fontId="103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103" fillId="28" borderId="0" applyNumberFormat="0" applyBorder="0" applyAlignment="0" applyProtection="0"/>
    <xf numFmtId="0" fontId="103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1" borderId="0" applyNumberFormat="0" applyBorder="0" applyAlignment="0" applyProtection="0"/>
    <xf numFmtId="0" fontId="103" fillId="32" borderId="0" applyNumberFormat="0" applyBorder="0" applyAlignment="0" applyProtection="0"/>
    <xf numFmtId="0" fontId="103" fillId="33" borderId="0" applyNumberFormat="0" applyBorder="0" applyAlignment="0" applyProtection="0"/>
    <xf numFmtId="0" fontId="72" fillId="34" borderId="0" applyNumberFormat="0" applyBorder="0" applyAlignment="0" applyProtection="0"/>
    <xf numFmtId="0" fontId="72" fillId="35" borderId="0" applyNumberFormat="0" applyBorder="0" applyAlignment="0" applyProtection="0"/>
    <xf numFmtId="0" fontId="103" fillId="36" borderId="0" applyNumberFormat="0" applyBorder="0" applyAlignment="0" applyProtection="0"/>
    <xf numFmtId="0" fontId="103" fillId="37" borderId="0" applyNumberFormat="0" applyBorder="0" applyAlignment="0" applyProtection="0"/>
    <xf numFmtId="0" fontId="72" fillId="38" borderId="0" applyNumberFormat="0" applyBorder="0" applyAlignment="0" applyProtection="0"/>
    <xf numFmtId="0" fontId="72" fillId="39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72" fillId="42" borderId="0" applyNumberFormat="0" applyBorder="0" applyAlignment="0" applyProtection="0"/>
    <xf numFmtId="0" fontId="72" fillId="43" borderId="0" applyNumberFormat="0" applyBorder="0" applyAlignment="0" applyProtection="0"/>
    <xf numFmtId="0" fontId="103" fillId="4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83">
    <xf numFmtId="49" fontId="0" fillId="0" borderId="0" xfId="0">
      <alignment vertical="top"/>
    </xf>
    <xf numFmtId="49" fontId="6" fillId="0" borderId="0" xfId="0" applyFont="1" applyProtection="1">
      <alignment vertical="top"/>
    </xf>
    <xf numFmtId="49" fontId="0" fillId="0" borderId="0" xfId="0" applyProtection="1">
      <alignment vertical="top"/>
    </xf>
    <xf numFmtId="49" fontId="6" fillId="8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6" fillId="0" borderId="0" xfId="0" applyNumberFormat="1" applyFont="1" applyAlignment="1" applyProtection="1">
      <alignment vertical="top" wrapText="1"/>
    </xf>
    <xf numFmtId="49" fontId="6" fillId="0" borderId="0" xfId="0" applyNumberFormat="1" applyFont="1" applyAlignment="1" applyProtection="1">
      <alignment vertical="center" wrapText="1"/>
    </xf>
    <xf numFmtId="49" fontId="6" fillId="0" borderId="0" xfId="58" applyFont="1" applyAlignment="1" applyProtection="1">
      <alignment vertical="center" wrapText="1"/>
    </xf>
    <xf numFmtId="49" fontId="11" fillId="0" borderId="0" xfId="58" applyFont="1" applyAlignment="1" applyProtection="1">
      <alignment vertical="center"/>
    </xf>
    <xf numFmtId="0" fontId="11" fillId="0" borderId="0" xfId="57" applyFont="1" applyAlignment="1" applyProtection="1">
      <alignment horizontal="center" vertical="center" wrapText="1"/>
    </xf>
    <xf numFmtId="0" fontId="6" fillId="0" borderId="0" xfId="57" applyFont="1" applyAlignment="1" applyProtection="1">
      <alignment vertical="center" wrapText="1"/>
    </xf>
    <xf numFmtId="0" fontId="6" fillId="0" borderId="0" xfId="57" applyFont="1" applyAlignment="1" applyProtection="1">
      <alignment horizontal="left" vertical="center" wrapText="1"/>
    </xf>
    <xf numFmtId="0" fontId="6" fillId="0" borderId="0" xfId="57" applyFont="1" applyProtection="1"/>
    <xf numFmtId="0" fontId="6" fillId="7" borderId="0" xfId="57" applyFont="1" applyFill="1" applyBorder="1" applyProtection="1"/>
    <xf numFmtId="0" fontId="24" fillId="0" borderId="0" xfId="57" applyFont="1"/>
    <xf numFmtId="49" fontId="6" fillId="0" borderId="0" xfId="54" applyFont="1" applyProtection="1">
      <alignment vertical="top"/>
    </xf>
    <xf numFmtId="49" fontId="6" fillId="0" borderId="0" xfId="54" applyProtection="1">
      <alignment vertical="top"/>
    </xf>
    <xf numFmtId="0" fontId="11" fillId="0" borderId="0" xfId="60" applyFont="1" applyAlignment="1" applyProtection="1">
      <alignment vertical="center" wrapText="1"/>
    </xf>
    <xf numFmtId="0" fontId="11" fillId="0" borderId="0" xfId="60" applyFont="1" applyAlignment="1" applyProtection="1">
      <alignment horizontal="center" vertical="center" wrapText="1"/>
    </xf>
    <xf numFmtId="0" fontId="22" fillId="0" borderId="0" xfId="60" applyFont="1" applyAlignment="1" applyProtection="1">
      <alignment vertical="center" wrapText="1"/>
    </xf>
    <xf numFmtId="0" fontId="6" fillId="7" borderId="0" xfId="60" applyFont="1" applyFill="1" applyBorder="1" applyAlignment="1" applyProtection="1">
      <alignment vertical="center" wrapText="1"/>
    </xf>
    <xf numFmtId="0" fontId="6" fillId="0" borderId="0" xfId="60" applyFont="1" applyAlignment="1" applyProtection="1">
      <alignment horizontal="center" vertical="center" wrapText="1"/>
    </xf>
    <xf numFmtId="0" fontId="6" fillId="0" borderId="0" xfId="60" applyFont="1" applyAlignment="1" applyProtection="1">
      <alignment vertical="center" wrapText="1"/>
    </xf>
    <xf numFmtId="0" fontId="25" fillId="7" borderId="0" xfId="60" applyFont="1" applyFill="1" applyBorder="1" applyAlignment="1" applyProtection="1">
      <alignment vertical="center" wrapText="1"/>
    </xf>
    <xf numFmtId="0" fontId="6" fillId="7" borderId="0" xfId="60" applyFont="1" applyFill="1" applyBorder="1" applyAlignment="1" applyProtection="1">
      <alignment horizontal="right" vertical="center" wrapText="1" indent="1"/>
    </xf>
    <xf numFmtId="0" fontId="11" fillId="7" borderId="0" xfId="60" applyNumberFormat="1" applyFont="1" applyFill="1" applyBorder="1" applyAlignment="1" applyProtection="1">
      <alignment horizontal="center" vertical="center" wrapText="1"/>
    </xf>
    <xf numFmtId="0" fontId="6" fillId="7" borderId="0" xfId="60" applyFont="1" applyFill="1" applyBorder="1" applyAlignment="1" applyProtection="1">
      <alignment horizontal="center" vertical="center" wrapText="1"/>
    </xf>
    <xf numFmtId="0" fontId="22" fillId="0" borderId="0" xfId="60" applyFont="1" applyAlignment="1" applyProtection="1">
      <alignment horizontal="center" vertical="center" wrapText="1"/>
    </xf>
    <xf numFmtId="0" fontId="26" fillId="7" borderId="0" xfId="60" applyNumberFormat="1" applyFont="1" applyFill="1" applyBorder="1" applyAlignment="1" applyProtection="1">
      <alignment horizontal="center" vertical="center" wrapText="1"/>
    </xf>
    <xf numFmtId="0" fontId="6" fillId="7" borderId="0" xfId="60" applyNumberFormat="1" applyFont="1" applyFill="1" applyBorder="1" applyAlignment="1" applyProtection="1">
      <alignment horizontal="right" vertical="center" wrapText="1" indent="1"/>
    </xf>
    <xf numFmtId="0" fontId="6" fillId="0" borderId="0" xfId="60" applyFont="1" applyFill="1" applyAlignment="1" applyProtection="1">
      <alignment vertical="center"/>
    </xf>
    <xf numFmtId="49" fontId="6" fillId="7" borderId="0" xfId="60" applyNumberFormat="1" applyFont="1" applyFill="1" applyBorder="1" applyAlignment="1" applyProtection="1">
      <alignment horizontal="right" vertical="center" wrapText="1" indent="1"/>
    </xf>
    <xf numFmtId="49" fontId="25" fillId="7" borderId="0" xfId="60" applyNumberFormat="1" applyFont="1" applyFill="1" applyBorder="1" applyAlignment="1" applyProtection="1">
      <alignment horizontal="center" vertical="center" wrapText="1"/>
    </xf>
    <xf numFmtId="49" fontId="6" fillId="9" borderId="5" xfId="60" applyNumberFormat="1" applyFont="1" applyFill="1" applyBorder="1" applyAlignment="1" applyProtection="1">
      <alignment horizontal="center" vertical="center" wrapText="1"/>
      <protection locked="0"/>
    </xf>
    <xf numFmtId="49" fontId="0" fillId="10" borderId="0" xfId="0" applyFill="1" applyProtection="1">
      <alignment vertical="top"/>
    </xf>
    <xf numFmtId="0" fontId="6" fillId="0" borderId="0" xfId="62" applyFont="1" applyFill="1" applyAlignment="1" applyProtection="1">
      <alignment vertical="center" wrapText="1"/>
    </xf>
    <xf numFmtId="0" fontId="6" fillId="7" borderId="0" xfId="62" applyFont="1" applyFill="1" applyBorder="1" applyAlignment="1" applyProtection="1">
      <alignment vertical="center" wrapText="1"/>
    </xf>
    <xf numFmtId="0" fontId="6" fillId="7" borderId="0" xfId="62" applyFont="1" applyFill="1" applyBorder="1" applyAlignment="1" applyProtection="1">
      <alignment horizontal="right" vertical="center" wrapText="1"/>
    </xf>
    <xf numFmtId="0" fontId="22" fillId="0" borderId="0" xfId="60" applyNumberFormat="1" applyFont="1" applyFill="1" applyBorder="1" applyAlignment="1" applyProtection="1">
      <alignment horizontal="center" vertical="top" wrapText="1"/>
    </xf>
    <xf numFmtId="0" fontId="0" fillId="7" borderId="0" xfId="60" applyFont="1" applyFill="1" applyBorder="1" applyAlignment="1" applyProtection="1">
      <alignment horizontal="center" vertical="center" wrapText="1"/>
    </xf>
    <xf numFmtId="49" fontId="0" fillId="7" borderId="0" xfId="60" applyNumberFormat="1" applyFont="1" applyFill="1" applyBorder="1" applyAlignment="1" applyProtection="1">
      <alignment horizontal="right" vertical="center" wrapText="1" indent="1"/>
    </xf>
    <xf numFmtId="49" fontId="29" fillId="7" borderId="0" xfId="36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0" fontId="6" fillId="0" borderId="5" xfId="59" applyFont="1" applyFill="1" applyBorder="1" applyAlignment="1" applyProtection="1">
      <alignment vertical="center" wrapText="1"/>
    </xf>
    <xf numFmtId="0" fontId="0" fillId="0" borderId="5" xfId="59" applyFont="1" applyFill="1" applyBorder="1" applyAlignment="1" applyProtection="1">
      <alignment vertical="center" wrapText="1"/>
    </xf>
    <xf numFmtId="49" fontId="0" fillId="0" borderId="0" xfId="0" applyFont="1">
      <alignment vertical="top"/>
    </xf>
    <xf numFmtId="0" fontId="33" fillId="7" borderId="0" xfId="62" applyFont="1" applyFill="1" applyBorder="1" applyAlignment="1" applyProtection="1">
      <alignment horizontal="center" vertical="center" wrapText="1"/>
    </xf>
    <xf numFmtId="0" fontId="33" fillId="7" borderId="0" xfId="57" applyFont="1" applyFill="1" applyBorder="1" applyAlignment="1" applyProtection="1">
      <alignment horizontal="center"/>
    </xf>
    <xf numFmtId="0" fontId="33" fillId="0" borderId="0" xfId="57" applyFont="1" applyAlignment="1" applyProtection="1">
      <alignment horizontal="center" vertical="center"/>
    </xf>
    <xf numFmtId="0" fontId="33" fillId="7" borderId="0" xfId="57" applyFont="1" applyFill="1" applyBorder="1" applyAlignment="1" applyProtection="1">
      <alignment horizontal="center" vertical="center"/>
    </xf>
    <xf numFmtId="49" fontId="31" fillId="0" borderId="6" xfId="0" applyFont="1" applyBorder="1" applyAlignment="1">
      <alignment vertical="top" wrapText="1"/>
    </xf>
    <xf numFmtId="0" fontId="0" fillId="7" borderId="0" xfId="60" applyNumberFormat="1" applyFont="1" applyFill="1" applyBorder="1" applyAlignment="1" applyProtection="1">
      <alignment horizontal="right" vertical="center" wrapText="1" indent="1"/>
    </xf>
    <xf numFmtId="0" fontId="0" fillId="0" borderId="6" xfId="40" applyFont="1" applyBorder="1" applyAlignment="1" applyProtection="1">
      <alignment horizontal="justify" vertical="top" wrapText="1"/>
    </xf>
    <xf numFmtId="0" fontId="2" fillId="0" borderId="0" xfId="43" applyProtection="1"/>
    <xf numFmtId="0" fontId="45" fillId="0" borderId="0" xfId="60" applyFont="1" applyAlignment="1" applyProtection="1">
      <alignment horizontal="center" vertical="center" wrapText="1"/>
    </xf>
    <xf numFmtId="49" fontId="23" fillId="7" borderId="7" xfId="50" applyFont="1" applyFill="1" applyBorder="1" applyAlignment="1" applyProtection="1">
      <alignment vertical="center" wrapText="1"/>
    </xf>
    <xf numFmtId="49" fontId="20" fillId="7" borderId="8" xfId="50" applyFont="1" applyFill="1" applyBorder="1" applyAlignment="1">
      <alignment horizontal="left" vertical="center" wrapText="1"/>
    </xf>
    <xf numFmtId="49" fontId="20" fillId="7" borderId="9" xfId="50" applyFont="1" applyFill="1" applyBorder="1" applyAlignment="1">
      <alignment horizontal="left" vertical="center" wrapText="1"/>
    </xf>
    <xf numFmtId="49" fontId="23" fillId="7" borderId="10" xfId="50" applyFont="1" applyFill="1" applyBorder="1" applyAlignment="1" applyProtection="1">
      <alignment vertical="center" wrapText="1"/>
    </xf>
    <xf numFmtId="49" fontId="14" fillId="7" borderId="0" xfId="50" applyFont="1" applyFill="1" applyBorder="1" applyAlignment="1">
      <alignment wrapText="1"/>
    </xf>
    <xf numFmtId="49" fontId="14" fillId="7" borderId="11" xfId="50" applyFont="1" applyFill="1" applyBorder="1" applyAlignment="1">
      <alignment wrapText="1"/>
    </xf>
    <xf numFmtId="49" fontId="12" fillId="7" borderId="0" xfId="33" applyNumberFormat="1" applyFont="1" applyFill="1" applyBorder="1" applyAlignment="1" applyProtection="1">
      <alignment horizontal="left" wrapText="1"/>
    </xf>
    <xf numFmtId="49" fontId="12" fillId="7" borderId="0" xfId="33" applyNumberFormat="1" applyFont="1" applyFill="1" applyBorder="1" applyAlignment="1" applyProtection="1">
      <alignment wrapText="1"/>
    </xf>
    <xf numFmtId="49" fontId="14" fillId="7" borderId="0" xfId="50" applyFont="1" applyFill="1" applyBorder="1" applyAlignment="1">
      <alignment horizontal="right" wrapText="1"/>
    </xf>
    <xf numFmtId="49" fontId="20" fillId="7" borderId="0" xfId="50" applyFont="1" applyFill="1" applyBorder="1" applyAlignment="1">
      <alignment horizontal="left" vertical="center" wrapText="1"/>
    </xf>
    <xf numFmtId="49" fontId="20" fillId="7" borderId="11" xfId="50" applyFont="1" applyFill="1" applyBorder="1" applyAlignment="1">
      <alignment horizontal="left" vertical="center" wrapText="1"/>
    </xf>
    <xf numFmtId="49" fontId="14" fillId="0" borderId="0" xfId="50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0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34" fillId="8" borderId="6" xfId="45" applyNumberFormat="1" applyFont="1" applyFill="1" applyBorder="1" applyAlignment="1" applyProtection="1">
      <alignment horizontal="center" vertical="center" wrapText="1"/>
    </xf>
    <xf numFmtId="49" fontId="34" fillId="2" borderId="6" xfId="45" applyNumberFormat="1" applyFont="1" applyFill="1" applyBorder="1" applyAlignment="1" applyProtection="1">
      <alignment horizontal="center" vertical="center" wrapText="1"/>
    </xf>
    <xf numFmtId="49" fontId="23" fillId="7" borderId="10" xfId="50" applyFont="1" applyFill="1" applyBorder="1" applyAlignment="1" applyProtection="1">
      <alignment horizontal="center" vertical="center" wrapText="1"/>
    </xf>
    <xf numFmtId="49" fontId="34" fillId="11" borderId="6" xfId="45" applyNumberFormat="1" applyFont="1" applyFill="1" applyBorder="1" applyAlignment="1" applyProtection="1">
      <alignment horizontal="center" vertical="center" wrapText="1"/>
    </xf>
    <xf numFmtId="49" fontId="0" fillId="0" borderId="7" xfId="0" applyBorder="1">
      <alignment vertical="top"/>
    </xf>
    <xf numFmtId="49" fontId="0" fillId="0" borderId="9" xfId="0" applyBorder="1">
      <alignment vertical="top"/>
    </xf>
    <xf numFmtId="49" fontId="0" fillId="0" borderId="10" xfId="0" applyBorder="1">
      <alignment vertical="top"/>
    </xf>
    <xf numFmtId="49" fontId="0" fillId="0" borderId="11" xfId="0" applyBorder="1">
      <alignment vertical="top"/>
    </xf>
    <xf numFmtId="49" fontId="45" fillId="0" borderId="0" xfId="0" applyFont="1">
      <alignment vertical="top"/>
    </xf>
    <xf numFmtId="0" fontId="34" fillId="7" borderId="0" xfId="50" applyNumberFormat="1" applyFont="1" applyFill="1" applyBorder="1" applyAlignment="1">
      <alignment horizontal="justify" vertical="center" wrapText="1"/>
    </xf>
    <xf numFmtId="49" fontId="0" fillId="11" borderId="5" xfId="61" applyNumberFormat="1" applyFont="1" applyFill="1" applyBorder="1" applyAlignment="1" applyProtection="1">
      <alignment horizontal="center" vertical="center" wrapText="1"/>
      <protection locked="0"/>
    </xf>
    <xf numFmtId="0" fontId="0" fillId="7" borderId="0" xfId="60" applyFont="1" applyFill="1" applyBorder="1" applyAlignment="1" applyProtection="1">
      <alignment horizontal="right" vertical="center" wrapText="1" indent="1"/>
    </xf>
    <xf numFmtId="49" fontId="6" fillId="0" borderId="0" xfId="0" applyNumberFormat="1" applyFont="1" applyProtection="1">
      <alignment vertical="top"/>
    </xf>
    <xf numFmtId="0" fontId="8" fillId="7" borderId="0" xfId="62" applyFont="1" applyFill="1" applyBorder="1" applyAlignment="1" applyProtection="1">
      <alignment horizontal="center" vertical="center" wrapText="1"/>
    </xf>
    <xf numFmtId="0" fontId="6" fillId="7" borderId="0" xfId="62" applyFont="1" applyFill="1" applyBorder="1" applyAlignment="1" applyProtection="1">
      <alignment horizontal="center" vertical="center" wrapText="1"/>
    </xf>
    <xf numFmtId="49" fontId="32" fillId="0" borderId="0" xfId="0" applyFont="1" applyBorder="1">
      <alignment vertical="top"/>
    </xf>
    <xf numFmtId="0" fontId="32" fillId="7" borderId="0" xfId="62" applyFont="1" applyFill="1" applyBorder="1" applyAlignment="1" applyProtection="1">
      <alignment vertical="center" wrapText="1"/>
    </xf>
    <xf numFmtId="0" fontId="32" fillId="0" borderId="0" xfId="62" applyFont="1" applyFill="1" applyAlignment="1" applyProtection="1">
      <alignment vertical="center" wrapText="1"/>
    </xf>
    <xf numFmtId="0" fontId="45" fillId="0" borderId="0" xfId="62" applyFont="1" applyFill="1" applyAlignment="1" applyProtection="1">
      <alignment vertical="center" wrapText="1"/>
    </xf>
    <xf numFmtId="0" fontId="0" fillId="0" borderId="0" xfId="62" applyFont="1" applyFill="1" applyAlignment="1" applyProtection="1">
      <alignment vertical="center" wrapText="1"/>
    </xf>
    <xf numFmtId="0" fontId="45" fillId="0" borderId="0" xfId="60" applyFont="1" applyFill="1" applyAlignment="1" applyProtection="1">
      <alignment horizontal="left" vertical="center" wrapText="1"/>
    </xf>
    <xf numFmtId="0" fontId="45" fillId="0" borderId="0" xfId="60" applyFont="1" applyFill="1" applyBorder="1" applyAlignment="1" applyProtection="1">
      <alignment horizontal="left" vertical="center" wrapText="1"/>
    </xf>
    <xf numFmtId="49" fontId="45" fillId="0" borderId="0" xfId="60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34" fillId="9" borderId="6" xfId="45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6" fillId="0" borderId="0" xfId="62" applyNumberFormat="1" applyFont="1" applyFill="1" applyAlignment="1" applyProtection="1">
      <alignment vertical="center" wrapText="1"/>
    </xf>
    <xf numFmtId="49" fontId="6" fillId="0" borderId="0" xfId="0" applyNumberFormat="1" applyFont="1">
      <alignment vertical="top"/>
    </xf>
    <xf numFmtId="0" fontId="45" fillId="0" borderId="0" xfId="62" applyFont="1" applyFill="1" applyAlignment="1" applyProtection="1">
      <alignment horizontal="center" vertical="center" wrapText="1"/>
    </xf>
    <xf numFmtId="0" fontId="8" fillId="10" borderId="12" xfId="61" applyFont="1" applyFill="1" applyBorder="1" applyAlignment="1" applyProtection="1">
      <alignment horizontal="center" vertical="center" wrapText="1"/>
    </xf>
    <xf numFmtId="0" fontId="6" fillId="0" borderId="5" xfId="61" applyFont="1" applyBorder="1" applyAlignment="1" applyProtection="1">
      <alignment horizontal="left" vertical="center"/>
    </xf>
    <xf numFmtId="0" fontId="6" fillId="0" borderId="0" xfId="62" applyFont="1" applyFill="1" applyBorder="1" applyAlignment="1" applyProtection="1">
      <alignment vertical="center" wrapText="1"/>
    </xf>
    <xf numFmtId="49" fontId="0" fillId="7" borderId="0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Alignment="1">
      <alignment vertical="center"/>
    </xf>
    <xf numFmtId="0" fontId="6" fillId="7" borderId="5" xfId="62" applyFont="1" applyFill="1" applyBorder="1" applyAlignment="1" applyProtection="1">
      <alignment horizontal="center" vertical="center" wrapText="1"/>
    </xf>
    <xf numFmtId="0" fontId="0" fillId="12" borderId="5" xfId="53" applyFont="1" applyFill="1" applyBorder="1" applyAlignment="1" applyProtection="1">
      <alignment horizontal="center" vertical="center" wrapText="1"/>
    </xf>
    <xf numFmtId="0" fontId="0" fillId="12" borderId="5" xfId="55" applyFont="1" applyFill="1" applyBorder="1" applyAlignment="1" applyProtection="1">
      <alignment horizontal="center" vertical="center" wrapText="1"/>
    </xf>
    <xf numFmtId="0" fontId="6" fillId="7" borderId="5" xfId="62" applyNumberFormat="1" applyFont="1" applyFill="1" applyBorder="1" applyAlignment="1" applyProtection="1">
      <alignment horizontal="center" vertical="center" wrapText="1"/>
    </xf>
    <xf numFmtId="4" fontId="6" fillId="7" borderId="5" xfId="31" applyNumberFormat="1" applyFont="1" applyFill="1" applyBorder="1" applyAlignment="1" applyProtection="1">
      <alignment horizontal="right" vertical="center" wrapText="1"/>
    </xf>
    <xf numFmtId="49" fontId="6" fillId="11" borderId="5" xfId="61" applyNumberFormat="1" applyFont="1" applyFill="1" applyBorder="1" applyAlignment="1" applyProtection="1">
      <alignment horizontal="center" vertical="center" wrapText="1"/>
      <protection locked="0"/>
    </xf>
    <xf numFmtId="49" fontId="6" fillId="9" borderId="5" xfId="31" applyNumberFormat="1" applyFont="1" applyFill="1" applyBorder="1" applyAlignment="1" applyProtection="1">
      <alignment horizontal="left" vertical="center" wrapText="1"/>
      <protection locked="0"/>
    </xf>
    <xf numFmtId="49" fontId="6" fillId="2" borderId="5" xfId="62" applyNumberFormat="1" applyFont="1" applyFill="1" applyBorder="1" applyAlignment="1" applyProtection="1">
      <alignment horizontal="left" vertical="center" wrapText="1"/>
      <protection locked="0"/>
    </xf>
    <xf numFmtId="49" fontId="28" fillId="13" borderId="13" xfId="0" applyFont="1" applyFill="1" applyBorder="1" applyAlignment="1" applyProtection="1">
      <alignment horizontal="center" vertical="center"/>
    </xf>
    <xf numFmtId="49" fontId="6" fillId="7" borderId="5" xfId="62" applyNumberFormat="1" applyFont="1" applyFill="1" applyBorder="1" applyAlignment="1" applyProtection="1">
      <alignment horizontal="center" vertical="center" wrapText="1"/>
    </xf>
    <xf numFmtId="0" fontId="6" fillId="9" borderId="5" xfId="62" applyNumberFormat="1" applyFont="1" applyFill="1" applyBorder="1" applyAlignment="1" applyProtection="1">
      <alignment horizontal="center" vertical="center" wrapText="1"/>
      <protection locked="0"/>
    </xf>
    <xf numFmtId="49" fontId="40" fillId="13" borderId="14" xfId="0" applyFont="1" applyFill="1" applyBorder="1" applyAlignment="1" applyProtection="1">
      <alignment horizontal="left" vertical="center"/>
    </xf>
    <xf numFmtId="0" fontId="0" fillId="0" borderId="5" xfId="36" applyFont="1" applyFill="1" applyBorder="1" applyAlignment="1" applyProtection="1">
      <alignment horizontal="center" vertical="center" wrapText="1"/>
    </xf>
    <xf numFmtId="0" fontId="6" fillId="13" borderId="13" xfId="62" applyFont="1" applyFill="1" applyBorder="1" applyAlignment="1" applyProtection="1">
      <alignment vertical="center" wrapText="1"/>
    </xf>
    <xf numFmtId="0" fontId="6" fillId="0" borderId="5" xfId="55" applyFont="1" applyFill="1" applyBorder="1" applyAlignment="1" applyProtection="1">
      <alignment horizontal="center" vertical="center" wrapText="1"/>
    </xf>
    <xf numFmtId="0" fontId="6" fillId="0" borderId="5" xfId="57" applyFont="1" applyFill="1" applyBorder="1" applyAlignment="1" applyProtection="1">
      <alignment horizontal="center" vertical="center" wrapText="1"/>
    </xf>
    <xf numFmtId="0" fontId="6" fillId="0" borderId="0" xfId="55" applyFont="1" applyFill="1" applyBorder="1" applyAlignment="1" applyProtection="1">
      <alignment horizontal="left" vertical="center" wrapText="1"/>
    </xf>
    <xf numFmtId="0" fontId="40" fillId="13" borderId="13" xfId="0" applyNumberFormat="1" applyFont="1" applyFill="1" applyBorder="1" applyAlignment="1" applyProtection="1">
      <alignment horizontal="left" vertical="center"/>
    </xf>
    <xf numFmtId="0" fontId="40" fillId="13" borderId="15" xfId="0" applyNumberFormat="1" applyFont="1" applyFill="1" applyBorder="1" applyAlignment="1" applyProtection="1">
      <alignment horizontal="left" vertical="center"/>
    </xf>
    <xf numFmtId="0" fontId="40" fillId="13" borderId="14" xfId="0" applyNumberFormat="1" applyFont="1" applyFill="1" applyBorder="1" applyAlignment="1" applyProtection="1">
      <alignment horizontal="left" vertical="center"/>
    </xf>
    <xf numFmtId="0" fontId="46" fillId="0" borderId="0" xfId="0" applyNumberFormat="1" applyFont="1" applyAlignment="1">
      <alignment vertical="center"/>
    </xf>
    <xf numFmtId="49" fontId="6" fillId="11" borderId="16" xfId="61" applyNumberFormat="1" applyFont="1" applyFill="1" applyBorder="1" applyAlignment="1" applyProtection="1">
      <alignment horizontal="center" vertical="center" wrapText="1"/>
    </xf>
    <xf numFmtId="49" fontId="6" fillId="0" borderId="5" xfId="61" applyNumberFormat="1" applyFont="1" applyFill="1" applyBorder="1" applyAlignment="1" applyProtection="1">
      <alignment horizontal="center" vertical="center" wrapText="1"/>
    </xf>
    <xf numFmtId="49" fontId="0" fillId="0" borderId="17" xfId="0" applyBorder="1">
      <alignment vertical="top"/>
    </xf>
    <xf numFmtId="0" fontId="6" fillId="7" borderId="5" xfId="57" applyFont="1" applyFill="1" applyBorder="1" applyAlignment="1" applyProtection="1">
      <alignment horizontal="center" vertical="center"/>
    </xf>
    <xf numFmtId="49" fontId="6" fillId="2" borderId="5" xfId="57" applyNumberFormat="1" applyFont="1" applyFill="1" applyBorder="1" applyAlignment="1" applyProtection="1">
      <alignment horizontal="left" vertical="center" wrapText="1"/>
      <protection locked="0"/>
    </xf>
    <xf numFmtId="0" fontId="11" fillId="0" borderId="0" xfId="62" applyFont="1" applyFill="1" applyAlignment="1" applyProtection="1">
      <alignment vertical="center" wrapText="1"/>
    </xf>
    <xf numFmtId="0" fontId="41" fillId="0" borderId="0" xfId="62" applyFont="1" applyFill="1" applyAlignment="1" applyProtection="1">
      <alignment vertical="center" wrapText="1"/>
    </xf>
    <xf numFmtId="49" fontId="6" fillId="0" borderId="0" xfId="48">
      <alignment vertical="top"/>
    </xf>
    <xf numFmtId="49" fontId="11" fillId="0" borderId="0" xfId="48" applyFont="1" applyBorder="1" applyProtection="1">
      <alignment vertical="top"/>
    </xf>
    <xf numFmtId="49" fontId="6" fillId="0" borderId="0" xfId="48" applyFont="1" applyBorder="1" applyProtection="1">
      <alignment vertical="top"/>
    </xf>
    <xf numFmtId="49" fontId="33" fillId="0" borderId="0" xfId="48" applyFont="1" applyBorder="1" applyAlignment="1" applyProtection="1">
      <alignment horizontal="center" vertical="center"/>
    </xf>
    <xf numFmtId="49" fontId="6" fillId="0" borderId="0" xfId="48" applyBorder="1" applyProtection="1">
      <alignment vertical="top"/>
    </xf>
    <xf numFmtId="0" fontId="6" fillId="7" borderId="0" xfId="48" applyNumberFormat="1" applyFont="1" applyFill="1" applyBorder="1" applyAlignment="1" applyProtection="1"/>
    <xf numFmtId="0" fontId="42" fillId="7" borderId="0" xfId="48" applyNumberFormat="1" applyFont="1" applyFill="1" applyBorder="1" applyAlignment="1" applyProtection="1">
      <alignment horizontal="center" vertical="center" wrapText="1"/>
    </xf>
    <xf numFmtId="0" fontId="11" fillId="7" borderId="0" xfId="48" applyNumberFormat="1" applyFont="1" applyFill="1" applyBorder="1" applyAlignment="1" applyProtection="1"/>
    <xf numFmtId="49" fontId="6" fillId="0" borderId="0" xfId="48" applyFont="1">
      <alignment vertical="top"/>
    </xf>
    <xf numFmtId="49" fontId="33" fillId="0" borderId="0" xfId="48" applyFont="1" applyAlignment="1">
      <alignment horizontal="center" vertical="center" wrapText="1"/>
    </xf>
    <xf numFmtId="0" fontId="6" fillId="7" borderId="5" xfId="56" applyNumberFormat="1" applyFont="1" applyFill="1" applyBorder="1" applyAlignment="1" applyProtection="1">
      <alignment horizontal="center" vertical="center" wrapText="1"/>
    </xf>
    <xf numFmtId="49" fontId="6" fillId="0" borderId="5" xfId="56" applyNumberFormat="1" applyFont="1" applyFill="1" applyBorder="1" applyAlignment="1" applyProtection="1">
      <alignment horizontal="center" vertical="center" wrapText="1"/>
    </xf>
    <xf numFmtId="49" fontId="43" fillId="13" borderId="15" xfId="48" applyFont="1" applyFill="1" applyBorder="1" applyAlignment="1" applyProtection="1">
      <alignment horizontal="center" vertical="top"/>
    </xf>
    <xf numFmtId="49" fontId="40" fillId="13" borderId="15" xfId="48" applyFont="1" applyFill="1" applyBorder="1" applyAlignment="1" applyProtection="1">
      <alignment horizontal="left" vertical="center"/>
    </xf>
    <xf numFmtId="49" fontId="6" fillId="0" borderId="0" xfId="0" applyNumberFormat="1" applyFont="1" applyAlignment="1" applyProtection="1">
      <alignment horizontal="center" vertical="top"/>
    </xf>
    <xf numFmtId="49" fontId="37" fillId="0" borderId="0" xfId="0" applyFont="1">
      <alignment vertical="top"/>
    </xf>
    <xf numFmtId="0" fontId="37" fillId="0" borderId="5" xfId="59" applyFont="1" applyFill="1" applyBorder="1" applyAlignment="1" applyProtection="1">
      <alignment vertical="center" wrapText="1"/>
    </xf>
    <xf numFmtId="0" fontId="37" fillId="0" borderId="13" xfId="59" applyFont="1" applyFill="1" applyBorder="1" applyAlignment="1" applyProtection="1">
      <alignment vertical="center" wrapText="1"/>
    </xf>
    <xf numFmtId="49" fontId="37" fillId="0" borderId="0" xfId="0" applyFont="1" applyAlignment="1">
      <alignment vertical="top" wrapText="1"/>
    </xf>
    <xf numFmtId="49" fontId="6" fillId="0" borderId="5" xfId="0" applyNumberFormat="1" applyFont="1" applyBorder="1" applyProtection="1">
      <alignment vertical="top"/>
    </xf>
    <xf numFmtId="0" fontId="37" fillId="0" borderId="0" xfId="59" applyFont="1" applyFill="1" applyBorder="1" applyAlignment="1" applyProtection="1">
      <alignment vertical="center" wrapText="1"/>
    </xf>
    <xf numFmtId="49" fontId="37" fillId="0" borderId="5" xfId="0" applyNumberFormat="1" applyFont="1" applyBorder="1" applyProtection="1">
      <alignment vertical="top"/>
    </xf>
    <xf numFmtId="0" fontId="37" fillId="0" borderId="5" xfId="61" applyFont="1" applyBorder="1" applyAlignment="1" applyProtection="1">
      <alignment horizontal="left" vertical="center"/>
    </xf>
    <xf numFmtId="0" fontId="8" fillId="10" borderId="0" xfId="62" applyFont="1" applyFill="1" applyAlignment="1" applyProtection="1">
      <alignment horizontal="center" vertical="center" wrapText="1"/>
    </xf>
    <xf numFmtId="0" fontId="37" fillId="0" borderId="14" xfId="59" applyFont="1" applyFill="1" applyBorder="1" applyAlignment="1" applyProtection="1">
      <alignment vertical="center" wrapText="1"/>
    </xf>
    <xf numFmtId="49" fontId="28" fillId="13" borderId="15" xfId="0" applyFont="1" applyFill="1" applyBorder="1" applyAlignment="1" applyProtection="1">
      <alignment horizontal="left" vertical="center"/>
    </xf>
    <xf numFmtId="49" fontId="6" fillId="13" borderId="17" xfId="61" applyNumberFormat="1" applyFont="1" applyFill="1" applyBorder="1" applyAlignment="1" applyProtection="1">
      <alignment horizontal="center" vertical="center" wrapText="1"/>
    </xf>
    <xf numFmtId="0" fontId="6" fillId="7" borderId="5" xfId="62" applyNumberFormat="1" applyFont="1" applyFill="1" applyBorder="1" applyAlignment="1" applyProtection="1">
      <alignment horizontal="left" vertical="center" wrapText="1" indent="1"/>
    </xf>
    <xf numFmtId="0" fontId="6" fillId="7" borderId="5" xfId="62" applyNumberFormat="1" applyFont="1" applyFill="1" applyBorder="1" applyAlignment="1" applyProtection="1">
      <alignment horizontal="left" vertical="center" wrapText="1" indent="2"/>
    </xf>
    <xf numFmtId="0" fontId="6" fillId="7" borderId="5" xfId="62" applyNumberFormat="1" applyFont="1" applyFill="1" applyBorder="1" applyAlignment="1" applyProtection="1">
      <alignment horizontal="left" vertical="center" wrapText="1" indent="3"/>
    </xf>
    <xf numFmtId="49" fontId="40" fillId="13" borderId="15" xfId="0" applyFont="1" applyFill="1" applyBorder="1" applyAlignment="1" applyProtection="1">
      <alignment horizontal="left" vertical="center" indent="2"/>
    </xf>
    <xf numFmtId="49" fontId="40" fillId="13" borderId="15" xfId="0" applyFont="1" applyFill="1" applyBorder="1" applyAlignment="1" applyProtection="1">
      <alignment horizontal="left" vertical="center" indent="3"/>
    </xf>
    <xf numFmtId="49" fontId="40" fillId="13" borderId="15" xfId="0" applyFont="1" applyFill="1" applyBorder="1" applyAlignment="1" applyProtection="1">
      <alignment horizontal="left" vertical="center" indent="4"/>
    </xf>
    <xf numFmtId="0" fontId="47" fillId="0" borderId="0" xfId="55" applyFont="1" applyFill="1" applyBorder="1" applyAlignment="1" applyProtection="1">
      <alignment horizontal="center" vertical="center" wrapText="1"/>
    </xf>
    <xf numFmtId="0" fontId="6" fillId="0" borderId="0" xfId="55" applyFont="1" applyFill="1" applyBorder="1" applyAlignment="1" applyProtection="1">
      <alignment vertical="center" wrapText="1"/>
    </xf>
    <xf numFmtId="49" fontId="6" fillId="0" borderId="0" xfId="61" applyNumberFormat="1" applyFont="1" applyFill="1" applyBorder="1" applyAlignment="1" applyProtection="1">
      <alignment horizontal="center" vertical="center" wrapText="1"/>
    </xf>
    <xf numFmtId="0" fontId="46" fillId="0" borderId="0" xfId="0" applyNumberFormat="1" applyFont="1" applyBorder="1" applyAlignment="1">
      <alignment vertical="center"/>
    </xf>
    <xf numFmtId="0" fontId="6" fillId="7" borderId="13" xfId="62" applyNumberFormat="1" applyFont="1" applyFill="1" applyBorder="1" applyAlignment="1" applyProtection="1">
      <alignment horizontal="left" vertical="center" wrapText="1" indent="3"/>
    </xf>
    <xf numFmtId="49" fontId="6" fillId="7" borderId="5" xfId="62" applyNumberFormat="1" applyFont="1" applyFill="1" applyBorder="1" applyAlignment="1" applyProtection="1">
      <alignment horizontal="left" vertical="center" wrapText="1"/>
    </xf>
    <xf numFmtId="49" fontId="6" fillId="13" borderId="5" xfId="62" applyNumberFormat="1" applyFont="1" applyFill="1" applyBorder="1" applyAlignment="1" applyProtection="1">
      <alignment horizontal="left" vertical="center" wrapText="1"/>
    </xf>
    <xf numFmtId="0" fontId="6" fillId="7" borderId="5" xfId="62" applyNumberFormat="1" applyFont="1" applyFill="1" applyBorder="1" applyAlignment="1" applyProtection="1">
      <alignment horizontal="left" vertical="center" wrapText="1" indent="4"/>
    </xf>
    <xf numFmtId="0" fontId="6" fillId="7" borderId="5" xfId="62" applyNumberFormat="1" applyFont="1" applyFill="1" applyBorder="1" applyAlignment="1" applyProtection="1">
      <alignment horizontal="left" vertical="center" wrapText="1" indent="5"/>
    </xf>
    <xf numFmtId="0" fontId="6" fillId="9" borderId="5" xfId="62" applyNumberFormat="1" applyFont="1" applyFill="1" applyBorder="1" applyAlignment="1" applyProtection="1">
      <alignment horizontal="left" vertical="center" wrapText="1" indent="6"/>
      <protection locked="0"/>
    </xf>
    <xf numFmtId="49" fontId="40" fillId="13" borderId="15" xfId="0" applyFont="1" applyFill="1" applyBorder="1" applyAlignment="1" applyProtection="1">
      <alignment horizontal="left" vertical="center" indent="5"/>
    </xf>
    <xf numFmtId="49" fontId="40" fillId="13" borderId="15" xfId="0" applyFont="1" applyFill="1" applyBorder="1" applyAlignment="1" applyProtection="1">
      <alignment horizontal="left" vertical="center" indent="6"/>
    </xf>
    <xf numFmtId="49" fontId="40" fillId="13" borderId="15" xfId="0" applyFont="1" applyFill="1" applyBorder="1" applyAlignment="1" applyProtection="1">
      <alignment horizontal="left" vertical="center" indent="1"/>
    </xf>
    <xf numFmtId="0" fontId="6" fillId="0" borderId="0" xfId="62" applyFont="1" applyFill="1" applyAlignment="1" applyProtection="1">
      <alignment horizontal="center" vertical="center" wrapText="1"/>
    </xf>
    <xf numFmtId="49" fontId="6" fillId="0" borderId="0" xfId="0" applyNumberFormat="1" applyFont="1" applyAlignment="1">
      <alignment vertical="center"/>
    </xf>
    <xf numFmtId="49" fontId="6" fillId="0" borderId="0" xfId="0" applyFont="1">
      <alignment vertical="top"/>
    </xf>
    <xf numFmtId="0" fontId="41" fillId="7" borderId="0" xfId="62" applyFont="1" applyFill="1" applyBorder="1" applyAlignment="1" applyProtection="1">
      <alignment horizontal="center" vertical="center" wrapText="1"/>
    </xf>
    <xf numFmtId="49" fontId="6" fillId="0" borderId="0" xfId="0" applyFont="1" applyAlignment="1">
      <alignment vertical="top"/>
    </xf>
    <xf numFmtId="49" fontId="0" fillId="10" borderId="0" xfId="0" applyFill="1" applyBorder="1" applyProtection="1">
      <alignment vertical="top"/>
    </xf>
    <xf numFmtId="0" fontId="0" fillId="0" borderId="0" xfId="0" applyNumberFormat="1" applyBorder="1" applyAlignment="1">
      <alignment vertical="center"/>
    </xf>
    <xf numFmtId="0" fontId="6" fillId="0" borderId="5" xfId="62" applyFont="1" applyFill="1" applyBorder="1" applyAlignment="1" applyProtection="1">
      <alignment vertical="center" wrapText="1"/>
    </xf>
    <xf numFmtId="49" fontId="6" fillId="13" borderId="14" xfId="61" applyNumberFormat="1" applyFont="1" applyFill="1" applyBorder="1" applyAlignment="1" applyProtection="1">
      <alignment horizontal="center" vertical="center" wrapText="1"/>
    </xf>
    <xf numFmtId="49" fontId="6" fillId="13" borderId="18" xfId="61" applyNumberFormat="1" applyFont="1" applyFill="1" applyBorder="1" applyAlignment="1" applyProtection="1">
      <alignment horizontal="center" vertical="center" wrapText="1"/>
    </xf>
    <xf numFmtId="49" fontId="6" fillId="2" borderId="5" xfId="62" applyNumberFormat="1" applyFont="1" applyFill="1" applyBorder="1" applyAlignment="1" applyProtection="1">
      <alignment vertical="center" wrapText="1"/>
      <protection locked="0"/>
    </xf>
    <xf numFmtId="0" fontId="6" fillId="0" borderId="14" xfId="59" applyFont="1" applyFill="1" applyBorder="1" applyAlignment="1" applyProtection="1">
      <alignment vertical="center" wrapText="1"/>
    </xf>
    <xf numFmtId="49" fontId="6" fillId="0" borderId="5" xfId="62" applyNumberFormat="1" applyFont="1" applyFill="1" applyBorder="1" applyAlignment="1" applyProtection="1">
      <alignment vertical="center" wrapText="1"/>
    </xf>
    <xf numFmtId="0" fontId="6" fillId="0" borderId="5" xfId="62" applyNumberFormat="1" applyFont="1" applyFill="1" applyBorder="1" applyAlignment="1" applyProtection="1">
      <alignment horizontal="left" vertical="center" wrapText="1" indent="4"/>
    </xf>
    <xf numFmtId="4" fontId="6" fillId="0" borderId="5" xfId="31" applyNumberFormat="1" applyFont="1" applyFill="1" applyBorder="1" applyAlignment="1" applyProtection="1">
      <alignment horizontal="right" vertical="center" wrapText="1"/>
    </xf>
    <xf numFmtId="0" fontId="19" fillId="10" borderId="0" xfId="62" applyFont="1" applyFill="1" applyAlignment="1" applyProtection="1">
      <alignment horizontal="center" vertical="center" wrapText="1"/>
    </xf>
    <xf numFmtId="49" fontId="6" fillId="13" borderId="13" xfId="62" applyNumberFormat="1" applyFont="1" applyFill="1" applyBorder="1" applyAlignment="1" applyProtection="1">
      <alignment horizontal="left" vertical="center" wrapText="1"/>
    </xf>
    <xf numFmtId="49" fontId="6" fillId="9" borderId="5" xfId="62" applyNumberFormat="1" applyFont="1" applyFill="1" applyBorder="1" applyAlignment="1" applyProtection="1">
      <alignment horizontal="left" vertical="center" wrapText="1" indent="7"/>
      <protection locked="0"/>
    </xf>
    <xf numFmtId="49" fontId="6" fillId="13" borderId="19" xfId="62" applyNumberFormat="1" applyFont="1" applyFill="1" applyBorder="1" applyAlignment="1" applyProtection="1">
      <alignment horizontal="left" vertical="center" wrapText="1"/>
    </xf>
    <xf numFmtId="49" fontId="37" fillId="13" borderId="15" xfId="61" applyNumberFormat="1" applyFont="1" applyFill="1" applyBorder="1" applyAlignment="1" applyProtection="1">
      <alignment horizontal="center" vertical="center" wrapText="1"/>
    </xf>
    <xf numFmtId="49" fontId="6" fillId="13" borderId="15" xfId="61" applyNumberFormat="1" applyFont="1" applyFill="1" applyBorder="1" applyAlignment="1" applyProtection="1">
      <alignment horizontal="center" vertical="center" wrapText="1"/>
    </xf>
    <xf numFmtId="49" fontId="28" fillId="13" borderId="19" xfId="0" applyFont="1" applyFill="1" applyBorder="1" applyAlignment="1" applyProtection="1">
      <alignment horizontal="center" vertical="center"/>
    </xf>
    <xf numFmtId="0" fontId="6" fillId="0" borderId="0" xfId="62" applyFont="1" applyFill="1" applyBorder="1" applyAlignment="1" applyProtection="1">
      <alignment horizontal="center" vertical="center" wrapText="1"/>
    </xf>
    <xf numFmtId="49" fontId="6" fillId="0" borderId="0" xfId="0" applyFont="1" applyBorder="1">
      <alignment vertical="top"/>
    </xf>
    <xf numFmtId="49" fontId="6" fillId="0" borderId="0" xfId="0" applyFont="1" applyBorder="1" applyAlignment="1">
      <alignment vertical="top"/>
    </xf>
    <xf numFmtId="0" fontId="6" fillId="0" borderId="20" xfId="62" applyFont="1" applyFill="1" applyBorder="1" applyAlignment="1" applyProtection="1">
      <alignment vertical="center" wrapText="1"/>
    </xf>
    <xf numFmtId="0" fontId="6" fillId="0" borderId="29" xfId="55" applyFont="1" applyFill="1" applyBorder="1" applyAlignment="1" applyProtection="1">
      <alignment vertical="center" wrapText="1"/>
    </xf>
    <xf numFmtId="0" fontId="6" fillId="0" borderId="29" xfId="62" applyNumberFormat="1" applyFont="1" applyFill="1" applyBorder="1" applyAlignment="1" applyProtection="1">
      <alignment horizontal="left" vertical="center" wrapText="1" indent="6"/>
    </xf>
    <xf numFmtId="0" fontId="0" fillId="0" borderId="0" xfId="60" applyFont="1" applyFill="1" applyBorder="1" applyAlignment="1" applyProtection="1">
      <alignment horizontal="center" vertical="center" wrapText="1"/>
    </xf>
    <xf numFmtId="49" fontId="6" fillId="0" borderId="0" xfId="60" applyNumberFormat="1" applyFont="1" applyFill="1" applyBorder="1" applyAlignment="1" applyProtection="1">
      <alignment horizontal="center" vertical="center" wrapText="1"/>
    </xf>
    <xf numFmtId="49" fontId="6" fillId="7" borderId="13" xfId="62" applyNumberFormat="1" applyFont="1" applyFill="1" applyBorder="1" applyAlignment="1" applyProtection="1">
      <alignment horizontal="left" vertical="center" wrapText="1"/>
    </xf>
    <xf numFmtId="0" fontId="6" fillId="0" borderId="30" xfId="55" applyFont="1" applyFill="1" applyBorder="1" applyAlignment="1" applyProtection="1">
      <alignment vertical="center" wrapText="1"/>
    </xf>
    <xf numFmtId="49" fontId="40" fillId="13" borderId="15" xfId="0" applyFont="1" applyFill="1" applyBorder="1" applyAlignment="1" applyProtection="1">
      <alignment horizontal="left" vertical="center"/>
    </xf>
    <xf numFmtId="0" fontId="6" fillId="0" borderId="0" xfId="55" applyFont="1" applyFill="1" applyBorder="1" applyAlignment="1" applyProtection="1">
      <alignment horizontal="right" vertical="center" wrapText="1"/>
    </xf>
    <xf numFmtId="49" fontId="6" fillId="0" borderId="0" xfId="61" applyNumberFormat="1" applyFont="1" applyFill="1" applyBorder="1" applyAlignment="1" applyProtection="1">
      <alignment vertical="center" wrapText="1"/>
    </xf>
    <xf numFmtId="49" fontId="0" fillId="0" borderId="0" xfId="62" applyNumberFormat="1" applyFont="1" applyFill="1" applyAlignment="1" applyProtection="1">
      <alignment vertical="center" wrapText="1"/>
    </xf>
    <xf numFmtId="49" fontId="0" fillId="0" borderId="0" xfId="62" applyNumberFormat="1" applyFont="1" applyFill="1" applyAlignment="1" applyProtection="1">
      <alignment vertical="center"/>
    </xf>
    <xf numFmtId="0" fontId="6" fillId="0" borderId="0" xfId="62" applyFont="1" applyFill="1" applyAlignment="1" applyProtection="1">
      <alignment horizontal="right" vertical="top" wrapText="1"/>
    </xf>
    <xf numFmtId="49" fontId="0" fillId="0" borderId="0" xfId="62" applyNumberFormat="1" applyFont="1" applyFill="1" applyAlignment="1" applyProtection="1">
      <alignment horizontal="left" vertical="top"/>
    </xf>
    <xf numFmtId="0" fontId="6" fillId="7" borderId="13" xfId="62" applyNumberFormat="1" applyFont="1" applyFill="1" applyBorder="1" applyAlignment="1" applyProtection="1">
      <alignment horizontal="left" vertical="center" wrapText="1" indent="1"/>
    </xf>
    <xf numFmtId="0" fontId="6" fillId="7" borderId="13" xfId="62" applyNumberFormat="1" applyFont="1" applyFill="1" applyBorder="1" applyAlignment="1" applyProtection="1">
      <alignment horizontal="left" vertical="center" wrapText="1" indent="2"/>
    </xf>
    <xf numFmtId="0" fontId="11" fillId="0" borderId="0" xfId="62" applyFont="1" applyFill="1" applyAlignment="1" applyProtection="1">
      <alignment horizontal="center" vertical="center" wrapText="1"/>
    </xf>
    <xf numFmtId="49" fontId="11" fillId="0" borderId="0" xfId="0" applyFont="1">
      <alignment vertical="top"/>
    </xf>
    <xf numFmtId="0" fontId="33" fillId="7" borderId="0" xfId="57" applyFont="1" applyFill="1" applyBorder="1" applyAlignment="1" applyProtection="1">
      <alignment horizontal="center" vertical="center" wrapText="1"/>
    </xf>
    <xf numFmtId="49" fontId="6" fillId="9" borderId="5" xfId="57" applyNumberFormat="1" applyFont="1" applyFill="1" applyBorder="1" applyAlignment="1" applyProtection="1">
      <alignment horizontal="left" vertical="center" wrapText="1"/>
      <protection locked="0"/>
    </xf>
    <xf numFmtId="49" fontId="9" fillId="0" borderId="0" xfId="48" applyFont="1" applyBorder="1" applyAlignment="1" applyProtection="1">
      <alignment horizontal="right" vertical="top"/>
    </xf>
    <xf numFmtId="49" fontId="9" fillId="0" borderId="0" xfId="48" applyFont="1" applyAlignment="1">
      <alignment vertical="top"/>
    </xf>
    <xf numFmtId="0" fontId="6" fillId="7" borderId="0" xfId="62" applyNumberFormat="1" applyFont="1" applyFill="1" applyBorder="1" applyAlignment="1" applyProtection="1">
      <alignment horizontal="center" vertical="center" wrapText="1"/>
    </xf>
    <xf numFmtId="4" fontId="6" fillId="0" borderId="0" xfId="31" applyNumberFormat="1" applyFont="1" applyFill="1" applyBorder="1" applyAlignment="1" applyProtection="1">
      <alignment horizontal="right" vertical="center" wrapText="1"/>
    </xf>
    <xf numFmtId="0" fontId="6" fillId="0" borderId="0" xfId="62" applyNumberFormat="1" applyFont="1" applyFill="1" applyBorder="1" applyAlignment="1" applyProtection="1">
      <alignment horizontal="center" vertical="center" wrapText="1"/>
    </xf>
    <xf numFmtId="49" fontId="6" fillId="0" borderId="0" xfId="31" applyNumberFormat="1" applyFont="1" applyFill="1" applyBorder="1" applyAlignment="1" applyProtection="1">
      <alignment horizontal="left" vertical="center" wrapText="1"/>
    </xf>
    <xf numFmtId="49" fontId="6" fillId="0" borderId="0" xfId="38">
      <alignment vertical="top"/>
    </xf>
    <xf numFmtId="49" fontId="40" fillId="13" borderId="31" xfId="0" applyFont="1" applyFill="1" applyBorder="1" applyAlignment="1" applyProtection="1">
      <alignment horizontal="left" vertical="center" indent="7"/>
    </xf>
    <xf numFmtId="0" fontId="0" fillId="0" borderId="0" xfId="0" applyNumberFormat="1" applyFill="1" applyAlignment="1" applyProtection="1">
      <alignment vertical="center"/>
    </xf>
    <xf numFmtId="0" fontId="18" fillId="0" borderId="0" xfId="35" applyFont="1" applyFill="1" applyBorder="1" applyAlignment="1" applyProtection="1">
      <alignment vertical="center" wrapText="1"/>
    </xf>
    <xf numFmtId="49" fontId="48" fillId="0" borderId="30" xfId="0" applyFont="1" applyBorder="1" applyAlignment="1">
      <alignment horizontal="justify" vertical="top"/>
    </xf>
    <xf numFmtId="0" fontId="0" fillId="0" borderId="13" xfId="59" applyFont="1" applyFill="1" applyBorder="1" applyAlignment="1" applyProtection="1">
      <alignment vertical="center" wrapText="1"/>
    </xf>
    <xf numFmtId="49" fontId="6" fillId="0" borderId="32" xfId="0" applyNumberFormat="1" applyFont="1" applyBorder="1" applyAlignment="1" applyProtection="1">
      <alignment vertical="center" wrapText="1"/>
    </xf>
    <xf numFmtId="49" fontId="6" fillId="0" borderId="30" xfId="0" applyNumberFormat="1" applyFont="1" applyBorder="1" applyAlignment="1" applyProtection="1">
      <alignment vertical="top" wrapText="1"/>
    </xf>
    <xf numFmtId="49" fontId="6" fillId="0" borderId="32" xfId="0" applyNumberFormat="1" applyFont="1" applyBorder="1" applyAlignment="1" applyProtection="1">
      <alignment vertical="top" wrapText="1"/>
    </xf>
    <xf numFmtId="49" fontId="6" fillId="0" borderId="30" xfId="0" applyNumberFormat="1" applyFont="1" applyBorder="1" applyProtection="1">
      <alignment vertical="top"/>
    </xf>
    <xf numFmtId="0" fontId="0" fillId="0" borderId="14" xfId="59" applyFont="1" applyFill="1" applyBorder="1" applyAlignment="1" applyProtection="1">
      <alignment vertical="center" wrapText="1"/>
    </xf>
    <xf numFmtId="49" fontId="6" fillId="0" borderId="30" xfId="0" applyNumberFormat="1" applyFont="1" applyBorder="1" applyAlignment="1" applyProtection="1">
      <alignment vertical="top"/>
    </xf>
    <xf numFmtId="0" fontId="2" fillId="0" borderId="0" xfId="43"/>
    <xf numFmtId="49" fontId="6" fillId="0" borderId="30" xfId="0" applyNumberFormat="1" applyFont="1" applyBorder="1" applyAlignment="1" applyProtection="1">
      <alignment horizontal="right" vertical="center"/>
    </xf>
    <xf numFmtId="49" fontId="74" fillId="0" borderId="0" xfId="0" applyFont="1">
      <alignment vertical="top"/>
    </xf>
    <xf numFmtId="0" fontId="0" fillId="0" borderId="0" xfId="59" applyFont="1" applyFill="1" applyBorder="1" applyAlignment="1" applyProtection="1">
      <alignment horizontal="right" vertical="center" wrapText="1"/>
    </xf>
    <xf numFmtId="49" fontId="6" fillId="0" borderId="0" xfId="0" applyNumberFormat="1" applyFont="1" applyAlignment="1" applyProtection="1">
      <alignment horizontal="right" vertical="center"/>
    </xf>
    <xf numFmtId="49" fontId="6" fillId="0" borderId="0" xfId="0" applyNumberFormat="1" applyFont="1" applyAlignment="1" applyProtection="1">
      <alignment horizontal="center" vertical="top" wrapText="1"/>
    </xf>
    <xf numFmtId="0" fontId="0" fillId="0" borderId="0" xfId="0" applyNumberFormat="1">
      <alignment vertical="top"/>
    </xf>
    <xf numFmtId="0" fontId="75" fillId="7" borderId="0" xfId="62" applyFont="1" applyFill="1" applyBorder="1" applyAlignment="1" applyProtection="1">
      <alignment vertical="center" wrapText="1"/>
    </xf>
    <xf numFmtId="0" fontId="74" fillId="0" borderId="0" xfId="62" applyFont="1" applyFill="1" applyAlignment="1" applyProtection="1">
      <alignment vertical="center" wrapText="1"/>
    </xf>
    <xf numFmtId="49" fontId="0" fillId="7" borderId="5" xfId="62" applyNumberFormat="1" applyFont="1" applyFill="1" applyBorder="1" applyAlignment="1" applyProtection="1">
      <alignment horizontal="center" vertical="center" wrapText="1"/>
    </xf>
    <xf numFmtId="0" fontId="6" fillId="0" borderId="5" xfId="62" applyFont="1" applyFill="1" applyBorder="1" applyAlignment="1" applyProtection="1">
      <alignment horizontal="center" vertical="center" wrapText="1"/>
    </xf>
    <xf numFmtId="0" fontId="6" fillId="0" borderId="0" xfId="55" applyNumberFormat="1" applyFont="1" applyFill="1" applyBorder="1" applyAlignment="1" applyProtection="1">
      <alignment vertical="center" wrapText="1"/>
    </xf>
    <xf numFmtId="0" fontId="11" fillId="0" borderId="0" xfId="60" applyFont="1" applyFill="1" applyAlignment="1" applyProtection="1">
      <alignment horizontal="left" vertical="center" wrapText="1"/>
    </xf>
    <xf numFmtId="0" fontId="6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49" fontId="6" fillId="0" borderId="0" xfId="48" applyProtection="1">
      <alignment vertical="top"/>
    </xf>
    <xf numFmtId="49" fontId="6" fillId="0" borderId="0" xfId="38" applyProtection="1">
      <alignment vertical="top"/>
    </xf>
    <xf numFmtId="49" fontId="6" fillId="0" borderId="5" xfId="57" applyNumberFormat="1" applyFont="1" applyFill="1" applyBorder="1" applyAlignment="1" applyProtection="1">
      <alignment horizontal="left" vertical="center" wrapText="1"/>
    </xf>
    <xf numFmtId="0" fontId="6" fillId="7" borderId="16" xfId="57" applyFont="1" applyFill="1" applyBorder="1" applyAlignment="1" applyProtection="1">
      <alignment horizontal="center" vertical="center"/>
    </xf>
    <xf numFmtId="49" fontId="6" fillId="13" borderId="15" xfId="62" applyNumberFormat="1" applyFont="1" applyFill="1" applyBorder="1" applyAlignment="1" applyProtection="1">
      <alignment horizontal="left" vertical="center" wrapText="1" indent="4"/>
    </xf>
    <xf numFmtId="4" fontId="0" fillId="13" borderId="15" xfId="0" applyNumberFormat="1" applyFill="1" applyBorder="1" applyAlignment="1" applyProtection="1">
      <alignment horizontal="right" vertical="center"/>
    </xf>
    <xf numFmtId="49" fontId="0" fillId="13" borderId="15" xfId="61" applyNumberFormat="1" applyFont="1" applyFill="1" applyBorder="1" applyAlignment="1" applyProtection="1">
      <alignment horizontal="center" vertical="center" wrapText="1"/>
    </xf>
    <xf numFmtId="49" fontId="40" fillId="13" borderId="13" xfId="0" applyFont="1" applyFill="1" applyBorder="1" applyAlignment="1" applyProtection="1">
      <alignment vertical="center" wrapText="1"/>
    </xf>
    <xf numFmtId="49" fontId="40" fillId="13" borderId="15" xfId="0" applyFont="1" applyFill="1" applyBorder="1" applyAlignment="1" applyProtection="1">
      <alignment vertical="center"/>
    </xf>
    <xf numFmtId="49" fontId="40" fillId="13" borderId="15" xfId="0" applyFont="1" applyFill="1" applyBorder="1" applyAlignment="1" applyProtection="1">
      <alignment vertical="center" wrapText="1"/>
    </xf>
    <xf numFmtId="49" fontId="40" fillId="13" borderId="14" xfId="0" applyFont="1" applyFill="1" applyBorder="1" applyAlignment="1" applyProtection="1">
      <alignment horizontal="left" vertical="center" indent="4"/>
    </xf>
    <xf numFmtId="4" fontId="6" fillId="0" borderId="5" xfId="31" applyNumberFormat="1" applyFont="1" applyFill="1" applyBorder="1" applyAlignment="1" applyProtection="1">
      <alignment vertical="center" wrapText="1"/>
    </xf>
    <xf numFmtId="49" fontId="6" fillId="0" borderId="5" xfId="62" applyNumberFormat="1" applyFont="1" applyFill="1" applyBorder="1" applyAlignment="1" applyProtection="1">
      <alignment horizontal="left" vertical="center" wrapText="1" indent="7"/>
    </xf>
    <xf numFmtId="0" fontId="6" fillId="0" borderId="15" xfId="62" applyNumberFormat="1" applyFont="1" applyFill="1" applyBorder="1" applyAlignment="1" applyProtection="1">
      <alignment vertical="center" wrapText="1"/>
    </xf>
    <xf numFmtId="0" fontId="6" fillId="0" borderId="14" xfId="62" applyNumberFormat="1" applyFont="1" applyFill="1" applyBorder="1" applyAlignment="1" applyProtection="1">
      <alignment vertical="center" wrapText="1"/>
    </xf>
    <xf numFmtId="0" fontId="6" fillId="0" borderId="0" xfId="62" applyNumberFormat="1" applyFont="1" applyFill="1" applyBorder="1" applyAlignment="1" applyProtection="1">
      <alignment horizontal="left" vertical="center" wrapText="1" indent="6"/>
    </xf>
    <xf numFmtId="0" fontId="6" fillId="0" borderId="5" xfId="62" applyNumberFormat="1" applyFont="1" applyFill="1" applyBorder="1" applyAlignment="1" applyProtection="1">
      <alignment horizontal="left" vertical="center" wrapText="1" indent="5"/>
    </xf>
    <xf numFmtId="0" fontId="6" fillId="0" borderId="5" xfId="62" applyNumberFormat="1" applyFont="1" applyFill="1" applyBorder="1" applyAlignment="1" applyProtection="1">
      <alignment horizontal="left" vertical="center" wrapText="1" indent="1"/>
    </xf>
    <xf numFmtId="0" fontId="6" fillId="0" borderId="5" xfId="62" applyNumberFormat="1" applyFont="1" applyFill="1" applyBorder="1" applyAlignment="1" applyProtection="1">
      <alignment horizontal="left" vertical="center" wrapText="1" indent="2"/>
    </xf>
    <xf numFmtId="0" fontId="6" fillId="0" borderId="5" xfId="62" applyNumberFormat="1" applyFont="1" applyFill="1" applyBorder="1" applyAlignment="1" applyProtection="1">
      <alignment horizontal="left" vertical="center" wrapText="1" indent="3"/>
    </xf>
    <xf numFmtId="49" fontId="40" fillId="13" borderId="17" xfId="0" applyFont="1" applyFill="1" applyBorder="1" applyAlignment="1" applyProtection="1">
      <alignment horizontal="left" vertical="center" indent="4"/>
    </xf>
    <xf numFmtId="49" fontId="40" fillId="13" borderId="17" xfId="0" applyFont="1" applyFill="1" applyBorder="1" applyAlignment="1" applyProtection="1">
      <alignment horizontal="left" vertical="center" indent="3"/>
    </xf>
    <xf numFmtId="49" fontId="40" fillId="13" borderId="17" xfId="0" applyFont="1" applyFill="1" applyBorder="1" applyAlignment="1" applyProtection="1">
      <alignment horizontal="left" vertical="center" indent="2"/>
    </xf>
    <xf numFmtId="49" fontId="40" fillId="13" borderId="17" xfId="0" applyFont="1" applyFill="1" applyBorder="1" applyAlignment="1" applyProtection="1">
      <alignment horizontal="left" vertical="center" indent="6"/>
    </xf>
    <xf numFmtId="49" fontId="40" fillId="13" borderId="17" xfId="0" applyFont="1" applyFill="1" applyBorder="1" applyAlignment="1" applyProtection="1">
      <alignment horizontal="left" vertical="center" indent="5"/>
    </xf>
    <xf numFmtId="49" fontId="40" fillId="13" borderId="17" xfId="0" applyFont="1" applyFill="1" applyBorder="1" applyAlignment="1" applyProtection="1">
      <alignment horizontal="left" vertical="center" indent="1"/>
    </xf>
    <xf numFmtId="0" fontId="6" fillId="7" borderId="5" xfId="62" applyFont="1" applyFill="1" applyBorder="1" applyAlignment="1" applyProtection="1">
      <alignment vertical="center" wrapText="1"/>
    </xf>
    <xf numFmtId="0" fontId="18" fillId="0" borderId="0" xfId="63" applyFont="1" applyBorder="1" applyAlignment="1">
      <alignment horizontal="center" vertical="center" wrapText="1"/>
    </xf>
    <xf numFmtId="0" fontId="6" fillId="0" borderId="13" xfId="62" applyNumberFormat="1" applyFont="1" applyFill="1" applyBorder="1" applyAlignment="1" applyProtection="1">
      <alignment vertical="center" wrapText="1"/>
    </xf>
    <xf numFmtId="0" fontId="6" fillId="0" borderId="5" xfId="61" applyNumberFormat="1" applyFont="1" applyFill="1" applyBorder="1" applyAlignment="1" applyProtection="1">
      <alignment vertical="center" wrapText="1"/>
    </xf>
    <xf numFmtId="0" fontId="6" fillId="0" borderId="5" xfId="62" applyNumberFormat="1" applyFont="1" applyFill="1" applyBorder="1" applyAlignment="1" applyProtection="1">
      <alignment vertical="center" wrapText="1"/>
    </xf>
    <xf numFmtId="49" fontId="6" fillId="0" borderId="21" xfId="61" applyNumberFormat="1" applyFont="1" applyFill="1" applyBorder="1" applyAlignment="1" applyProtection="1">
      <alignment horizontal="center" vertical="center" wrapText="1"/>
    </xf>
    <xf numFmtId="0" fontId="6" fillId="0" borderId="0" xfId="61" applyNumberFormat="1" applyFont="1" applyFill="1" applyBorder="1" applyAlignment="1" applyProtection="1">
      <alignment vertical="center" wrapText="1"/>
    </xf>
    <xf numFmtId="49" fontId="6" fillId="13" borderId="5" xfId="61" applyNumberFormat="1" applyFont="1" applyFill="1" applyBorder="1" applyAlignment="1" applyProtection="1">
      <alignment horizontal="center" vertical="center" wrapText="1"/>
    </xf>
    <xf numFmtId="0" fontId="6" fillId="0" borderId="0" xfId="60" applyNumberFormat="1" applyFont="1" applyFill="1" applyAlignment="1" applyProtection="1">
      <alignment horizontal="left" vertical="center" wrapText="1"/>
    </xf>
    <xf numFmtId="0" fontId="6" fillId="0" borderId="0" xfId="60" applyFont="1" applyFill="1" applyAlignment="1" applyProtection="1">
      <alignment horizontal="left" vertical="center" wrapText="1"/>
    </xf>
    <xf numFmtId="14" fontId="6" fillId="7" borderId="0" xfId="60" applyNumberFormat="1" applyFont="1" applyFill="1" applyBorder="1" applyAlignment="1" applyProtection="1">
      <alignment horizontal="left" vertical="center" wrapText="1"/>
    </xf>
    <xf numFmtId="14" fontId="6" fillId="0" borderId="0" xfId="60" applyNumberFormat="1" applyFont="1" applyFill="1" applyAlignment="1" applyProtection="1">
      <alignment horizontal="left" vertical="center" wrapText="1"/>
    </xf>
    <xf numFmtId="0" fontId="6" fillId="0" borderId="0" xfId="60" applyFont="1" applyFill="1" applyBorder="1" applyAlignment="1" applyProtection="1">
      <alignment horizontal="left" vertical="center" wrapText="1"/>
    </xf>
    <xf numFmtId="0" fontId="6" fillId="0" borderId="0" xfId="62" applyNumberFormat="1" applyFont="1" applyFill="1" applyAlignment="1" applyProtection="1">
      <alignment vertical="center" wrapText="1"/>
    </xf>
    <xf numFmtId="0" fontId="6" fillId="0" borderId="5" xfId="31" applyNumberFormat="1" applyFont="1" applyFill="1" applyBorder="1" applyAlignment="1" applyProtection="1">
      <alignment horizontal="center" vertical="center" wrapText="1"/>
    </xf>
    <xf numFmtId="4" fontId="76" fillId="0" borderId="5" xfId="31" applyNumberFormat="1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vertical="center" wrapText="1"/>
    </xf>
    <xf numFmtId="49" fontId="6" fillId="0" borderId="5" xfId="61" applyNumberFormat="1" applyFont="1" applyFill="1" applyBorder="1" applyAlignment="1" applyProtection="1">
      <alignment vertical="center" wrapText="1"/>
    </xf>
    <xf numFmtId="4" fontId="77" fillId="13" borderId="15" xfId="0" applyNumberFormat="1" applyFont="1" applyFill="1" applyBorder="1" applyAlignment="1" applyProtection="1">
      <alignment horizontal="right"/>
    </xf>
    <xf numFmtId="0" fontId="6" fillId="0" borderId="33" xfId="62" applyNumberFormat="1" applyFont="1" applyFill="1" applyBorder="1" applyAlignment="1" applyProtection="1">
      <alignment horizontal="left" vertical="center" wrapText="1" indent="7"/>
    </xf>
    <xf numFmtId="49" fontId="6" fillId="13" borderId="5" xfId="62" applyNumberFormat="1" applyFont="1" applyFill="1" applyBorder="1" applyAlignment="1" applyProtection="1">
      <alignment vertical="center" wrapText="1"/>
    </xf>
    <xf numFmtId="49" fontId="40" fillId="13" borderId="15" xfId="48" applyFont="1" applyFill="1" applyBorder="1" applyAlignment="1" applyProtection="1">
      <alignment horizontal="left" vertical="center" indent="1"/>
    </xf>
    <xf numFmtId="0" fontId="41" fillId="7" borderId="0" xfId="62" applyFont="1" applyFill="1" applyBorder="1" applyAlignment="1" applyProtection="1">
      <alignment vertical="top" wrapText="1"/>
    </xf>
    <xf numFmtId="0" fontId="6" fillId="0" borderId="0" xfId="62" applyFont="1" applyFill="1" applyBorder="1" applyAlignment="1" applyProtection="1">
      <alignment vertical="top" wrapText="1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49" fontId="76" fillId="0" borderId="0" xfId="0" applyFont="1">
      <alignment vertical="top"/>
    </xf>
    <xf numFmtId="49" fontId="0" fillId="0" borderId="0" xfId="0" applyNumberFormat="1" applyAlignment="1">
      <alignment vertical="center"/>
    </xf>
    <xf numFmtId="49" fontId="0" fillId="0" borderId="0" xfId="0" applyNumberFormat="1">
      <alignment vertical="top"/>
    </xf>
    <xf numFmtId="0" fontId="8" fillId="10" borderId="0" xfId="62" applyFont="1" applyFill="1" applyAlignment="1" applyProtection="1">
      <alignment vertical="center" wrapText="1"/>
    </xf>
    <xf numFmtId="0" fontId="6" fillId="0" borderId="0" xfId="59" applyFont="1" applyFill="1" applyBorder="1" applyAlignment="1" applyProtection="1">
      <alignment vertical="center" wrapText="1"/>
    </xf>
    <xf numFmtId="49" fontId="6" fillId="0" borderId="5" xfId="0" applyNumberFormat="1" applyFont="1" applyFill="1" applyBorder="1" applyAlignment="1" applyProtection="1">
      <alignment vertical="center" wrapText="1"/>
    </xf>
    <xf numFmtId="0" fontId="76" fillId="0" borderId="0" xfId="0" applyNumberFormat="1" applyFont="1" applyAlignment="1">
      <alignment vertical="center"/>
    </xf>
    <xf numFmtId="0" fontId="78" fillId="0" borderId="0" xfId="0" applyNumberFormat="1" applyFont="1" applyAlignment="1">
      <alignment vertical="center"/>
    </xf>
    <xf numFmtId="0" fontId="76" fillId="0" borderId="0" xfId="61" applyNumberFormat="1" applyFont="1" applyFill="1" applyBorder="1" applyAlignment="1" applyProtection="1">
      <alignment vertical="center" wrapText="1"/>
    </xf>
    <xf numFmtId="0" fontId="76" fillId="0" borderId="0" xfId="55" applyFont="1" applyFill="1" applyBorder="1" applyAlignment="1" applyProtection="1">
      <alignment horizontal="left" vertical="center" wrapText="1"/>
    </xf>
    <xf numFmtId="0" fontId="76" fillId="0" borderId="0" xfId="62" applyFont="1" applyFill="1" applyAlignment="1" applyProtection="1">
      <alignment vertical="center"/>
    </xf>
    <xf numFmtId="49" fontId="76" fillId="0" borderId="0" xfId="0" applyFont="1" applyAlignment="1">
      <alignment vertical="top"/>
    </xf>
    <xf numFmtId="0" fontId="76" fillId="0" borderId="0" xfId="0" applyNumberFormat="1" applyFont="1" applyFill="1" applyBorder="1" applyAlignment="1">
      <alignment vertical="center"/>
    </xf>
    <xf numFmtId="49" fontId="76" fillId="0" borderId="0" xfId="62" applyNumberFormat="1" applyFont="1" applyFill="1" applyAlignment="1" applyProtection="1">
      <alignment vertical="center" wrapText="1"/>
    </xf>
    <xf numFmtId="49" fontId="76" fillId="0" borderId="0" xfId="62" applyNumberFormat="1" applyFont="1" applyFill="1" applyAlignment="1" applyProtection="1">
      <alignment vertical="center"/>
    </xf>
    <xf numFmtId="0" fontId="76" fillId="0" borderId="0" xfId="0" applyNumberFormat="1" applyFont="1" applyFill="1" applyAlignment="1" applyProtection="1">
      <alignment vertical="center"/>
    </xf>
    <xf numFmtId="49" fontId="76" fillId="10" borderId="0" xfId="0" applyFont="1" applyFill="1" applyProtection="1">
      <alignment vertical="top"/>
    </xf>
    <xf numFmtId="165" fontId="6" fillId="9" borderId="5" xfId="3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 applyAlignment="1">
      <alignment vertical="top" wrapText="1"/>
    </xf>
    <xf numFmtId="0" fontId="6" fillId="0" borderId="0" xfId="0" applyNumberFormat="1" applyFont="1" applyProtection="1">
      <alignment vertical="top"/>
    </xf>
    <xf numFmtId="0" fontId="6" fillId="0" borderId="5" xfId="59" applyNumberFormat="1" applyFont="1" applyFill="1" applyBorder="1" applyAlignment="1" applyProtection="1">
      <alignment vertical="center" wrapText="1"/>
    </xf>
    <xf numFmtId="49" fontId="6" fillId="13" borderId="13" xfId="62" applyNumberFormat="1" applyFont="1" applyFill="1" applyBorder="1" applyAlignment="1" applyProtection="1">
      <alignment vertical="center" wrapText="1"/>
    </xf>
    <xf numFmtId="49" fontId="6" fillId="0" borderId="5" xfId="0" applyNumberFormat="1" applyFont="1" applyFill="1" applyBorder="1" applyProtection="1">
      <alignment vertical="top"/>
    </xf>
    <xf numFmtId="49" fontId="6" fillId="9" borderId="5" xfId="62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36" applyNumberFormat="1" applyFont="1" applyFill="1" applyBorder="1" applyAlignment="1" applyProtection="1">
      <alignment horizontal="center" vertical="center" wrapText="1"/>
    </xf>
    <xf numFmtId="49" fontId="6" fillId="13" borderId="13" xfId="36" applyNumberFormat="1" applyFont="1" applyFill="1" applyBorder="1" applyAlignment="1" applyProtection="1">
      <alignment horizontal="center" vertical="center" wrapText="1"/>
    </xf>
    <xf numFmtId="49" fontId="6" fillId="2" borderId="5" xfId="62" applyNumberFormat="1" applyFont="1" applyFill="1" applyBorder="1" applyAlignment="1" applyProtection="1">
      <alignment horizontal="left" vertical="center" wrapText="1" indent="6"/>
      <protection locked="0"/>
    </xf>
    <xf numFmtId="0" fontId="18" fillId="0" borderId="22" xfId="40" applyFont="1" applyBorder="1" applyAlignment="1" applyProtection="1">
      <alignment horizontal="justify" vertical="top" wrapText="1"/>
    </xf>
    <xf numFmtId="49" fontId="0" fillId="0" borderId="5" xfId="0" applyFill="1" applyBorder="1" applyAlignment="1">
      <alignment vertical="top" wrapText="1"/>
    </xf>
    <xf numFmtId="0" fontId="0" fillId="0" borderId="5" xfId="40" applyFont="1" applyFill="1" applyBorder="1" applyAlignment="1" applyProtection="1">
      <alignment horizontal="justify" vertical="top" wrapText="1"/>
    </xf>
    <xf numFmtId="4" fontId="6" fillId="0" borderId="0" xfId="62" applyNumberFormat="1" applyFont="1" applyFill="1" applyBorder="1" applyAlignment="1" applyProtection="1">
      <alignment vertical="center" wrapText="1"/>
    </xf>
    <xf numFmtId="0" fontId="76" fillId="0" borderId="0" xfId="55" applyFont="1" applyFill="1" applyBorder="1" applyAlignment="1" applyProtection="1">
      <alignment horizontal="right" vertical="center" wrapText="1"/>
    </xf>
    <xf numFmtId="0" fontId="6" fillId="7" borderId="5" xfId="62" applyNumberFormat="1" applyFont="1" applyFill="1" applyBorder="1" applyAlignment="1" applyProtection="1">
      <alignment horizontal="left" vertical="center" wrapText="1"/>
    </xf>
    <xf numFmtId="0" fontId="76" fillId="0" borderId="0" xfId="62" applyFont="1" applyFill="1" applyBorder="1" applyAlignment="1" applyProtection="1">
      <alignment vertical="center" wrapText="1"/>
    </xf>
    <xf numFmtId="49" fontId="76" fillId="0" borderId="0" xfId="62" applyNumberFormat="1" applyFont="1" applyFill="1" applyBorder="1" applyAlignment="1" applyProtection="1">
      <alignment vertical="center" wrapText="1"/>
    </xf>
    <xf numFmtId="0" fontId="76" fillId="0" borderId="0" xfId="62" applyFont="1" applyFill="1" applyBorder="1" applyAlignment="1" applyProtection="1">
      <alignment horizontal="center" vertical="center" wrapText="1"/>
    </xf>
    <xf numFmtId="49" fontId="6" fillId="0" borderId="0" xfId="62" applyNumberFormat="1" applyFont="1" applyFill="1" applyBorder="1" applyAlignment="1" applyProtection="1">
      <alignment vertical="center" wrapText="1"/>
    </xf>
    <xf numFmtId="0" fontId="33" fillId="0" borderId="0" xfId="62" applyFont="1" applyFill="1" applyBorder="1" applyAlignment="1" applyProtection="1">
      <alignment vertical="center" wrapText="1"/>
    </xf>
    <xf numFmtId="49" fontId="76" fillId="0" borderId="0" xfId="0" applyFont="1" applyFill="1" applyBorder="1" applyProtection="1">
      <alignment vertical="top"/>
    </xf>
    <xf numFmtId="49" fontId="76" fillId="0" borderId="0" xfId="0" applyFont="1" applyBorder="1">
      <alignment vertical="top"/>
    </xf>
    <xf numFmtId="49" fontId="76" fillId="0" borderId="0" xfId="0" applyNumberFormat="1" applyFont="1" applyBorder="1" applyAlignment="1">
      <alignment vertical="center"/>
    </xf>
    <xf numFmtId="49" fontId="76" fillId="0" borderId="0" xfId="0" applyNumberFormat="1" applyFont="1" applyFill="1" applyAlignment="1" applyProtection="1">
      <alignment vertical="center"/>
    </xf>
    <xf numFmtId="0" fontId="76" fillId="0" borderId="0" xfId="62" applyFont="1" applyFill="1" applyAlignment="1" applyProtection="1">
      <alignment horizontal="center" vertical="center" wrapText="1"/>
    </xf>
    <xf numFmtId="49" fontId="76" fillId="0" borderId="0" xfId="0" applyFont="1" applyFill="1" applyProtection="1">
      <alignment vertical="top"/>
    </xf>
    <xf numFmtId="49" fontId="76" fillId="0" borderId="0" xfId="0" applyFont="1" applyFill="1" applyAlignment="1" applyProtection="1">
      <alignment vertical="top"/>
    </xf>
    <xf numFmtId="4" fontId="6" fillId="9" borderId="5" xfId="62" applyNumberFormat="1" applyFont="1" applyFill="1" applyBorder="1" applyAlignment="1" applyProtection="1">
      <alignment horizontal="right" vertical="center" wrapText="1"/>
      <protection locked="0"/>
    </xf>
    <xf numFmtId="0" fontId="72" fillId="0" borderId="0" xfId="41"/>
    <xf numFmtId="0" fontId="0" fillId="0" borderId="0" xfId="0" applyNumberFormat="1" applyAlignment="1"/>
    <xf numFmtId="0" fontId="33" fillId="0" borderId="0" xfId="62" applyFont="1" applyFill="1" applyBorder="1" applyAlignment="1" applyProtection="1">
      <alignment horizontal="center" vertical="center" wrapText="1"/>
    </xf>
    <xf numFmtId="49" fontId="0" fillId="0" borderId="0" xfId="0" applyBorder="1" applyAlignment="1">
      <alignment vertical="top"/>
    </xf>
    <xf numFmtId="0" fontId="33" fillId="0" borderId="0" xfId="62" applyFont="1" applyFill="1" applyAlignment="1" applyProtection="1">
      <alignment horizontal="center" vertical="center" wrapText="1"/>
    </xf>
    <xf numFmtId="0" fontId="6" fillId="0" borderId="0" xfId="62" applyFont="1" applyFill="1" applyBorder="1" applyAlignment="1" applyProtection="1">
      <alignment horizontal="right" vertical="center" wrapText="1"/>
    </xf>
    <xf numFmtId="4" fontId="6" fillId="0" borderId="0" xfId="37" applyFont="1" applyFill="1" applyBorder="1" applyAlignment="1" applyProtection="1">
      <alignment horizontal="right" vertical="center" wrapText="1"/>
    </xf>
    <xf numFmtId="0" fontId="6" fillId="0" borderId="0" xfId="59" applyFont="1" applyFill="1" applyBorder="1" applyAlignment="1" applyProtection="1">
      <alignment horizontal="left" vertical="center" wrapText="1" indent="1"/>
    </xf>
    <xf numFmtId="49" fontId="6" fillId="0" borderId="0" xfId="48" applyFill="1" applyProtection="1">
      <alignment vertical="top"/>
    </xf>
    <xf numFmtId="4" fontId="0" fillId="0" borderId="0" xfId="37" applyFont="1" applyFill="1" applyBorder="1" applyAlignment="1" applyProtection="1">
      <alignment horizontal="center" vertical="center" wrapText="1"/>
    </xf>
    <xf numFmtId="4" fontId="6" fillId="0" borderId="0" xfId="37" applyFont="1" applyFill="1" applyBorder="1" applyAlignment="1" applyProtection="1">
      <alignment horizontal="center" vertical="center" wrapText="1"/>
    </xf>
    <xf numFmtId="0" fontId="74" fillId="0" borderId="0" xfId="62" applyNumberFormat="1" applyFont="1" applyFill="1" applyAlignment="1" applyProtection="1">
      <alignment vertical="center"/>
    </xf>
    <xf numFmtId="167" fontId="6" fillId="0" borderId="5" xfId="62" applyNumberFormat="1" applyFont="1" applyFill="1" applyBorder="1" applyAlignment="1" applyProtection="1">
      <alignment horizontal="center" vertical="center" wrapText="1"/>
    </xf>
    <xf numFmtId="167" fontId="6" fillId="0" borderId="5" xfId="36" applyNumberFormat="1" applyFont="1" applyFill="1" applyBorder="1" applyAlignment="1" applyProtection="1">
      <alignment horizontal="center" vertical="center" wrapText="1"/>
    </xf>
    <xf numFmtId="0" fontId="74" fillId="13" borderId="19" xfId="62" applyFont="1" applyFill="1" applyBorder="1" applyAlignment="1" applyProtection="1">
      <alignment horizontal="center" vertical="center" wrapText="1"/>
    </xf>
    <xf numFmtId="0" fontId="74" fillId="13" borderId="23" xfId="62" applyFont="1" applyFill="1" applyBorder="1" applyAlignment="1" applyProtection="1">
      <alignment horizontal="center" vertical="center" wrapText="1"/>
    </xf>
    <xf numFmtId="49" fontId="74" fillId="13" borderId="23" xfId="62" applyNumberFormat="1" applyFont="1" applyFill="1" applyBorder="1" applyAlignment="1" applyProtection="1">
      <alignment horizontal="left" vertical="center" wrapText="1"/>
    </xf>
    <xf numFmtId="49" fontId="37" fillId="13" borderId="15" xfId="49" applyNumberFormat="1" applyFill="1" applyBorder="1" applyAlignment="1" applyProtection="1">
      <alignment horizontal="left" vertical="center"/>
    </xf>
    <xf numFmtId="49" fontId="74" fillId="13" borderId="21" xfId="62" applyNumberFormat="1" applyFont="1" applyFill="1" applyBorder="1" applyAlignment="1" applyProtection="1">
      <alignment horizontal="left" vertical="center" wrapText="1"/>
    </xf>
    <xf numFmtId="49" fontId="6" fillId="8" borderId="5" xfId="62" applyNumberFormat="1" applyFont="1" applyFill="1" applyBorder="1" applyAlignment="1" applyProtection="1">
      <alignment horizontal="center" vertical="center" wrapText="1"/>
    </xf>
    <xf numFmtId="0" fontId="79" fillId="0" borderId="0" xfId="62" applyFont="1" applyFill="1" applyAlignment="1" applyProtection="1">
      <alignment vertical="center" wrapText="1"/>
    </xf>
    <xf numFmtId="0" fontId="29" fillId="0" borderId="0" xfId="62" applyFont="1" applyFill="1" applyBorder="1" applyAlignment="1" applyProtection="1">
      <alignment horizontal="center" vertical="center" wrapText="1"/>
    </xf>
    <xf numFmtId="49" fontId="8" fillId="13" borderId="13" xfId="48" applyFont="1" applyFill="1" applyBorder="1" applyAlignment="1" applyProtection="1">
      <alignment horizontal="right" vertical="center" wrapText="1"/>
    </xf>
    <xf numFmtId="49" fontId="8" fillId="13" borderId="15" xfId="48" applyFont="1" applyFill="1" applyBorder="1" applyAlignment="1" applyProtection="1">
      <alignment horizontal="right" vertical="center" wrapText="1"/>
    </xf>
    <xf numFmtId="49" fontId="6" fillId="13" borderId="15" xfId="48" applyFont="1" applyFill="1" applyBorder="1" applyAlignment="1" applyProtection="1">
      <alignment horizontal="right" vertical="center" wrapText="1"/>
    </xf>
    <xf numFmtId="49" fontId="6" fillId="13" borderId="14" xfId="48" applyFont="1" applyFill="1" applyBorder="1" applyAlignment="1" applyProtection="1">
      <alignment horizontal="right" vertical="center" wrapText="1"/>
    </xf>
    <xf numFmtId="0" fontId="6" fillId="0" borderId="34" xfId="62" applyFont="1" applyFill="1" applyBorder="1" applyAlignment="1" applyProtection="1">
      <alignment vertical="center" wrapText="1"/>
    </xf>
    <xf numFmtId="0" fontId="50" fillId="0" borderId="0" xfId="62" applyFont="1" applyFill="1" applyAlignment="1" applyProtection="1">
      <alignment vertical="center" wrapText="1"/>
    </xf>
    <xf numFmtId="0" fontId="9" fillId="0" borderId="0" xfId="62" applyFont="1" applyFill="1" applyAlignment="1" applyProtection="1">
      <alignment vertical="center" wrapText="1"/>
    </xf>
    <xf numFmtId="0" fontId="51" fillId="0" borderId="0" xfId="62" applyFont="1" applyFill="1" applyAlignment="1" applyProtection="1">
      <alignment horizontal="center" vertical="center" wrapText="1"/>
    </xf>
    <xf numFmtId="0" fontId="80" fillId="0" borderId="0" xfId="42" applyFont="1" applyFill="1" applyProtection="1"/>
    <xf numFmtId="49" fontId="34" fillId="7" borderId="0" xfId="51">
      <alignment vertical="top"/>
    </xf>
    <xf numFmtId="49" fontId="53" fillId="10" borderId="0" xfId="0" applyFont="1" applyFill="1" applyProtection="1">
      <alignment vertical="top"/>
    </xf>
    <xf numFmtId="49" fontId="0" fillId="0" borderId="0" xfId="0" applyFill="1" applyProtection="1">
      <alignment vertical="top"/>
    </xf>
    <xf numFmtId="49" fontId="53" fillId="0" borderId="0" xfId="0" applyFont="1" applyFill="1" applyProtection="1">
      <alignment vertical="top"/>
    </xf>
    <xf numFmtId="0" fontId="74" fillId="0" borderId="0" xfId="62" applyFont="1" applyFill="1" applyAlignment="1" applyProtection="1">
      <alignment vertical="center"/>
    </xf>
    <xf numFmtId="49" fontId="74" fillId="0" borderId="0" xfId="0" applyFont="1" applyFill="1" applyProtection="1">
      <alignment vertical="top"/>
    </xf>
    <xf numFmtId="49" fontId="0" fillId="0" borderId="0" xfId="0" applyFont="1" applyFill="1" applyProtection="1">
      <alignment vertical="top"/>
    </xf>
    <xf numFmtId="49" fontId="0" fillId="13" borderId="14" xfId="0" applyFont="1" applyFill="1" applyBorder="1" applyAlignment="1" applyProtection="1">
      <alignment horizontal="right" vertical="center" wrapText="1"/>
    </xf>
    <xf numFmtId="49" fontId="0" fillId="13" borderId="15" xfId="0" applyFont="1" applyFill="1" applyBorder="1" applyAlignment="1" applyProtection="1">
      <alignment horizontal="right" vertical="center" wrapText="1"/>
    </xf>
    <xf numFmtId="49" fontId="74" fillId="0" borderId="0" xfId="0" applyFont="1" applyFill="1" applyAlignment="1" applyProtection="1">
      <alignment vertical="top"/>
    </xf>
    <xf numFmtId="49" fontId="74" fillId="10" borderId="0" xfId="0" applyFont="1" applyFill="1" applyAlignment="1" applyProtection="1">
      <alignment vertical="top"/>
    </xf>
    <xf numFmtId="49" fontId="6" fillId="0" borderId="0" xfId="0" applyNumberFormat="1" applyFont="1" applyFill="1" applyProtection="1">
      <alignment vertical="top"/>
    </xf>
    <xf numFmtId="49" fontId="0" fillId="2" borderId="35" xfId="0" applyFill="1" applyBorder="1" applyAlignment="1" applyProtection="1">
      <alignment horizontal="left" vertical="center" wrapText="1"/>
      <protection locked="0"/>
    </xf>
    <xf numFmtId="49" fontId="0" fillId="0" borderId="5" xfId="0" applyFill="1" applyBorder="1" applyAlignment="1" applyProtection="1">
      <alignment horizontal="center" vertical="center" wrapText="1"/>
    </xf>
    <xf numFmtId="49" fontId="0" fillId="0" borderId="35" xfId="0" applyFill="1" applyBorder="1" applyAlignment="1" applyProtection="1">
      <alignment horizontal="right" vertical="center" wrapText="1"/>
    </xf>
    <xf numFmtId="0" fontId="0" fillId="0" borderId="35" xfId="0" applyNumberFormat="1" applyFill="1" applyBorder="1" applyAlignment="1" applyProtection="1">
      <alignment horizontal="center" vertical="center" wrapText="1"/>
    </xf>
    <xf numFmtId="49" fontId="0" fillId="0" borderId="35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Alignment="1" applyProtection="1">
      <alignment horizontal="left" vertical="center" wrapText="1"/>
    </xf>
    <xf numFmtId="0" fontId="0" fillId="0" borderId="0" xfId="0" applyNumberFormat="1" applyFill="1" applyBorder="1" applyAlignment="1" applyProtection="1">
      <alignment horizontal="center" vertical="center" wrapText="1"/>
    </xf>
    <xf numFmtId="0" fontId="19" fillId="0" borderId="36" xfId="62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right" vertical="center" wrapText="1"/>
    </xf>
    <xf numFmtId="0" fontId="0" fillId="0" borderId="36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Protection="1">
      <alignment vertical="top"/>
    </xf>
    <xf numFmtId="0" fontId="8" fillId="0" borderId="6" xfId="40" applyFont="1" applyBorder="1" applyAlignment="1" applyProtection="1">
      <alignment horizontal="justify" vertical="center" wrapText="1"/>
    </xf>
    <xf numFmtId="0" fontId="54" fillId="0" borderId="0" xfId="60" applyFont="1" applyFill="1" applyAlignment="1" applyProtection="1">
      <alignment vertical="top" wrapText="1"/>
    </xf>
    <xf numFmtId="0" fontId="6" fillId="0" borderId="6" xfId="40" applyFont="1" applyBorder="1" applyAlignment="1" applyProtection="1">
      <alignment horizontal="justify" vertical="center" wrapText="1"/>
    </xf>
    <xf numFmtId="0" fontId="76" fillId="0" borderId="0" xfId="62" applyFont="1" applyFill="1" applyBorder="1" applyAlignment="1" applyProtection="1">
      <alignment horizontal="center" vertical="center" wrapText="1"/>
    </xf>
    <xf numFmtId="0" fontId="0" fillId="7" borderId="5" xfId="41" applyNumberFormat="1" applyFont="1" applyFill="1" applyBorder="1" applyAlignment="1" applyProtection="1">
      <alignment horizontal="center" vertical="center" wrapText="1"/>
    </xf>
    <xf numFmtId="49" fontId="6" fillId="0" borderId="0" xfId="38" applyNumberFormat="1" applyFont="1">
      <alignment vertical="top"/>
    </xf>
    <xf numFmtId="0" fontId="6" fillId="7" borderId="0" xfId="62" applyFont="1" applyFill="1" applyBorder="1" applyAlignment="1" applyProtection="1">
      <alignment horizontal="right" vertical="center"/>
    </xf>
    <xf numFmtId="0" fontId="0" fillId="0" borderId="5" xfId="62" applyFont="1" applyFill="1" applyBorder="1" applyAlignment="1" applyProtection="1">
      <alignment horizontal="left" vertical="center" wrapText="1" indent="1"/>
    </xf>
    <xf numFmtId="49" fontId="12" fillId="9" borderId="5" xfId="31" applyNumberFormat="1" applyFont="1" applyFill="1" applyBorder="1" applyAlignment="1" applyProtection="1">
      <alignment horizontal="left" vertical="center" wrapText="1"/>
      <protection locked="0"/>
    </xf>
    <xf numFmtId="49" fontId="76" fillId="0" borderId="0" xfId="38" applyFont="1" applyAlignment="1">
      <alignment vertical="top"/>
    </xf>
    <xf numFmtId="0" fontId="47" fillId="0" borderId="0" xfId="55" applyFont="1" applyFill="1" applyBorder="1" applyAlignment="1" applyProtection="1">
      <alignment vertical="center" wrapText="1"/>
    </xf>
    <xf numFmtId="49" fontId="6" fillId="0" borderId="0" xfId="38" applyFont="1" applyProtection="1">
      <alignment vertical="top"/>
    </xf>
    <xf numFmtId="49" fontId="0" fillId="9" borderId="5" xfId="31" applyNumberFormat="1" applyFont="1" applyFill="1" applyBorder="1" applyAlignment="1" applyProtection="1">
      <alignment horizontal="left" vertical="center" wrapText="1" indent="2"/>
      <protection locked="0"/>
    </xf>
    <xf numFmtId="49" fontId="6" fillId="0" borderId="5" xfId="62" applyNumberFormat="1" applyFont="1" applyFill="1" applyBorder="1" applyAlignment="1" applyProtection="1">
      <alignment horizontal="left" vertical="center" wrapText="1"/>
    </xf>
    <xf numFmtId="0" fontId="0" fillId="0" borderId="5" xfId="62" applyFont="1" applyFill="1" applyBorder="1" applyAlignment="1" applyProtection="1">
      <alignment vertical="center" wrapText="1"/>
    </xf>
    <xf numFmtId="0" fontId="0" fillId="0" borderId="5" xfId="62" applyFont="1" applyFill="1" applyBorder="1" applyAlignment="1" applyProtection="1">
      <alignment horizontal="center" vertical="center" wrapText="1"/>
    </xf>
    <xf numFmtId="0" fontId="0" fillId="9" borderId="5" xfId="31" applyNumberFormat="1" applyFont="1" applyFill="1" applyBorder="1" applyAlignment="1" applyProtection="1">
      <alignment horizontal="left" vertical="center" wrapText="1" indent="1"/>
      <protection locked="0"/>
    </xf>
    <xf numFmtId="49" fontId="40" fillId="13" borderId="15" xfId="38" applyFont="1" applyFill="1" applyBorder="1" applyAlignment="1" applyProtection="1">
      <alignment horizontal="left" vertical="center" indent="3"/>
    </xf>
    <xf numFmtId="49" fontId="43" fillId="13" borderId="14" xfId="38" applyFont="1" applyFill="1" applyBorder="1" applyAlignment="1" applyProtection="1">
      <alignment horizontal="center" vertical="top"/>
    </xf>
    <xf numFmtId="0" fontId="54" fillId="0" borderId="0" xfId="62" applyFont="1" applyFill="1" applyAlignment="1" applyProtection="1">
      <alignment horizontal="right" vertical="top" wrapText="1"/>
    </xf>
    <xf numFmtId="49" fontId="40" fillId="13" borderId="15" xfId="38" applyFont="1" applyFill="1" applyBorder="1" applyAlignment="1" applyProtection="1">
      <alignment horizontal="left" vertical="center" indent="1"/>
    </xf>
    <xf numFmtId="49" fontId="40" fillId="13" borderId="15" xfId="38" applyFont="1" applyFill="1" applyBorder="1" applyAlignment="1" applyProtection="1">
      <alignment horizontal="left" vertical="center" indent="2"/>
    </xf>
    <xf numFmtId="0" fontId="0" fillId="0" borderId="5" xfId="31" applyNumberFormat="1" applyFont="1" applyFill="1" applyBorder="1" applyAlignment="1" applyProtection="1">
      <alignment horizontal="left" vertical="center" wrapText="1" indent="1"/>
    </xf>
    <xf numFmtId="0" fontId="0" fillId="0" borderId="5" xfId="31" applyNumberFormat="1" applyFont="1" applyFill="1" applyBorder="1" applyAlignment="1" applyProtection="1">
      <alignment horizontal="left" vertical="center" wrapText="1" indent="2"/>
    </xf>
    <xf numFmtId="0" fontId="0" fillId="0" borderId="0" xfId="31" applyNumberFormat="1" applyFont="1" applyFill="1" applyBorder="1" applyAlignment="1" applyProtection="1">
      <alignment horizontal="left" vertical="center" wrapText="1" indent="2"/>
    </xf>
    <xf numFmtId="0" fontId="0" fillId="0" borderId="0" xfId="62" applyFont="1" applyFill="1" applyBorder="1" applyAlignment="1" applyProtection="1">
      <alignment horizontal="center" vertical="center" wrapText="1"/>
    </xf>
    <xf numFmtId="49" fontId="6" fillId="11" borderId="5" xfId="61" applyNumberFormat="1" applyFont="1" applyFill="1" applyBorder="1" applyAlignment="1" applyProtection="1">
      <alignment horizontal="left" vertical="center" wrapText="1"/>
    </xf>
    <xf numFmtId="0" fontId="6" fillId="0" borderId="5" xfId="62" applyFont="1" applyFill="1" applyBorder="1" applyAlignment="1" applyProtection="1">
      <alignment vertical="top" wrapText="1"/>
    </xf>
    <xf numFmtId="0" fontId="6" fillId="0" borderId="5" xfId="53" applyFont="1" applyFill="1" applyBorder="1" applyAlignment="1" applyProtection="1">
      <alignment horizontal="center" vertical="center" wrapText="1"/>
    </xf>
    <xf numFmtId="0" fontId="0" fillId="0" borderId="5" xfId="53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49" fontId="6" fillId="2" borderId="5" xfId="61" applyNumberFormat="1" applyFont="1" applyFill="1" applyBorder="1" applyAlignment="1" applyProtection="1">
      <alignment horizontal="left" vertical="center" wrapText="1"/>
      <protection locked="0"/>
    </xf>
    <xf numFmtId="0" fontId="81" fillId="0" borderId="0" xfId="60" applyFont="1" applyAlignment="1" applyProtection="1">
      <alignment vertical="center" wrapText="1"/>
    </xf>
    <xf numFmtId="0" fontId="33" fillId="0" borderId="0" xfId="0" applyNumberFormat="1" applyFont="1" applyBorder="1" applyAlignment="1">
      <alignment horizontal="center" vertical="center" wrapText="1"/>
    </xf>
    <xf numFmtId="49" fontId="0" fillId="0" borderId="16" xfId="0" applyFill="1" applyBorder="1">
      <alignment vertical="top"/>
    </xf>
    <xf numFmtId="49" fontId="40" fillId="13" borderId="13" xfId="0" applyFont="1" applyFill="1" applyBorder="1" applyAlignment="1" applyProtection="1">
      <alignment horizontal="left" vertical="center"/>
    </xf>
    <xf numFmtId="49" fontId="40" fillId="13" borderId="13" xfId="0" applyFont="1" applyFill="1" applyBorder="1" applyAlignment="1" applyProtection="1">
      <alignment horizontal="left" vertical="center" indent="4"/>
    </xf>
    <xf numFmtId="49" fontId="40" fillId="13" borderId="13" xfId="0" applyFont="1" applyFill="1" applyBorder="1" applyAlignment="1" applyProtection="1">
      <alignment horizontal="left" vertical="center" indent="1"/>
    </xf>
    <xf numFmtId="4" fontId="77" fillId="13" borderId="14" xfId="0" applyNumberFormat="1" applyFont="1" applyFill="1" applyBorder="1" applyAlignment="1" applyProtection="1">
      <alignment horizontal="right"/>
    </xf>
    <xf numFmtId="0" fontId="76" fillId="0" borderId="0" xfId="0" applyNumberFormat="1" applyFont="1" applyBorder="1" applyAlignment="1">
      <alignment vertical="center"/>
    </xf>
    <xf numFmtId="0" fontId="44" fillId="0" borderId="0" xfId="0" applyNumberFormat="1" applyFont="1" applyBorder="1" applyAlignment="1">
      <alignment vertical="center"/>
    </xf>
    <xf numFmtId="49" fontId="6" fillId="9" borderId="5" xfId="61" applyNumberFormat="1" applyFont="1" applyFill="1" applyBorder="1" applyAlignment="1" applyProtection="1">
      <alignment horizontal="left" vertical="center" wrapText="1"/>
      <protection locked="0"/>
    </xf>
    <xf numFmtId="49" fontId="71" fillId="9" borderId="5" xfId="31" applyNumberFormat="1" applyFill="1" applyBorder="1" applyAlignment="1" applyProtection="1">
      <alignment horizontal="left" vertical="center" wrapText="1"/>
      <protection locked="0"/>
    </xf>
    <xf numFmtId="49" fontId="6" fillId="0" borderId="5" xfId="48" applyBorder="1">
      <alignment vertical="top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43" fillId="13" borderId="14" xfId="48" applyFont="1" applyFill="1" applyBorder="1" applyAlignment="1" applyProtection="1">
      <alignment horizontal="center" vertical="top"/>
    </xf>
    <xf numFmtId="0" fontId="6" fillId="0" borderId="0" xfId="62" applyFont="1" applyFill="1" applyAlignment="1" applyProtection="1">
      <alignment horizontal="left" vertical="top" wrapText="1"/>
    </xf>
    <xf numFmtId="0" fontId="6" fillId="8" borderId="5" xfId="61" applyNumberFormat="1" applyFont="1" applyFill="1" applyBorder="1" applyAlignment="1" applyProtection="1">
      <alignment horizontal="left" vertical="center" wrapText="1"/>
    </xf>
    <xf numFmtId="0" fontId="6" fillId="0" borderId="5" xfId="61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49" fontId="82" fillId="7" borderId="0" xfId="36" applyNumberFormat="1" applyFont="1" applyFill="1" applyBorder="1" applyAlignment="1" applyProtection="1">
      <alignment horizontal="center" vertical="center" wrapText="1"/>
    </xf>
    <xf numFmtId="0" fontId="82" fillId="0" borderId="0" xfId="0" applyNumberFormat="1" applyFont="1" applyFill="1" applyBorder="1" applyAlignment="1">
      <alignment horizontal="center" vertical="center"/>
    </xf>
    <xf numFmtId="0" fontId="82" fillId="0" borderId="0" xfId="55" applyNumberFormat="1" applyFont="1" applyFill="1" applyBorder="1" applyAlignment="1" applyProtection="1">
      <alignment horizontal="center" vertical="center" wrapText="1"/>
    </xf>
    <xf numFmtId="0" fontId="82" fillId="0" borderId="0" xfId="61" applyNumberFormat="1" applyFont="1" applyFill="1" applyBorder="1" applyAlignment="1" applyProtection="1">
      <alignment horizontal="center" vertical="center" wrapText="1"/>
    </xf>
    <xf numFmtId="0" fontId="6" fillId="0" borderId="5" xfId="55" applyFont="1" applyFill="1" applyBorder="1" applyAlignment="1" applyProtection="1">
      <alignment horizontal="left" vertical="center" wrapText="1" indent="2"/>
    </xf>
    <xf numFmtId="49" fontId="6" fillId="0" borderId="0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0" fontId="76" fillId="0" borderId="0" xfId="0" applyNumberFormat="1" applyFont="1" applyFill="1" applyBorder="1" applyAlignment="1" applyProtection="1">
      <alignment vertical="center"/>
    </xf>
    <xf numFmtId="0" fontId="0" fillId="8" borderId="5" xfId="60" applyNumberFormat="1" applyFont="1" applyFill="1" applyBorder="1" applyAlignment="1" applyProtection="1">
      <alignment horizontal="left" vertical="center" wrapText="1" indent="1"/>
    </xf>
    <xf numFmtId="49" fontId="6" fillId="8" borderId="5" xfId="60" applyNumberFormat="1" applyFont="1" applyFill="1" applyBorder="1" applyAlignment="1" applyProtection="1">
      <alignment horizontal="left" vertical="center" wrapText="1" indent="1"/>
    </xf>
    <xf numFmtId="0" fontId="83" fillId="0" borderId="0" xfId="0" applyNumberFormat="1" applyFont="1" applyFill="1" applyBorder="1" applyAlignment="1">
      <alignment vertical="center"/>
    </xf>
    <xf numFmtId="0" fontId="6" fillId="0" borderId="5" xfId="62" applyNumberFormat="1" applyFont="1" applyFill="1" applyBorder="1" applyAlignment="1" applyProtection="1">
      <alignment horizontal="center" vertical="center" wrapText="1"/>
    </xf>
    <xf numFmtId="0" fontId="18" fillId="0" borderId="0" xfId="63" applyFont="1" applyBorder="1" applyAlignment="1">
      <alignment vertical="center" wrapText="1"/>
    </xf>
    <xf numFmtId="0" fontId="0" fillId="0" borderId="5" xfId="0" applyNumberFormat="1" applyFill="1" applyBorder="1" applyAlignment="1" applyProtection="1">
      <alignment vertical="center"/>
    </xf>
    <xf numFmtId="0" fontId="6" fillId="0" borderId="5" xfId="55" applyNumberFormat="1" applyFont="1" applyFill="1" applyBorder="1" applyAlignment="1" applyProtection="1">
      <alignment horizontal="center" vertical="center" wrapText="1"/>
    </xf>
    <xf numFmtId="49" fontId="6" fillId="13" borderId="13" xfId="62" applyNumberFormat="1" applyFont="1" applyFill="1" applyBorder="1" applyAlignment="1" applyProtection="1">
      <alignment horizontal="center" vertical="center" wrapText="1"/>
    </xf>
    <xf numFmtId="0" fontId="6" fillId="13" borderId="15" xfId="61" applyNumberFormat="1" applyFont="1" applyFill="1" applyBorder="1" applyAlignment="1" applyProtection="1">
      <alignment horizontal="left" vertical="center" wrapText="1"/>
    </xf>
    <xf numFmtId="49" fontId="6" fillId="13" borderId="14" xfId="62" applyNumberFormat="1" applyFont="1" applyFill="1" applyBorder="1" applyAlignment="1" applyProtection="1">
      <alignment vertical="center" wrapText="1"/>
    </xf>
    <xf numFmtId="0" fontId="6" fillId="0" borderId="5" xfId="55" applyFont="1" applyFill="1" applyBorder="1" applyAlignment="1" applyProtection="1">
      <alignment horizontal="left" vertical="center" wrapText="1" indent="3"/>
    </xf>
    <xf numFmtId="0" fontId="76" fillId="0" borderId="0" xfId="0" applyNumberFormat="1" applyFont="1" applyFill="1" applyBorder="1" applyAlignment="1">
      <alignment horizontal="center" vertical="center"/>
    </xf>
    <xf numFmtId="0" fontId="6" fillId="13" borderId="14" xfId="61" applyNumberFormat="1" applyFont="1" applyFill="1" applyBorder="1" applyAlignment="1" applyProtection="1">
      <alignment horizontal="left" vertical="center" wrapText="1"/>
    </xf>
    <xf numFmtId="0" fontId="76" fillId="0" borderId="0" xfId="0" applyNumberFormat="1" applyFont="1" applyFill="1" applyBorder="1" applyAlignment="1">
      <alignment horizontal="center" vertical="center"/>
    </xf>
    <xf numFmtId="49" fontId="6" fillId="0" borderId="23" xfId="62" applyNumberFormat="1" applyFont="1" applyFill="1" applyBorder="1" applyAlignment="1" applyProtection="1">
      <alignment horizontal="center" vertical="center" wrapText="1"/>
    </xf>
    <xf numFmtId="0" fontId="6" fillId="0" borderId="23" xfId="55" applyFont="1" applyFill="1" applyBorder="1" applyAlignment="1" applyProtection="1">
      <alignment horizontal="left" vertical="center" wrapText="1" indent="2"/>
    </xf>
    <xf numFmtId="0" fontId="6" fillId="0" borderId="23" xfId="61" applyNumberFormat="1" applyFont="1" applyFill="1" applyBorder="1" applyAlignment="1" applyProtection="1">
      <alignment horizontal="left" vertical="center" wrapText="1"/>
    </xf>
    <xf numFmtId="49" fontId="6" fillId="0" borderId="23" xfId="62" applyNumberFormat="1" applyFont="1" applyFill="1" applyBorder="1" applyAlignment="1" applyProtection="1">
      <alignment vertical="center" wrapText="1"/>
    </xf>
    <xf numFmtId="49" fontId="6" fillId="11" borderId="5" xfId="61" applyNumberFormat="1" applyFont="1" applyFill="1" applyBorder="1" applyAlignment="1" applyProtection="1">
      <alignment horizontal="left" vertical="center" wrapText="1" indent="1"/>
    </xf>
    <xf numFmtId="0" fontId="0" fillId="0" borderId="5" xfId="0" applyNumberFormat="1" applyBorder="1" applyAlignment="1">
      <alignment horizontal="center" vertical="center"/>
    </xf>
    <xf numFmtId="0" fontId="76" fillId="0" borderId="0" xfId="62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horizontal="center" vertical="center" wrapText="1"/>
    </xf>
    <xf numFmtId="0" fontId="0" fillId="0" borderId="5" xfId="62" applyFont="1" applyFill="1" applyBorder="1" applyAlignment="1" applyProtection="1">
      <alignment horizontal="left" vertical="center" wrapText="1"/>
    </xf>
    <xf numFmtId="14" fontId="49" fillId="0" borderId="5" xfId="61" applyNumberFormat="1" applyFont="1" applyFill="1" applyBorder="1" applyAlignment="1" applyProtection="1">
      <alignment horizontal="center" vertical="center" wrapText="1"/>
    </xf>
    <xf numFmtId="49" fontId="34" fillId="7" borderId="0" xfId="51" applyAlignment="1">
      <alignment vertical="top" wrapText="1"/>
    </xf>
    <xf numFmtId="49" fontId="29" fillId="0" borderId="15" xfId="36" applyNumberFormat="1" applyFont="1" applyFill="1" applyBorder="1" applyAlignment="1" applyProtection="1">
      <alignment horizontal="center" vertical="center" wrapText="1"/>
    </xf>
    <xf numFmtId="0" fontId="84" fillId="0" borderId="0" xfId="62" applyFont="1" applyFill="1" applyAlignment="1" applyProtection="1">
      <alignment vertical="center"/>
    </xf>
    <xf numFmtId="0" fontId="85" fillId="0" borderId="0" xfId="62" applyFont="1" applyFill="1" applyAlignment="1" applyProtection="1">
      <alignment vertical="center"/>
    </xf>
    <xf numFmtId="14" fontId="6" fillId="0" borderId="5" xfId="61" applyNumberFormat="1" applyFont="1" applyFill="1" applyBorder="1" applyAlignment="1" applyProtection="1">
      <alignment horizontal="left" vertical="center" wrapText="1" indent="1"/>
    </xf>
    <xf numFmtId="49" fontId="0" fillId="0" borderId="17" xfId="0" applyFill="1" applyBorder="1" applyProtection="1">
      <alignment vertical="top"/>
    </xf>
    <xf numFmtId="0" fontId="6" fillId="0" borderId="0" xfId="62" applyFont="1" applyFill="1" applyAlignment="1" applyProtection="1">
      <alignment horizontal="left" vertical="center" wrapText="1" indent="1"/>
    </xf>
    <xf numFmtId="0" fontId="76" fillId="0" borderId="0" xfId="62" applyNumberFormat="1" applyFont="1" applyFill="1" applyAlignment="1" applyProtection="1">
      <alignment vertical="center"/>
    </xf>
    <xf numFmtId="0" fontId="76" fillId="0" borderId="0" xfId="62" applyFont="1" applyFill="1" applyAlignment="1" applyProtection="1">
      <alignment horizontal="left" vertical="center" wrapText="1" indent="1"/>
    </xf>
    <xf numFmtId="0" fontId="74" fillId="0" borderId="0" xfId="62" applyFont="1" applyFill="1" applyAlignment="1" applyProtection="1">
      <alignment horizontal="left" vertical="center" wrapText="1" indent="1"/>
    </xf>
    <xf numFmtId="0" fontId="86" fillId="0" borderId="0" xfId="62" applyFont="1" applyFill="1" applyAlignment="1" applyProtection="1">
      <alignment horizontal="left" vertical="center" wrapText="1" indent="1"/>
    </xf>
    <xf numFmtId="0" fontId="87" fillId="0" borderId="0" xfId="62" applyFont="1" applyFill="1" applyAlignment="1" applyProtection="1">
      <alignment horizontal="left" vertical="center" indent="1"/>
    </xf>
    <xf numFmtId="0" fontId="86" fillId="0" borderId="0" xfId="62" applyFont="1" applyFill="1" applyAlignment="1" applyProtection="1">
      <alignment vertical="center" wrapText="1"/>
    </xf>
    <xf numFmtId="0" fontId="59" fillId="0" borderId="0" xfId="60" applyFont="1" applyFill="1" applyAlignment="1" applyProtection="1">
      <alignment horizontal="left" vertical="center" wrapText="1"/>
    </xf>
    <xf numFmtId="0" fontId="60" fillId="0" borderId="0" xfId="60" applyFont="1" applyFill="1" applyAlignment="1" applyProtection="1">
      <alignment horizontal="left" vertical="center" wrapText="1"/>
    </xf>
    <xf numFmtId="0" fontId="61" fillId="0" borderId="0" xfId="60" applyFont="1" applyAlignment="1" applyProtection="1">
      <alignment vertical="center" wrapText="1"/>
    </xf>
    <xf numFmtId="0" fontId="59" fillId="7" borderId="0" xfId="60" applyFont="1" applyFill="1" applyBorder="1" applyAlignment="1" applyProtection="1">
      <alignment vertical="center" wrapText="1"/>
    </xf>
    <xf numFmtId="0" fontId="62" fillId="7" borderId="0" xfId="60" applyFont="1" applyFill="1" applyBorder="1" applyAlignment="1" applyProtection="1">
      <alignment horizontal="right" vertical="center" wrapText="1" indent="1"/>
    </xf>
    <xf numFmtId="0" fontId="62" fillId="7" borderId="0" xfId="60" applyFont="1" applyFill="1" applyBorder="1" applyAlignment="1" applyProtection="1">
      <alignment horizontal="left" vertical="center" wrapText="1" indent="2"/>
    </xf>
    <xf numFmtId="0" fontId="59" fillId="0" borderId="0" xfId="60" applyFont="1" applyAlignment="1" applyProtection="1">
      <alignment vertical="center" wrapText="1"/>
    </xf>
    <xf numFmtId="0" fontId="60" fillId="0" borderId="0" xfId="60" applyFont="1" applyAlignment="1" applyProtection="1">
      <alignment horizontal="center" vertical="center" wrapText="1"/>
    </xf>
    <xf numFmtId="0" fontId="59" fillId="7" borderId="0" xfId="60" applyFont="1" applyFill="1" applyBorder="1" applyAlignment="1" applyProtection="1">
      <alignment horizontal="right" vertical="center" wrapText="1" indent="1"/>
    </xf>
    <xf numFmtId="0" fontId="63" fillId="7" borderId="0" xfId="60" applyFont="1" applyFill="1" applyBorder="1" applyAlignment="1" applyProtection="1">
      <alignment horizontal="center" vertical="center" wrapText="1"/>
    </xf>
    <xf numFmtId="0" fontId="64" fillId="7" borderId="0" xfId="60" applyFont="1" applyFill="1" applyBorder="1" applyAlignment="1" applyProtection="1">
      <alignment vertical="center" wrapText="1"/>
    </xf>
    <xf numFmtId="14" fontId="59" fillId="7" borderId="0" xfId="60" applyNumberFormat="1" applyFont="1" applyFill="1" applyBorder="1" applyAlignment="1" applyProtection="1">
      <alignment horizontal="left" vertical="center" wrapText="1"/>
    </xf>
    <xf numFmtId="0" fontId="60" fillId="7" borderId="0" xfId="60" applyNumberFormat="1" applyFont="1" applyFill="1" applyBorder="1" applyAlignment="1" applyProtection="1">
      <alignment horizontal="center" vertical="center" wrapText="1"/>
    </xf>
    <xf numFmtId="0" fontId="59" fillId="7" borderId="0" xfId="60" applyNumberFormat="1" applyFont="1" applyFill="1" applyBorder="1" applyAlignment="1" applyProtection="1">
      <alignment horizontal="left" vertical="center" wrapText="1" indent="1"/>
    </xf>
    <xf numFmtId="0" fontId="59" fillId="7" borderId="0" xfId="60" applyFont="1" applyFill="1" applyBorder="1" applyAlignment="1" applyProtection="1">
      <alignment horizontal="center" vertical="center" wrapText="1"/>
    </xf>
    <xf numFmtId="0" fontId="65" fillId="7" borderId="0" xfId="60" applyFont="1" applyFill="1" applyBorder="1" applyAlignment="1" applyProtection="1">
      <alignment horizontal="center" vertical="center" wrapText="1"/>
    </xf>
    <xf numFmtId="14" fontId="65" fillId="7" borderId="0" xfId="60" applyNumberFormat="1" applyFont="1" applyFill="1" applyBorder="1" applyAlignment="1" applyProtection="1">
      <alignment horizontal="center" vertical="center" wrapText="1"/>
    </xf>
    <xf numFmtId="0" fontId="65" fillId="7" borderId="0" xfId="60" applyFont="1" applyFill="1" applyBorder="1" applyAlignment="1" applyProtection="1">
      <alignment vertical="center" wrapText="1"/>
    </xf>
    <xf numFmtId="0" fontId="66" fillId="7" borderId="0" xfId="60" applyFont="1" applyFill="1" applyBorder="1" applyAlignment="1" applyProtection="1">
      <alignment vertical="center" wrapText="1"/>
    </xf>
    <xf numFmtId="0" fontId="58" fillId="0" borderId="0" xfId="60" applyNumberFormat="1" applyFont="1" applyFill="1" applyAlignment="1" applyProtection="1">
      <alignment horizontal="left" vertical="center" wrapText="1"/>
    </xf>
    <xf numFmtId="0" fontId="57" fillId="0" borderId="0" xfId="60" applyFont="1" applyFill="1" applyAlignment="1" applyProtection="1">
      <alignment horizontal="left" vertical="center" wrapText="1"/>
    </xf>
    <xf numFmtId="0" fontId="57" fillId="0" borderId="0" xfId="60" applyFont="1" applyAlignment="1" applyProtection="1">
      <alignment vertical="center" wrapText="1"/>
    </xf>
    <xf numFmtId="0" fontId="57" fillId="0" borderId="0" xfId="60" applyFont="1" applyAlignment="1" applyProtection="1">
      <alignment horizontal="center" vertical="center" wrapText="1"/>
    </xf>
    <xf numFmtId="0" fontId="59" fillId="0" borderId="0" xfId="60" applyFont="1" applyBorder="1" applyAlignment="1" applyProtection="1">
      <alignment vertical="center" wrapText="1"/>
    </xf>
    <xf numFmtId="0" fontId="59" fillId="0" borderId="0" xfId="60" applyFont="1" applyAlignment="1" applyProtection="1">
      <alignment horizontal="right" vertical="center"/>
    </xf>
    <xf numFmtId="0" fontId="59" fillId="0" borderId="0" xfId="60" applyFont="1" applyAlignment="1" applyProtection="1">
      <alignment horizontal="center" vertical="center" wrapText="1"/>
    </xf>
    <xf numFmtId="49" fontId="6" fillId="0" borderId="0" xfId="31" applyNumberFormat="1" applyFont="1" applyFill="1" applyBorder="1" applyAlignment="1" applyProtection="1">
      <alignment vertical="center" wrapText="1"/>
    </xf>
    <xf numFmtId="0" fontId="0" fillId="0" borderId="0" xfId="0" applyNumberFormat="1" applyAlignment="1">
      <alignment horizontal="left" vertical="top" indent="1"/>
    </xf>
    <xf numFmtId="0" fontId="0" fillId="0" borderId="0" xfId="0" applyNumberFormat="1" applyAlignment="1">
      <alignment horizontal="left" vertical="center" indent="1"/>
    </xf>
    <xf numFmtId="49" fontId="88" fillId="13" borderId="15" xfId="48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horizontal="left" vertical="center" indent="1"/>
    </xf>
    <xf numFmtId="0" fontId="76" fillId="0" borderId="0" xfId="62" applyNumberFormat="1" applyFont="1" applyFill="1" applyAlignment="1" applyProtection="1">
      <alignment horizontal="left" vertical="center" indent="1"/>
    </xf>
    <xf numFmtId="14" fontId="6" fillId="8" borderId="5" xfId="61" applyNumberFormat="1" applyFont="1" applyFill="1" applyBorder="1" applyAlignment="1" applyProtection="1">
      <alignment horizontal="left" vertical="center" wrapText="1" indent="1"/>
    </xf>
    <xf numFmtId="0" fontId="29" fillId="0" borderId="0" xfId="62" applyFont="1" applyFill="1" applyBorder="1" applyAlignment="1" applyProtection="1">
      <alignment horizontal="center" vertical="top" wrapText="1"/>
    </xf>
    <xf numFmtId="0" fontId="76" fillId="0" borderId="24" xfId="62" applyFont="1" applyFill="1" applyBorder="1" applyAlignment="1" applyProtection="1">
      <alignment vertical="center"/>
    </xf>
    <xf numFmtId="0" fontId="6" fillId="0" borderId="5" xfId="36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left" vertical="center"/>
    </xf>
    <xf numFmtId="0" fontId="74" fillId="0" borderId="0" xfId="0" applyNumberFormat="1" applyFont="1" applyAlignment="1">
      <alignment vertical="center"/>
    </xf>
    <xf numFmtId="0" fontId="0" fillId="0" borderId="0" xfId="0" applyNumberFormat="1" applyFont="1" applyAlignment="1">
      <alignment vertical="center"/>
    </xf>
    <xf numFmtId="0" fontId="8" fillId="10" borderId="5" xfId="62" applyFont="1" applyFill="1" applyBorder="1" applyAlignment="1" applyProtection="1">
      <alignment horizontal="center" vertical="center" wrapText="1"/>
    </xf>
    <xf numFmtId="49" fontId="6" fillId="0" borderId="0" xfId="0" applyFont="1" applyFill="1" applyProtection="1">
      <alignment vertical="top"/>
    </xf>
    <xf numFmtId="0" fontId="8" fillId="10" borderId="5" xfId="0" applyNumberFormat="1" applyFont="1" applyFill="1" applyBorder="1" applyAlignment="1" applyProtection="1">
      <alignment horizontal="center" vertical="center"/>
    </xf>
    <xf numFmtId="49" fontId="0" fillId="0" borderId="5" xfId="0" applyNumberFormat="1" applyFill="1" applyBorder="1" applyProtection="1">
      <alignment vertical="top"/>
    </xf>
    <xf numFmtId="49" fontId="0" fillId="0" borderId="5" xfId="0" applyNumberFormat="1" applyFont="1" applyFill="1" applyBorder="1" applyProtection="1">
      <alignment vertical="top"/>
    </xf>
    <xf numFmtId="0" fontId="6" fillId="0" borderId="0" xfId="62" applyFont="1" applyFill="1" applyAlignment="1" applyProtection="1">
      <alignment horizontal="left" vertical="center" wrapText="1" indent="2"/>
    </xf>
    <xf numFmtId="0" fontId="6" fillId="0" borderId="5" xfId="62" applyNumberFormat="1" applyFont="1" applyFill="1" applyBorder="1" applyAlignment="1" applyProtection="1">
      <alignment vertical="top" wrapText="1"/>
    </xf>
    <xf numFmtId="0" fontId="0" fillId="9" borderId="5" xfId="31" applyNumberFormat="1" applyFont="1" applyFill="1" applyBorder="1" applyAlignment="1" applyProtection="1">
      <alignment horizontal="left" vertical="center" wrapText="1"/>
      <protection locked="0"/>
    </xf>
    <xf numFmtId="0" fontId="6" fillId="0" borderId="5" xfId="62" applyNumberFormat="1" applyFont="1" applyFill="1" applyBorder="1" applyAlignment="1" applyProtection="1">
      <alignment horizontal="left" vertical="top" wrapText="1"/>
    </xf>
    <xf numFmtId="0" fontId="6" fillId="0" borderId="5" xfId="62" applyNumberFormat="1" applyFont="1" applyFill="1" applyBorder="1" applyAlignment="1" applyProtection="1">
      <alignment horizontal="left" vertical="center" wrapText="1"/>
    </xf>
    <xf numFmtId="0" fontId="6" fillId="0" borderId="5" xfId="55" applyFont="1" applyFill="1" applyBorder="1" applyAlignment="1" applyProtection="1">
      <alignment horizontal="left" vertical="center" wrapText="1" indent="1"/>
    </xf>
    <xf numFmtId="0" fontId="6" fillId="0" borderId="0" xfId="55" applyFont="1" applyFill="1" applyBorder="1" applyAlignment="1" applyProtection="1">
      <alignment horizontal="left" vertical="center" wrapText="1" indent="2"/>
    </xf>
    <xf numFmtId="0" fontId="6" fillId="0" borderId="0" xfId="61" applyNumberFormat="1" applyFont="1" applyFill="1" applyBorder="1" applyAlignment="1" applyProtection="1">
      <alignment horizontal="left" vertical="center" wrapText="1"/>
    </xf>
    <xf numFmtId="0" fontId="6" fillId="0" borderId="5" xfId="55" applyFont="1" applyFill="1" applyBorder="1" applyAlignment="1" applyProtection="1">
      <alignment horizontal="left" vertical="center" wrapText="1" indent="4"/>
    </xf>
    <xf numFmtId="49" fontId="6" fillId="13" borderId="25" xfId="62" applyNumberFormat="1" applyFont="1" applyFill="1" applyBorder="1" applyAlignment="1" applyProtection="1">
      <alignment horizontal="center" vertical="center" wrapText="1"/>
    </xf>
    <xf numFmtId="0" fontId="6" fillId="13" borderId="17" xfId="61" applyNumberFormat="1" applyFont="1" applyFill="1" applyBorder="1" applyAlignment="1" applyProtection="1">
      <alignment horizontal="left" vertical="center" wrapText="1"/>
    </xf>
    <xf numFmtId="49" fontId="6" fillId="13" borderId="18" xfId="62" applyNumberFormat="1" applyFont="1" applyFill="1" applyBorder="1" applyAlignment="1" applyProtection="1">
      <alignment vertical="center" wrapText="1"/>
    </xf>
    <xf numFmtId="49" fontId="6" fillId="13" borderId="19" xfId="62" applyNumberFormat="1" applyFont="1" applyFill="1" applyBorder="1" applyAlignment="1" applyProtection="1">
      <alignment horizontal="center" vertical="center" wrapText="1"/>
    </xf>
    <xf numFmtId="49" fontId="40" fillId="13" borderId="23" xfId="0" applyFont="1" applyFill="1" applyBorder="1" applyAlignment="1" applyProtection="1">
      <alignment horizontal="left" vertical="center" indent="3"/>
    </xf>
    <xf numFmtId="0" fontId="6" fillId="13" borderId="21" xfId="61" applyNumberFormat="1" applyFont="1" applyFill="1" applyBorder="1" applyAlignment="1" applyProtection="1">
      <alignment horizontal="left" vertical="center" wrapText="1"/>
    </xf>
    <xf numFmtId="0" fontId="6" fillId="0" borderId="5" xfId="36" applyFont="1" applyFill="1" applyBorder="1" applyAlignment="1" applyProtection="1">
      <alignment horizontal="center" vertical="center" wrapText="1"/>
    </xf>
    <xf numFmtId="49" fontId="6" fillId="0" borderId="16" xfId="57" applyNumberFormat="1" applyFont="1" applyFill="1" applyBorder="1" applyAlignment="1" applyProtection="1">
      <alignment horizontal="left" vertical="center" wrapText="1"/>
    </xf>
    <xf numFmtId="49" fontId="8" fillId="13" borderId="13" xfId="48" applyFont="1" applyFill="1" applyBorder="1" applyAlignment="1" applyProtection="1">
      <alignment horizontal="center" vertical="center"/>
    </xf>
    <xf numFmtId="49" fontId="40" fillId="13" borderId="14" xfId="48" applyFont="1" applyFill="1" applyBorder="1" applyAlignment="1" applyProtection="1">
      <alignment horizontal="left" vertical="center"/>
    </xf>
    <xf numFmtId="0" fontId="6" fillId="0" borderId="0" xfId="57" applyFont="1" applyAlignment="1" applyProtection="1"/>
    <xf numFmtId="49" fontId="6" fillId="13" borderId="14" xfId="62" applyNumberFormat="1" applyFont="1" applyFill="1" applyBorder="1" applyAlignment="1" applyProtection="1">
      <alignment horizontal="left" vertical="center" wrapText="1" indent="4"/>
    </xf>
    <xf numFmtId="0" fontId="6" fillId="0" borderId="14" xfId="61" applyNumberFormat="1" applyFont="1" applyFill="1" applyBorder="1" applyAlignment="1" applyProtection="1">
      <alignment vertical="center" wrapText="1"/>
    </xf>
    <xf numFmtId="0" fontId="6" fillId="7" borderId="26" xfId="62" applyNumberFormat="1" applyFont="1" applyFill="1" applyBorder="1" applyAlignment="1" applyProtection="1">
      <alignment horizontal="left" vertical="center" wrapText="1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165" fontId="6" fillId="9" borderId="5" xfId="0" applyNumberFormat="1" applyFont="1" applyFill="1" applyBorder="1" applyAlignment="1" applyProtection="1">
      <alignment horizontal="right" vertical="center"/>
      <protection locked="0"/>
    </xf>
    <xf numFmtId="165" fontId="6" fillId="9" borderId="5" xfId="0" applyNumberFormat="1" applyFont="1" applyFill="1" applyBorder="1" applyAlignment="1" applyProtection="1">
      <alignment horizontal="right" vertical="center" wrapText="1"/>
      <protection locked="0"/>
    </xf>
    <xf numFmtId="49" fontId="6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horizontal="center" vertical="center" wrapText="1"/>
    </xf>
    <xf numFmtId="0" fontId="6" fillId="0" borderId="37" xfId="55" applyFont="1" applyFill="1" applyBorder="1" applyAlignment="1" applyProtection="1">
      <alignment vertical="center" wrapText="1"/>
    </xf>
    <xf numFmtId="49" fontId="29" fillId="7" borderId="15" xfId="36" applyNumberFormat="1" applyFont="1" applyFill="1" applyBorder="1" applyAlignment="1" applyProtection="1">
      <alignment horizontal="center" vertical="center" wrapText="1"/>
    </xf>
    <xf numFmtId="0" fontId="29" fillId="7" borderId="15" xfId="36" applyNumberFormat="1" applyFont="1" applyFill="1" applyBorder="1" applyAlignment="1" applyProtection="1">
      <alignment horizontal="center" vertical="center" wrapText="1"/>
    </xf>
    <xf numFmtId="0" fontId="29" fillId="7" borderId="15" xfId="36" applyNumberFormat="1" applyFont="1" applyFill="1" applyBorder="1" applyAlignment="1" applyProtection="1">
      <alignment vertical="center" wrapText="1"/>
    </xf>
    <xf numFmtId="0" fontId="76" fillId="7" borderId="15" xfId="36" applyNumberFormat="1" applyFont="1" applyFill="1" applyBorder="1" applyAlignment="1" applyProtection="1">
      <alignment vertical="center" wrapText="1"/>
    </xf>
    <xf numFmtId="0" fontId="6" fillId="0" borderId="15" xfId="62" applyFont="1" applyFill="1" applyBorder="1" applyAlignment="1" applyProtection="1">
      <alignment vertical="center" wrapText="1"/>
    </xf>
    <xf numFmtId="0" fontId="6" fillId="0" borderId="26" xfId="61" applyNumberFormat="1" applyFont="1" applyFill="1" applyBorder="1" applyAlignment="1" applyProtection="1">
      <alignment vertical="center" wrapText="1"/>
    </xf>
    <xf numFmtId="49" fontId="76" fillId="7" borderId="15" xfId="36" applyNumberFormat="1" applyFont="1" applyFill="1" applyBorder="1" applyAlignment="1" applyProtection="1">
      <alignment horizontal="center" vertical="center" wrapText="1"/>
    </xf>
    <xf numFmtId="0" fontId="76" fillId="7" borderId="15" xfId="36" applyNumberFormat="1" applyFont="1" applyFill="1" applyBorder="1" applyAlignment="1" applyProtection="1">
      <alignment horizontal="center" vertical="center" wrapText="1"/>
    </xf>
    <xf numFmtId="0" fontId="6" fillId="0" borderId="38" xfId="55" applyFont="1" applyFill="1" applyBorder="1" applyAlignment="1" applyProtection="1">
      <alignment vertical="center" wrapText="1"/>
    </xf>
    <xf numFmtId="49" fontId="0" fillId="0" borderId="17" xfId="0" applyBorder="1" applyAlignment="1">
      <alignment horizontal="center" vertical="center"/>
    </xf>
    <xf numFmtId="49" fontId="0" fillId="0" borderId="17" xfId="0" applyFill="1" applyBorder="1" applyAlignment="1" applyProtection="1">
      <alignment horizontal="center" vertical="center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0" fontId="6" fillId="0" borderId="26" xfId="62" applyNumberFormat="1" applyFont="1" applyFill="1" applyBorder="1" applyAlignment="1" applyProtection="1">
      <alignment horizontal="left" vertical="top" wrapText="1"/>
    </xf>
    <xf numFmtId="0" fontId="67" fillId="7" borderId="0" xfId="60" applyFont="1" applyFill="1" applyBorder="1" applyAlignment="1" applyProtection="1">
      <alignment vertical="center" wrapText="1"/>
    </xf>
    <xf numFmtId="0" fontId="68" fillId="0" borderId="0" xfId="62" applyFont="1" applyFill="1" applyAlignment="1" applyProtection="1">
      <alignment vertical="center" wrapText="1"/>
    </xf>
    <xf numFmtId="0" fontId="68" fillId="0" borderId="0" xfId="35" applyFont="1" applyFill="1" applyBorder="1" applyAlignment="1" applyProtection="1">
      <alignment vertical="center" wrapText="1"/>
    </xf>
    <xf numFmtId="0" fontId="68" fillId="0" borderId="0" xfId="63" applyFont="1" applyBorder="1" applyAlignment="1">
      <alignment vertical="center" wrapText="1"/>
    </xf>
    <xf numFmtId="0" fontId="68" fillId="0" borderId="0" xfId="57" applyFont="1" applyProtection="1"/>
    <xf numFmtId="49" fontId="69" fillId="0" borderId="0" xfId="0" applyFont="1">
      <alignment vertical="top"/>
    </xf>
    <xf numFmtId="49" fontId="6" fillId="0" borderId="5" xfId="62" applyNumberFormat="1" applyFont="1" applyFill="1" applyBorder="1" applyAlignment="1" applyProtection="1">
      <alignment horizontal="center" vertical="center" wrapText="1"/>
    </xf>
    <xf numFmtId="0" fontId="84" fillId="0" borderId="0" xfId="62" applyFont="1" applyFill="1" applyAlignment="1" applyProtection="1">
      <alignment vertical="center" wrapText="1"/>
    </xf>
    <xf numFmtId="0" fontId="6" fillId="0" borderId="26" xfId="62" applyNumberFormat="1" applyFont="1" applyFill="1" applyBorder="1" applyAlignment="1" applyProtection="1">
      <alignment vertical="center" wrapText="1"/>
    </xf>
    <xf numFmtId="0" fontId="76" fillId="0" borderId="0" xfId="0" applyNumberFormat="1" applyFont="1" applyFill="1" applyBorder="1" applyAlignment="1">
      <alignment horizontal="center" vertical="center"/>
    </xf>
    <xf numFmtId="49" fontId="70" fillId="0" borderId="0" xfId="0" applyFont="1" applyBorder="1">
      <alignment vertical="top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6" fillId="0" borderId="0" xfId="60" applyNumberFormat="1" applyFont="1" applyFill="1" applyBorder="1" applyAlignment="1" applyProtection="1">
      <alignment horizontal="center" vertical="center" wrapText="1"/>
    </xf>
    <xf numFmtId="49" fontId="6" fillId="0" borderId="26" xfId="0" applyNumberFormat="1" applyFont="1" applyBorder="1" applyProtection="1">
      <alignment vertical="top"/>
    </xf>
    <xf numFmtId="49" fontId="6" fillId="0" borderId="26" xfId="0" applyNumberFormat="1" applyFont="1" applyBorder="1" applyAlignment="1" applyProtection="1">
      <alignment vertical="top" wrapText="1"/>
    </xf>
    <xf numFmtId="0" fontId="6" fillId="9" borderId="5" xfId="61" applyNumberFormat="1" applyFont="1" applyFill="1" applyBorder="1" applyAlignment="1" applyProtection="1">
      <alignment horizontal="left" vertical="center" wrapText="1"/>
      <protection locked="0"/>
    </xf>
    <xf numFmtId="0" fontId="35" fillId="7" borderId="0" xfId="50" applyNumberFormat="1" applyFont="1" applyFill="1" applyBorder="1" applyAlignment="1">
      <alignment horizontal="left" vertical="center" wrapText="1"/>
    </xf>
    <xf numFmtId="0" fontId="34" fillId="7" borderId="0" xfId="50" applyNumberFormat="1" applyFont="1" applyFill="1" applyBorder="1" applyAlignment="1">
      <alignment vertical="top" wrapText="1"/>
    </xf>
    <xf numFmtId="0" fontId="35" fillId="7" borderId="0" xfId="50" applyNumberFormat="1" applyFont="1" applyFill="1" applyBorder="1" applyAlignment="1">
      <alignment vertical="center" wrapText="1"/>
    </xf>
    <xf numFmtId="0" fontId="34" fillId="7" borderId="0" xfId="50" applyNumberFormat="1" applyFont="1" applyFill="1" applyBorder="1" applyAlignment="1">
      <alignment vertical="center" wrapText="1"/>
    </xf>
    <xf numFmtId="0" fontId="76" fillId="0" borderId="0" xfId="48" applyNumberFormat="1" applyFont="1">
      <alignment vertical="top"/>
    </xf>
    <xf numFmtId="49" fontId="76" fillId="0" borderId="0" xfId="48" applyNumberFormat="1" applyFont="1">
      <alignment vertical="top"/>
    </xf>
    <xf numFmtId="0" fontId="29" fillId="0" borderId="0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Protection="1">
      <alignment vertical="top"/>
    </xf>
    <xf numFmtId="0" fontId="6" fillId="0" borderId="5" xfId="62" applyNumberFormat="1" applyFont="1" applyFill="1" applyBorder="1" applyAlignment="1" applyProtection="1">
      <alignment horizontal="left" vertical="top" wrapText="1"/>
    </xf>
    <xf numFmtId="0" fontId="6" fillId="0" borderId="26" xfId="62" applyNumberFormat="1" applyFont="1" applyFill="1" applyBorder="1" applyAlignment="1" applyProtection="1">
      <alignment horizontal="left" vertical="top" wrapText="1"/>
    </xf>
    <xf numFmtId="0" fontId="58" fillId="0" borderId="0" xfId="60" applyFont="1" applyAlignment="1" applyProtection="1">
      <alignment vertical="center" wrapText="1"/>
    </xf>
    <xf numFmtId="0" fontId="58" fillId="7" borderId="0" xfId="60" applyFont="1" applyFill="1" applyBorder="1" applyAlignment="1" applyProtection="1">
      <alignment horizontal="center" vertical="center" wrapText="1"/>
    </xf>
    <xf numFmtId="0" fontId="58" fillId="7" borderId="0" xfId="60" applyNumberFormat="1" applyFont="1" applyFill="1" applyBorder="1" applyAlignment="1" applyProtection="1">
      <alignment horizontal="left" vertical="center" wrapText="1" indent="1"/>
    </xf>
    <xf numFmtId="0" fontId="58" fillId="7" borderId="0" xfId="60" applyFont="1" applyFill="1" applyBorder="1" applyAlignment="1" applyProtection="1">
      <alignment horizontal="right" vertical="center" wrapText="1" indent="1"/>
    </xf>
    <xf numFmtId="0" fontId="57" fillId="7" borderId="0" xfId="60" applyNumberFormat="1" applyFont="1" applyFill="1" applyBorder="1" applyAlignment="1" applyProtection="1">
      <alignment horizontal="center" vertical="center" wrapText="1"/>
    </xf>
    <xf numFmtId="0" fontId="105" fillId="0" borderId="0" xfId="60" applyFont="1" applyAlignment="1" applyProtection="1">
      <alignment vertical="center" wrapText="1"/>
    </xf>
    <xf numFmtId="14" fontId="58" fillId="7" borderId="0" xfId="60" applyNumberFormat="1" applyFont="1" applyFill="1" applyBorder="1" applyAlignment="1" applyProtection="1">
      <alignment horizontal="left" vertical="center" wrapText="1"/>
    </xf>
    <xf numFmtId="0" fontId="22" fillId="0" borderId="0" xfId="60" applyFont="1" applyAlignment="1" applyProtection="1">
      <alignment vertical="center" wrapText="1"/>
    </xf>
    <xf numFmtId="0" fontId="6" fillId="7" borderId="0" xfId="60" applyFont="1" applyFill="1" applyBorder="1" applyAlignment="1" applyProtection="1">
      <alignment vertical="center" wrapText="1"/>
    </xf>
    <xf numFmtId="0" fontId="6" fillId="0" borderId="0" xfId="60" applyFont="1" applyAlignment="1" applyProtection="1">
      <alignment vertical="center" wrapText="1"/>
    </xf>
    <xf numFmtId="0" fontId="25" fillId="7" borderId="0" xfId="60" applyFont="1" applyFill="1" applyBorder="1" applyAlignment="1" applyProtection="1">
      <alignment vertical="center" wrapText="1"/>
    </xf>
    <xf numFmtId="0" fontId="6" fillId="7" borderId="0" xfId="60" applyFont="1" applyFill="1" applyBorder="1" applyAlignment="1" applyProtection="1">
      <alignment horizontal="right" vertical="center" wrapText="1" indent="1"/>
    </xf>
    <xf numFmtId="0" fontId="6" fillId="0" borderId="0" xfId="60" applyFont="1" applyFill="1" applyAlignment="1" applyProtection="1">
      <alignment horizontal="left" vertical="center" wrapText="1"/>
    </xf>
    <xf numFmtId="0" fontId="57" fillId="0" borderId="0" xfId="60" applyFont="1" applyFill="1" applyAlignment="1" applyProtection="1">
      <alignment horizontal="left" vertical="center" wrapText="1"/>
    </xf>
    <xf numFmtId="0" fontId="57" fillId="0" borderId="0" xfId="60" applyFont="1" applyAlignment="1" applyProtection="1">
      <alignment horizontal="center" vertical="center" wrapText="1"/>
    </xf>
    <xf numFmtId="0" fontId="22" fillId="0" borderId="0" xfId="60" applyFont="1" applyAlignment="1" applyProtection="1">
      <alignment vertical="center" wrapText="1"/>
    </xf>
    <xf numFmtId="0" fontId="6" fillId="7" borderId="0" xfId="60" applyFont="1" applyFill="1" applyBorder="1" applyAlignment="1" applyProtection="1">
      <alignment vertical="center" wrapText="1"/>
    </xf>
    <xf numFmtId="0" fontId="6" fillId="0" borderId="0" xfId="60" applyFont="1" applyAlignment="1" applyProtection="1">
      <alignment vertical="center" wrapText="1"/>
    </xf>
    <xf numFmtId="0" fontId="25" fillId="7" borderId="0" xfId="60" applyFont="1" applyFill="1" applyBorder="1" applyAlignment="1" applyProtection="1">
      <alignment vertical="center" wrapText="1"/>
    </xf>
    <xf numFmtId="0" fontId="6" fillId="7" borderId="0" xfId="60" applyFont="1" applyFill="1" applyBorder="1" applyAlignment="1" applyProtection="1">
      <alignment horizontal="right" vertical="center" wrapText="1" indent="1"/>
    </xf>
    <xf numFmtId="0" fontId="6" fillId="0" borderId="0" xfId="60" applyFont="1" applyFill="1" applyAlignment="1" applyProtection="1">
      <alignment horizontal="left" vertical="center" wrapText="1"/>
    </xf>
    <xf numFmtId="49" fontId="0" fillId="0" borderId="5" xfId="61" applyNumberFormat="1" applyFont="1" applyFill="1" applyBorder="1" applyAlignment="1" applyProtection="1">
      <alignment horizontal="left" vertical="center" wrapText="1" indent="1"/>
    </xf>
    <xf numFmtId="0" fontId="65" fillId="7" borderId="0" xfId="60" applyFont="1" applyFill="1" applyBorder="1" applyAlignment="1" applyProtection="1">
      <alignment vertical="center" wrapText="1"/>
    </xf>
    <xf numFmtId="0" fontId="6" fillId="0" borderId="0" xfId="60" applyNumberFormat="1" applyFont="1" applyFill="1" applyBorder="1" applyAlignment="1" applyProtection="1">
      <alignment horizontal="center" vertical="center" wrapText="1"/>
    </xf>
    <xf numFmtId="0" fontId="6" fillId="0" borderId="0" xfId="60" applyNumberFormat="1" applyFont="1" applyFill="1" applyBorder="1" applyAlignment="1" applyProtection="1">
      <alignment horizontal="center" vertical="center" wrapText="1"/>
    </xf>
    <xf numFmtId="0" fontId="0" fillId="7" borderId="0" xfId="60" applyFont="1" applyFill="1" applyBorder="1" applyAlignment="1" applyProtection="1">
      <alignment horizontal="right" vertical="center" wrapText="1" indent="1"/>
    </xf>
    <xf numFmtId="49" fontId="6" fillId="0" borderId="5" xfId="60" applyNumberFormat="1" applyFont="1" applyFill="1" applyBorder="1" applyAlignment="1" applyProtection="1">
      <alignment horizontal="left" vertical="center" wrapText="1" indent="1"/>
    </xf>
    <xf numFmtId="49" fontId="6" fillId="2" borderId="5" xfId="62" applyNumberFormat="1" applyFont="1" applyFill="1" applyBorder="1" applyAlignment="1" applyProtection="1">
      <alignment horizontal="left" vertical="center" wrapText="1" indent="6"/>
      <protection locked="0"/>
    </xf>
    <xf numFmtId="49" fontId="71" fillId="9" borderId="5" xfId="31" applyNumberFormat="1" applyFont="1" applyFill="1" applyBorder="1" applyAlignment="1" applyProtection="1">
      <alignment horizontal="left" vertical="center" wrapText="1"/>
      <protection locked="0"/>
    </xf>
    <xf numFmtId="0" fontId="0" fillId="9" borderId="5" xfId="31" applyNumberFormat="1" applyFont="1" applyFill="1" applyBorder="1" applyAlignment="1" applyProtection="1">
      <alignment horizontal="left" vertical="center" wrapText="1" indent="1"/>
      <protection locked="0"/>
    </xf>
    <xf numFmtId="49" fontId="6" fillId="9" borderId="5" xfId="61" applyNumberFormat="1" applyFont="1" applyFill="1" applyBorder="1" applyAlignment="1" applyProtection="1">
      <alignment horizontal="left" vertical="center" wrapText="1"/>
      <protection locked="0"/>
    </xf>
    <xf numFmtId="49" fontId="71" fillId="9" borderId="5" xfId="31" applyNumberFormat="1" applyFill="1" applyBorder="1" applyAlignment="1" applyProtection="1">
      <alignment horizontal="left" vertical="center" wrapText="1"/>
      <protection locked="0"/>
    </xf>
    <xf numFmtId="49" fontId="6" fillId="9" borderId="5" xfId="60" applyNumberFormat="1" applyFont="1" applyFill="1" applyBorder="1" applyAlignment="1" applyProtection="1">
      <alignment horizontal="left" vertical="center" wrapText="1" indent="1"/>
      <protection locked="0"/>
    </xf>
    <xf numFmtId="49" fontId="0" fillId="9" borderId="5" xfId="61" applyNumberFormat="1" applyFont="1" applyFill="1" applyBorder="1" applyAlignment="1" applyProtection="1">
      <alignment horizontal="left" vertical="center" wrapText="1" indent="1"/>
      <protection locked="0"/>
    </xf>
    <xf numFmtId="49" fontId="6" fillId="0" borderId="5" xfId="60" applyNumberFormat="1" applyFont="1" applyFill="1" applyBorder="1" applyAlignment="1" applyProtection="1">
      <alignment horizontal="left" vertical="center" wrapText="1" indent="1"/>
    </xf>
    <xf numFmtId="0" fontId="6" fillId="9" borderId="5" xfId="60" applyNumberFormat="1" applyFont="1" applyFill="1" applyBorder="1" applyAlignment="1" applyProtection="1">
      <alignment horizontal="left" vertical="center" wrapText="1" indent="1"/>
      <protection locked="0"/>
    </xf>
    <xf numFmtId="0" fontId="0" fillId="7" borderId="5" xfId="60" applyFont="1" applyFill="1" applyBorder="1" applyAlignment="1" applyProtection="1">
      <alignment horizontal="right" vertical="center" wrapText="1" indent="1"/>
    </xf>
    <xf numFmtId="0" fontId="0" fillId="0" borderId="5" xfId="0" applyNumberFormat="1" applyFill="1" applyBorder="1" applyAlignment="1" applyProtection="1">
      <alignment vertical="center"/>
    </xf>
    <xf numFmtId="0" fontId="0" fillId="9" borderId="5" xfId="31" applyNumberFormat="1" applyFont="1" applyFill="1" applyBorder="1" applyAlignment="1" applyProtection="1">
      <alignment horizontal="left" vertical="center" wrapText="1"/>
      <protection locked="0"/>
    </xf>
    <xf numFmtId="49" fontId="0" fillId="9" borderId="5" xfId="61" applyNumberFormat="1" applyFont="1" applyFill="1" applyBorder="1" applyAlignment="1" applyProtection="1">
      <alignment horizontal="left" vertical="center" wrapText="1"/>
      <protection locked="0"/>
    </xf>
    <xf numFmtId="165" fontId="6" fillId="9" borderId="5" xfId="0" applyNumberFormat="1" applyFont="1" applyFill="1" applyBorder="1" applyAlignment="1" applyProtection="1">
      <alignment horizontal="right" vertical="center"/>
      <protection locked="0"/>
    </xf>
    <xf numFmtId="165" fontId="6" fillId="9" borderId="5" xfId="0" applyNumberFormat="1" applyFont="1" applyFill="1" applyBorder="1" applyAlignment="1" applyProtection="1">
      <alignment horizontal="right" vertical="center" wrapText="1"/>
      <protection locked="0"/>
    </xf>
    <xf numFmtId="49" fontId="6" fillId="9" borderId="5" xfId="61" applyNumberFormat="1" applyFont="1" applyFill="1" applyBorder="1" applyAlignment="1" applyProtection="1">
      <alignment horizontal="center" vertical="center" wrapText="1"/>
      <protection locked="0"/>
    </xf>
    <xf numFmtId="0" fontId="6" fillId="9" borderId="5" xfId="61" applyNumberFormat="1" applyFont="1" applyFill="1" applyBorder="1" applyAlignment="1" applyProtection="1">
      <alignment horizontal="left" vertical="center" wrapText="1"/>
      <protection locked="0"/>
    </xf>
    <xf numFmtId="49" fontId="6" fillId="9" borderId="5" xfId="0" applyNumberFormat="1" applyFont="1" applyFill="1" applyBorder="1" applyAlignment="1" applyProtection="1">
      <alignment horizontal="left" vertical="center" wrapText="1" indent="1"/>
      <protection locked="0"/>
    </xf>
    <xf numFmtId="49" fontId="104" fillId="0" borderId="0" xfId="62" applyNumberFormat="1" applyFont="1" applyFill="1" applyBorder="1" applyAlignment="1" applyProtection="1">
      <alignment vertical="center" wrapText="1"/>
    </xf>
    <xf numFmtId="0" fontId="0" fillId="0" borderId="0" xfId="0" applyNumberFormat="1">
      <alignment vertical="top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6" fillId="0" borderId="5" xfId="62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0" fontId="76" fillId="0" borderId="0" xfId="0" applyNumberFormat="1" applyFont="1" applyFill="1" applyBorder="1" applyAlignment="1">
      <alignment horizontal="center" vertical="center"/>
    </xf>
    <xf numFmtId="0" fontId="6" fillId="0" borderId="5" xfId="62" applyNumberFormat="1" applyFont="1" applyFill="1" applyBorder="1" applyAlignment="1" applyProtection="1">
      <alignment horizontal="left" vertical="top" wrapText="1"/>
    </xf>
    <xf numFmtId="0" fontId="6" fillId="0" borderId="5" xfId="53" applyFont="1" applyFill="1" applyBorder="1" applyAlignment="1" applyProtection="1">
      <alignment horizontal="center" vertical="center" wrapText="1"/>
    </xf>
    <xf numFmtId="0" fontId="6" fillId="8" borderId="5" xfId="61" applyNumberFormat="1" applyFont="1" applyFill="1" applyBorder="1" applyAlignment="1" applyProtection="1">
      <alignment horizontal="left" vertical="center" wrapText="1"/>
    </xf>
    <xf numFmtId="0" fontId="76" fillId="0" borderId="0" xfId="62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0" fontId="29" fillId="7" borderId="15" xfId="36" applyNumberFormat="1" applyFont="1" applyFill="1" applyBorder="1" applyAlignment="1" applyProtection="1">
      <alignment horizontal="center" vertical="center" wrapText="1"/>
    </xf>
    <xf numFmtId="49" fontId="6" fillId="2" borderId="5" xfId="61" applyNumberFormat="1" applyFont="1" applyFill="1" applyBorder="1" applyAlignment="1" applyProtection="1">
      <alignment horizontal="left" vertical="center" wrapText="1"/>
      <protection locked="0"/>
    </xf>
    <xf numFmtId="0" fontId="6" fillId="7" borderId="5" xfId="62" applyNumberFormat="1" applyFont="1" applyFill="1" applyBorder="1" applyAlignment="1" applyProtection="1">
      <alignment horizontal="left" vertical="center" wrapText="1"/>
    </xf>
    <xf numFmtId="14" fontId="6" fillId="8" borderId="5" xfId="61" applyNumberFormat="1" applyFont="1" applyFill="1" applyBorder="1" applyAlignment="1" applyProtection="1">
      <alignment horizontal="left" vertical="center" wrapText="1" indent="1"/>
    </xf>
    <xf numFmtId="14" fontId="49" fillId="0" borderId="5" xfId="61" applyNumberFormat="1" applyFont="1" applyFill="1" applyBorder="1" applyAlignment="1" applyProtection="1">
      <alignment horizontal="center" vertical="center" wrapText="1"/>
    </xf>
    <xf numFmtId="0" fontId="6" fillId="0" borderId="5" xfId="61" applyNumberFormat="1" applyFont="1" applyFill="1" applyBorder="1" applyAlignment="1" applyProtection="1">
      <alignment horizontal="center" vertical="center" wrapText="1"/>
    </xf>
    <xf numFmtId="49" fontId="6" fillId="0" borderId="5" xfId="36" applyNumberFormat="1" applyFont="1" applyFill="1" applyBorder="1" applyAlignment="1" applyProtection="1">
      <alignment horizontal="center" vertical="center" wrapText="1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6" fillId="0" borderId="5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>
      <alignment vertical="top"/>
    </xf>
    <xf numFmtId="22" fontId="6" fillId="0" borderId="0" xfId="57" applyNumberFormat="1" applyFont="1" applyAlignment="1" applyProtection="1">
      <alignment horizontal="left" vertical="center" wrapText="1"/>
    </xf>
    <xf numFmtId="49" fontId="0" fillId="8" borderId="5" xfId="61" applyNumberFormat="1" applyFont="1" applyFill="1" applyBorder="1" applyAlignment="1" applyProtection="1">
      <alignment horizontal="left" vertical="center" wrapText="1" indent="1"/>
    </xf>
    <xf numFmtId="0" fontId="0" fillId="2" borderId="5" xfId="31" applyNumberFormat="1" applyFont="1" applyFill="1" applyBorder="1" applyAlignment="1" applyProtection="1">
      <alignment horizontal="left" vertical="center" wrapText="1" indent="2"/>
      <protection locked="0"/>
    </xf>
    <xf numFmtId="49" fontId="71" fillId="2" borderId="5" xfId="31" applyNumberFormat="1" applyFont="1" applyFill="1" applyBorder="1" applyAlignment="1" applyProtection="1">
      <alignment horizontal="left" vertical="center" wrapText="1"/>
      <protection locked="0"/>
    </xf>
    <xf numFmtId="49" fontId="33" fillId="0" borderId="5" xfId="36" applyNumberFormat="1" applyFont="1" applyFill="1" applyBorder="1" applyAlignment="1" applyProtection="1">
      <alignment horizontal="center" vertical="center" wrapText="1"/>
    </xf>
    <xf numFmtId="4" fontId="6" fillId="9" borderId="5" xfId="31" applyNumberFormat="1" applyFont="1" applyFill="1" applyBorder="1" applyAlignment="1" applyProtection="1">
      <alignment horizontal="right" vertical="center" wrapText="1"/>
      <protection locked="0"/>
    </xf>
    <xf numFmtId="49" fontId="0" fillId="8" borderId="5" xfId="0" applyNumberFormat="1" applyFill="1" applyBorder="1" applyAlignment="1" applyProtection="1">
      <alignment horizontal="left" vertical="center" wrapText="1"/>
    </xf>
    <xf numFmtId="0" fontId="18" fillId="0" borderId="0" xfId="63" applyFont="1" applyFill="1" applyBorder="1" applyAlignment="1">
      <alignment horizontal="left" vertical="center" wrapText="1" indent="1"/>
    </xf>
    <xf numFmtId="49" fontId="0" fillId="12" borderId="54" xfId="0" applyFont="1" applyFill="1" applyBorder="1" applyAlignment="1">
      <alignment horizontal="center" vertical="center"/>
    </xf>
    <xf numFmtId="0" fontId="71" fillId="9" borderId="5" xfId="31" applyNumberFormat="1" applyFont="1" applyFill="1" applyBorder="1" applyAlignment="1" applyProtection="1">
      <alignment horizontal="left" vertical="center" wrapText="1" indent="2"/>
      <protection locked="0"/>
    </xf>
    <xf numFmtId="0" fontId="18" fillId="0" borderId="0" xfId="23" applyFont="1" applyFill="1" applyBorder="1" applyAlignment="1" applyProtection="1">
      <alignment horizontal="left" vertical="top" wrapText="1"/>
    </xf>
    <xf numFmtId="49" fontId="71" fillId="0" borderId="0" xfId="31" applyNumberFormat="1" applyFont="1" applyBorder="1" applyProtection="1">
      <alignment vertical="top"/>
    </xf>
    <xf numFmtId="49" fontId="0" fillId="0" borderId="0" xfId="0" applyBorder="1">
      <alignment vertical="top"/>
    </xf>
    <xf numFmtId="0" fontId="14" fillId="7" borderId="0" xfId="50" applyNumberFormat="1" applyFont="1" applyFill="1" applyBorder="1" applyAlignment="1">
      <alignment horizontal="justify" vertical="top" wrapText="1"/>
    </xf>
    <xf numFmtId="49" fontId="71" fillId="0" borderId="0" xfId="31" applyNumberFormat="1" applyBorder="1" applyAlignment="1" applyProtection="1">
      <alignment vertical="center"/>
    </xf>
    <xf numFmtId="0" fontId="18" fillId="0" borderId="0" xfId="23" applyFont="1" applyFill="1" applyBorder="1" applyAlignment="1" applyProtection="1">
      <alignment horizontal="right" vertical="top" wrapText="1" indent="1"/>
    </xf>
    <xf numFmtId="0" fontId="18" fillId="0" borderId="0" xfId="23" applyFont="1" applyFill="1" applyBorder="1" applyAlignment="1" applyProtection="1">
      <alignment horizontal="right" vertical="top" wrapText="1"/>
    </xf>
    <xf numFmtId="49" fontId="14" fillId="7" borderId="0" xfId="50" applyFont="1" applyFill="1" applyBorder="1" applyAlignment="1">
      <alignment horizontal="left" wrapText="1"/>
    </xf>
    <xf numFmtId="49" fontId="14" fillId="7" borderId="0" xfId="50" applyFont="1" applyFill="1" applyBorder="1" applyAlignment="1">
      <alignment horizontal="justify" vertical="justify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4" fillId="7" borderId="0" xfId="50" applyNumberFormat="1" applyFont="1" applyFill="1" applyBorder="1" applyAlignment="1" applyProtection="1">
      <alignment horizontal="justify" vertical="top" wrapText="1"/>
    </xf>
    <xf numFmtId="49" fontId="14" fillId="7" borderId="0" xfId="50" applyFont="1" applyFill="1" applyBorder="1" applyAlignment="1">
      <alignment horizontal="left" vertical="top" wrapText="1" indent="1"/>
    </xf>
    <xf numFmtId="0" fontId="18" fillId="14" borderId="39" xfId="29" applyNumberFormat="1" applyFont="1" applyFill="1" applyBorder="1" applyAlignment="1" applyProtection="1">
      <alignment horizontal="left" vertical="center" wrapText="1" indent="1"/>
    </xf>
    <xf numFmtId="0" fontId="18" fillId="14" borderId="40" xfId="29" applyNumberFormat="1" applyFont="1" applyFill="1" applyBorder="1" applyAlignment="1" applyProtection="1">
      <alignment horizontal="left" vertical="center" wrapText="1" indent="1"/>
    </xf>
    <xf numFmtId="0" fontId="14" fillId="7" borderId="0" xfId="50" applyNumberFormat="1" applyFont="1" applyFill="1" applyBorder="1" applyAlignment="1">
      <alignment horizontal="justify" vertical="center" wrapText="1"/>
    </xf>
    <xf numFmtId="49" fontId="14" fillId="7" borderId="27" xfId="50" applyFont="1" applyFill="1" applyBorder="1" applyAlignment="1">
      <alignment vertical="center" wrapText="1"/>
    </xf>
    <xf numFmtId="49" fontId="14" fillId="7" borderId="0" xfId="50" applyFont="1" applyFill="1" applyBorder="1" applyAlignment="1">
      <alignment vertical="center" wrapText="1"/>
    </xf>
    <xf numFmtId="49" fontId="14" fillId="7" borderId="27" xfId="50" applyFont="1" applyFill="1" applyBorder="1" applyAlignment="1">
      <alignment horizontal="left" vertical="center" wrapText="1"/>
    </xf>
    <xf numFmtId="49" fontId="14" fillId="7" borderId="0" xfId="50" applyFont="1" applyFill="1" applyBorder="1" applyAlignment="1">
      <alignment horizontal="left" vertical="center" wrapText="1"/>
    </xf>
    <xf numFmtId="0" fontId="18" fillId="0" borderId="14" xfId="63" applyFont="1" applyBorder="1" applyAlignment="1">
      <alignment horizontal="center" vertical="center" wrapText="1"/>
    </xf>
    <xf numFmtId="0" fontId="18" fillId="0" borderId="13" xfId="63" applyFont="1" applyBorder="1" applyAlignment="1">
      <alignment horizontal="center" vertical="center" wrapText="1"/>
    </xf>
    <xf numFmtId="0" fontId="8" fillId="0" borderId="0" xfId="60" applyFont="1" applyAlignment="1" applyProtection="1">
      <alignment horizontal="left" vertical="top" wrapText="1"/>
    </xf>
    <xf numFmtId="14" fontId="6" fillId="8" borderId="5" xfId="61" applyNumberFormat="1" applyFont="1" applyFill="1" applyBorder="1" applyAlignment="1" applyProtection="1">
      <alignment horizontal="left" vertical="center" wrapText="1" indent="1"/>
    </xf>
    <xf numFmtId="0" fontId="33" fillId="0" borderId="20" xfId="62" applyFont="1" applyFill="1" applyBorder="1" applyAlignment="1" applyProtection="1">
      <alignment horizontal="center" vertical="center" wrapText="1"/>
    </xf>
    <xf numFmtId="0" fontId="6" fillId="0" borderId="5" xfId="62" applyFont="1" applyFill="1" applyBorder="1" applyAlignment="1" applyProtection="1">
      <alignment horizontal="center" vertical="center" wrapText="1"/>
    </xf>
    <xf numFmtId="0" fontId="6" fillId="8" borderId="16" xfId="62" applyNumberFormat="1" applyFont="1" applyFill="1" applyBorder="1" applyAlignment="1" applyProtection="1">
      <alignment horizontal="left" vertical="center" wrapText="1" indent="1"/>
    </xf>
    <xf numFmtId="0" fontId="6" fillId="8" borderId="28" xfId="62" applyNumberFormat="1" applyFont="1" applyFill="1" applyBorder="1" applyAlignment="1" applyProtection="1">
      <alignment horizontal="left" vertical="center" wrapText="1" indent="1"/>
    </xf>
    <xf numFmtId="14" fontId="33" fillId="0" borderId="16" xfId="61" applyNumberFormat="1" applyFont="1" applyFill="1" applyBorder="1" applyAlignment="1" applyProtection="1">
      <alignment horizontal="center" vertical="center" wrapText="1"/>
    </xf>
    <xf numFmtId="14" fontId="33" fillId="0" borderId="28" xfId="61" applyNumberFormat="1" applyFont="1" applyFill="1" applyBorder="1" applyAlignment="1" applyProtection="1">
      <alignment horizontal="center" vertical="center" wrapText="1"/>
    </xf>
    <xf numFmtId="167" fontId="6" fillId="0" borderId="13" xfId="62" applyNumberFormat="1" applyFont="1" applyFill="1" applyBorder="1" applyAlignment="1" applyProtection="1">
      <alignment horizontal="center" vertical="center" wrapText="1"/>
    </xf>
    <xf numFmtId="167" fontId="6" fillId="0" borderId="14" xfId="62" applyNumberFormat="1" applyFont="1" applyFill="1" applyBorder="1" applyAlignment="1" applyProtection="1">
      <alignment horizontal="center" vertical="center" wrapText="1"/>
    </xf>
    <xf numFmtId="167" fontId="6" fillId="0" borderId="5" xfId="62" applyNumberFormat="1" applyFont="1" applyFill="1" applyBorder="1" applyAlignment="1" applyProtection="1">
      <alignment horizontal="center" vertical="center" wrapText="1"/>
    </xf>
    <xf numFmtId="49" fontId="29" fillId="0" borderId="15" xfId="36" applyNumberFormat="1" applyFont="1" applyFill="1" applyBorder="1" applyAlignment="1" applyProtection="1">
      <alignment horizontal="center" vertical="center" wrapText="1"/>
    </xf>
    <xf numFmtId="0" fontId="18" fillId="0" borderId="14" xfId="35" applyFont="1" applyFill="1" applyBorder="1" applyAlignment="1" applyProtection="1">
      <alignment horizontal="left" vertical="center" wrapText="1" indent="1"/>
    </xf>
    <xf numFmtId="0" fontId="18" fillId="0" borderId="5" xfId="35" applyFont="1" applyFill="1" applyBorder="1" applyAlignment="1" applyProtection="1">
      <alignment horizontal="left" vertical="center" wrapText="1" indent="1"/>
    </xf>
    <xf numFmtId="0" fontId="18" fillId="0" borderId="13" xfId="35" applyFont="1" applyFill="1" applyBorder="1" applyAlignment="1" applyProtection="1">
      <alignment horizontal="left" vertical="center" wrapText="1" indent="1"/>
    </xf>
    <xf numFmtId="0" fontId="6" fillId="0" borderId="0" xfId="62" applyFont="1" applyFill="1" applyBorder="1" applyAlignment="1" applyProtection="1">
      <alignment horizontal="center" vertical="center" wrapText="1"/>
    </xf>
    <xf numFmtId="49" fontId="6" fillId="0" borderId="0" xfId="61" applyNumberFormat="1" applyFont="1" applyFill="1" applyBorder="1" applyAlignment="1" applyProtection="1">
      <alignment horizontal="center" vertical="center" wrapText="1"/>
    </xf>
    <xf numFmtId="4" fontId="6" fillId="0" borderId="5" xfId="37" applyFont="1" applyFill="1" applyBorder="1" applyAlignment="1" applyProtection="1">
      <alignment horizontal="center" vertical="center" wrapText="1"/>
    </xf>
    <xf numFmtId="0" fontId="0" fillId="8" borderId="5" xfId="0" applyNumberFormat="1" applyFill="1" applyBorder="1" applyAlignment="1" applyProtection="1">
      <alignment horizontal="left" vertical="center" wrapText="1"/>
    </xf>
    <xf numFmtId="49" fontId="0" fillId="8" borderId="5" xfId="0" applyNumberFormat="1" applyFill="1" applyBorder="1" applyAlignment="1" applyProtection="1">
      <alignment horizontal="left" vertical="center" wrapText="1"/>
    </xf>
    <xf numFmtId="49" fontId="6" fillId="8" borderId="30" xfId="61" applyNumberFormat="1" applyFont="1" applyFill="1" applyBorder="1" applyAlignment="1" applyProtection="1">
      <alignment horizontal="center" vertical="center" wrapText="1"/>
    </xf>
    <xf numFmtId="49" fontId="0" fillId="8" borderId="5" xfId="0" applyFill="1" applyBorder="1" applyProtection="1">
      <alignment vertical="top"/>
    </xf>
    <xf numFmtId="0" fontId="0" fillId="0" borderId="5" xfId="0" applyNumberFormat="1" applyBorder="1" applyAlignment="1">
      <alignment horizontal="center" vertical="center"/>
    </xf>
    <xf numFmtId="49" fontId="0" fillId="0" borderId="5" xfId="0" applyBorder="1">
      <alignment vertical="top"/>
    </xf>
    <xf numFmtId="49" fontId="6" fillId="8" borderId="16" xfId="36" applyNumberFormat="1" applyFont="1" applyFill="1" applyBorder="1" applyAlignment="1" applyProtection="1">
      <alignment horizontal="left" vertical="center" wrapText="1"/>
    </xf>
    <xf numFmtId="49" fontId="6" fillId="8" borderId="28" xfId="36" applyNumberFormat="1" applyFont="1" applyFill="1" applyBorder="1" applyAlignment="1" applyProtection="1">
      <alignment horizontal="left" vertical="center" wrapText="1"/>
    </xf>
    <xf numFmtId="49" fontId="6" fillId="8" borderId="26" xfId="36" applyNumberFormat="1" applyFont="1" applyFill="1" applyBorder="1" applyAlignment="1" applyProtection="1">
      <alignment horizontal="left" vertical="center" wrapText="1"/>
    </xf>
    <xf numFmtId="49" fontId="6" fillId="0" borderId="5" xfId="36" applyNumberFormat="1" applyFont="1" applyFill="1" applyBorder="1" applyAlignment="1" applyProtection="1">
      <alignment horizontal="center" vertical="center" wrapText="1"/>
    </xf>
    <xf numFmtId="0" fontId="6" fillId="8" borderId="5" xfId="36" applyNumberFormat="1" applyFont="1" applyFill="1" applyBorder="1" applyAlignment="1" applyProtection="1">
      <alignment horizontal="left" vertical="center" wrapText="1"/>
    </xf>
    <xf numFmtId="49" fontId="0" fillId="8" borderId="5" xfId="0" applyFill="1" applyBorder="1" applyAlignment="1" applyProtection="1">
      <alignment horizontal="left" vertical="top"/>
    </xf>
    <xf numFmtId="0" fontId="6" fillId="8" borderId="16" xfId="61" applyNumberFormat="1" applyFont="1" applyFill="1" applyBorder="1" applyAlignment="1" applyProtection="1">
      <alignment horizontal="left" vertical="center" wrapText="1"/>
    </xf>
    <xf numFmtId="0" fontId="6" fillId="8" borderId="28" xfId="61" applyNumberFormat="1" applyFont="1" applyFill="1" applyBorder="1" applyAlignment="1" applyProtection="1">
      <alignment horizontal="left" vertical="center" wrapText="1"/>
    </xf>
    <xf numFmtId="0" fontId="6" fillId="8" borderId="26" xfId="61" applyNumberFormat="1" applyFont="1" applyFill="1" applyBorder="1" applyAlignment="1" applyProtection="1">
      <alignment horizontal="left" vertical="center" wrapText="1"/>
    </xf>
    <xf numFmtId="0" fontId="6" fillId="8" borderId="5" xfId="61" applyNumberFormat="1" applyFont="1" applyFill="1" applyBorder="1" applyAlignment="1" applyProtection="1">
      <alignment horizontal="center" vertical="center" wrapText="1"/>
    </xf>
    <xf numFmtId="49" fontId="29" fillId="7" borderId="17" xfId="36" applyNumberFormat="1" applyFont="1" applyFill="1" applyBorder="1" applyAlignment="1" applyProtection="1">
      <alignment horizontal="center" vertical="center" wrapText="1"/>
    </xf>
    <xf numFmtId="0" fontId="6" fillId="0" borderId="5" xfId="55" applyFont="1" applyFill="1" applyBorder="1" applyAlignment="1" applyProtection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0" fillId="0" borderId="0" xfId="0" applyNumberFormat="1" applyFill="1" applyBorder="1" applyAlignment="1" applyProtection="1">
      <alignment horizontal="center" vertical="center"/>
    </xf>
    <xf numFmtId="0" fontId="6" fillId="0" borderId="0" xfId="55" applyFont="1" applyFill="1" applyBorder="1" applyAlignment="1" applyProtection="1">
      <alignment horizontal="right" vertical="center" wrapText="1"/>
    </xf>
    <xf numFmtId="0" fontId="0" fillId="0" borderId="0" xfId="0" applyNumberFormat="1" applyFill="1" applyBorder="1" applyAlignment="1">
      <alignment horizontal="right" vertical="center"/>
    </xf>
    <xf numFmtId="0" fontId="6" fillId="0" borderId="20" xfId="35" applyFont="1" applyFill="1" applyBorder="1" applyAlignment="1" applyProtection="1">
      <alignment horizontal="left" vertical="center" wrapText="1" indent="1"/>
    </xf>
    <xf numFmtId="0" fontId="6" fillId="0" borderId="28" xfId="35" applyFont="1" applyFill="1" applyBorder="1" applyAlignment="1" applyProtection="1">
      <alignment horizontal="left" vertical="center" wrapText="1" indent="1"/>
    </xf>
    <xf numFmtId="0" fontId="6" fillId="0" borderId="24" xfId="35" applyFont="1" applyFill="1" applyBorder="1" applyAlignment="1" applyProtection="1">
      <alignment horizontal="left" vertical="center" wrapText="1" indent="1"/>
    </xf>
    <xf numFmtId="0" fontId="6" fillId="0" borderId="0" xfId="62" applyFont="1" applyFill="1" applyAlignment="1" applyProtection="1">
      <alignment horizontal="left" vertical="top" wrapText="1"/>
    </xf>
    <xf numFmtId="0" fontId="18" fillId="0" borderId="14" xfId="63" applyFont="1" applyFill="1" applyBorder="1" applyAlignment="1">
      <alignment horizontal="left" vertical="center" wrapText="1" indent="1"/>
    </xf>
    <xf numFmtId="0" fontId="18" fillId="0" borderId="5" xfId="63" applyFont="1" applyFill="1" applyBorder="1" applyAlignment="1">
      <alignment horizontal="left" vertical="center" wrapText="1" indent="1"/>
    </xf>
    <xf numFmtId="0" fontId="18" fillId="0" borderId="13" xfId="63" applyFont="1" applyFill="1" applyBorder="1" applyAlignment="1">
      <alignment horizontal="left" vertical="center" wrapText="1" indent="1"/>
    </xf>
    <xf numFmtId="0" fontId="0" fillId="0" borderId="5" xfId="0" applyNumberFormat="1" applyFill="1" applyBorder="1" applyAlignment="1">
      <alignment horizontal="center" vertical="center"/>
    </xf>
    <xf numFmtId="0" fontId="76" fillId="0" borderId="0" xfId="0" applyNumberFormat="1" applyFont="1" applyFill="1" applyBorder="1" applyAlignment="1">
      <alignment horizontal="center" vertical="center"/>
    </xf>
    <xf numFmtId="0" fontId="6" fillId="0" borderId="5" xfId="62" applyNumberFormat="1" applyFont="1" applyFill="1" applyBorder="1" applyAlignment="1" applyProtection="1">
      <alignment horizontal="left" vertical="top" wrapText="1"/>
    </xf>
    <xf numFmtId="0" fontId="33" fillId="0" borderId="0" xfId="62" applyFont="1" applyFill="1" applyBorder="1" applyAlignment="1" applyProtection="1">
      <alignment horizontal="center" vertical="center" wrapText="1"/>
    </xf>
    <xf numFmtId="0" fontId="6" fillId="0" borderId="5" xfId="53" applyFont="1" applyFill="1" applyBorder="1" applyAlignment="1" applyProtection="1">
      <alignment horizontal="center" vertical="center" wrapText="1"/>
    </xf>
    <xf numFmtId="0" fontId="6" fillId="8" borderId="5" xfId="61" applyNumberFormat="1" applyFont="1" applyFill="1" applyBorder="1" applyAlignment="1" applyProtection="1">
      <alignment horizontal="left" vertical="center" wrapText="1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49" fontId="6" fillId="0" borderId="5" xfId="61" applyNumberFormat="1" applyFont="1" applyFill="1" applyBorder="1" applyAlignment="1" applyProtection="1">
      <alignment horizontal="center" vertical="center" wrapText="1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37" fillId="9" borderId="5" xfId="61" applyNumberFormat="1" applyFont="1" applyFill="1" applyBorder="1" applyAlignment="1" applyProtection="1">
      <alignment horizontal="center" vertical="center" wrapText="1"/>
      <protection locked="0"/>
    </xf>
    <xf numFmtId="0" fontId="76" fillId="0" borderId="0" xfId="62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0" fontId="29" fillId="7" borderId="15" xfId="36" applyNumberFormat="1" applyFont="1" applyFill="1" applyBorder="1" applyAlignment="1" applyProtection="1">
      <alignment horizontal="center" vertical="center" wrapText="1"/>
    </xf>
    <xf numFmtId="0" fontId="6" fillId="8" borderId="5" xfId="61" applyNumberFormat="1" applyFont="1" applyFill="1" applyBorder="1" applyAlignment="1" applyProtection="1">
      <alignment horizontal="left" vertical="center" wrapText="1" indent="1"/>
    </xf>
    <xf numFmtId="0" fontId="6" fillId="0" borderId="16" xfId="62" applyNumberFormat="1" applyFont="1" applyFill="1" applyBorder="1" applyAlignment="1" applyProtection="1">
      <alignment horizontal="left" vertical="center" wrapText="1"/>
    </xf>
    <xf numFmtId="0" fontId="6" fillId="0" borderId="28" xfId="62" applyNumberFormat="1" applyFont="1" applyFill="1" applyBorder="1" applyAlignment="1" applyProtection="1">
      <alignment horizontal="left" vertical="center" wrapText="1"/>
    </xf>
    <xf numFmtId="0" fontId="6" fillId="0" borderId="26" xfId="62" applyNumberFormat="1" applyFont="1" applyFill="1" applyBorder="1" applyAlignment="1" applyProtection="1">
      <alignment horizontal="left" vertical="center" wrapText="1"/>
    </xf>
    <xf numFmtId="49" fontId="40" fillId="13" borderId="5" xfId="0" applyFont="1" applyFill="1" applyBorder="1" applyAlignment="1" applyProtection="1">
      <alignment horizontal="center" vertical="center" textRotation="90" wrapText="1"/>
    </xf>
    <xf numFmtId="0" fontId="0" fillId="0" borderId="5" xfId="41" applyNumberFormat="1" applyFont="1" applyFill="1" applyBorder="1" applyAlignment="1" applyProtection="1">
      <alignment horizontal="center" vertical="center" wrapText="1"/>
    </xf>
    <xf numFmtId="0" fontId="6" fillId="9" borderId="5" xfId="62" applyNumberFormat="1" applyFont="1" applyFill="1" applyBorder="1" applyAlignment="1" applyProtection="1">
      <alignment horizontal="left" vertical="center" wrapText="1"/>
      <protection locked="0"/>
    </xf>
    <xf numFmtId="49" fontId="6" fillId="2" borderId="5" xfId="61" applyNumberFormat="1" applyFont="1" applyFill="1" applyBorder="1" applyAlignment="1" applyProtection="1">
      <alignment horizontal="left" vertical="center" wrapText="1"/>
      <protection locked="0"/>
    </xf>
    <xf numFmtId="0" fontId="6" fillId="9" borderId="13" xfId="62" applyNumberFormat="1" applyFont="1" applyFill="1" applyBorder="1" applyAlignment="1" applyProtection="1">
      <alignment horizontal="left" vertical="center" wrapText="1"/>
      <protection locked="0"/>
    </xf>
    <xf numFmtId="0" fontId="6" fillId="9" borderId="15" xfId="62" applyNumberFormat="1" applyFont="1" applyFill="1" applyBorder="1" applyAlignment="1" applyProtection="1">
      <alignment horizontal="left" vertical="center" wrapText="1"/>
      <protection locked="0"/>
    </xf>
    <xf numFmtId="0" fontId="6" fillId="9" borderId="14" xfId="62" applyNumberFormat="1" applyFont="1" applyFill="1" applyBorder="1" applyAlignment="1" applyProtection="1">
      <alignment horizontal="left" vertical="center" wrapText="1"/>
      <protection locked="0"/>
    </xf>
    <xf numFmtId="0" fontId="18" fillId="0" borderId="15" xfId="63" applyFont="1" applyBorder="1" applyAlignment="1">
      <alignment horizontal="left" vertical="center" wrapText="1" indent="1"/>
    </xf>
    <xf numFmtId="0" fontId="6" fillId="7" borderId="5" xfId="62" applyFont="1" applyFill="1" applyBorder="1" applyAlignment="1" applyProtection="1">
      <alignment horizontal="center" vertical="center" wrapText="1"/>
    </xf>
    <xf numFmtId="0" fontId="33" fillId="0" borderId="5" xfId="62" applyFont="1" applyFill="1" applyBorder="1" applyAlignment="1" applyProtection="1">
      <alignment horizontal="center" vertical="center" wrapText="1"/>
    </xf>
    <xf numFmtId="49" fontId="6" fillId="7" borderId="5" xfId="62" applyNumberFormat="1" applyFont="1" applyFill="1" applyBorder="1" applyAlignment="1" applyProtection="1">
      <alignment horizontal="center" vertical="center" wrapText="1"/>
    </xf>
    <xf numFmtId="4" fontId="6" fillId="0" borderId="5" xfId="62" applyNumberFormat="1" applyFont="1" applyFill="1" applyBorder="1" applyAlignment="1" applyProtection="1">
      <alignment horizontal="right" vertical="center" wrapText="1"/>
    </xf>
    <xf numFmtId="49" fontId="6" fillId="0" borderId="5" xfId="0" applyFont="1" applyFill="1" applyBorder="1" applyAlignment="1" applyProtection="1">
      <alignment horizontal="center" vertical="center"/>
    </xf>
    <xf numFmtId="4" fontId="6" fillId="9" borderId="5" xfId="62" applyNumberFormat="1" applyFont="1" applyFill="1" applyBorder="1" applyAlignment="1" applyProtection="1">
      <alignment horizontal="right" vertical="center" wrapText="1"/>
      <protection locked="0"/>
    </xf>
    <xf numFmtId="0" fontId="6" fillId="0" borderId="16" xfId="62" applyNumberFormat="1" applyFont="1" applyFill="1" applyBorder="1" applyAlignment="1" applyProtection="1">
      <alignment horizontal="right" vertical="center" wrapText="1"/>
    </xf>
    <xf numFmtId="0" fontId="6" fillId="0" borderId="28" xfId="62" applyNumberFormat="1" applyFont="1" applyFill="1" applyBorder="1" applyAlignment="1" applyProtection="1">
      <alignment horizontal="right" vertical="center" wrapText="1"/>
    </xf>
    <xf numFmtId="0" fontId="6" fillId="0" borderId="26" xfId="62" applyNumberFormat="1" applyFont="1" applyFill="1" applyBorder="1" applyAlignment="1" applyProtection="1">
      <alignment horizontal="right" vertical="center" wrapText="1"/>
    </xf>
    <xf numFmtId="0" fontId="76" fillId="0" borderId="0" xfId="62" applyFont="1" applyFill="1" applyAlignment="1" applyProtection="1">
      <alignment horizontal="center" vertical="center" wrapText="1"/>
    </xf>
    <xf numFmtId="0" fontId="6" fillId="8" borderId="5" xfId="62" applyNumberFormat="1" applyFont="1" applyFill="1" applyBorder="1" applyAlignment="1" applyProtection="1">
      <alignment horizontal="left" vertical="center" wrapText="1"/>
    </xf>
    <xf numFmtId="0" fontId="6" fillId="8" borderId="26" xfId="55" applyNumberFormat="1" applyFont="1" applyFill="1" applyBorder="1" applyAlignment="1" applyProtection="1">
      <alignment horizontal="left" vertical="center" wrapText="1"/>
    </xf>
    <xf numFmtId="0" fontId="6" fillId="0" borderId="0" xfId="62" applyFont="1" applyFill="1" applyAlignment="1" applyProtection="1">
      <alignment horizontal="center" vertical="top" wrapText="1"/>
    </xf>
    <xf numFmtId="0" fontId="41" fillId="7" borderId="0" xfId="62" applyFont="1" applyFill="1" applyBorder="1" applyAlignment="1" applyProtection="1">
      <alignment horizontal="center" vertical="top" wrapText="1"/>
    </xf>
    <xf numFmtId="0" fontId="6" fillId="7" borderId="5" xfId="62" applyNumberFormat="1" applyFont="1" applyFill="1" applyBorder="1" applyAlignment="1" applyProtection="1">
      <alignment horizontal="left" vertical="center" wrapText="1"/>
    </xf>
    <xf numFmtId="49" fontId="6" fillId="9" borderId="5" xfId="0" applyNumberFormat="1" applyFont="1" applyFill="1" applyBorder="1" applyAlignment="1" applyProtection="1">
      <alignment horizontal="left" vertical="center" wrapText="1" indent="3"/>
      <protection locked="0"/>
    </xf>
    <xf numFmtId="0" fontId="76" fillId="0" borderId="0" xfId="55" applyFont="1" applyFill="1" applyBorder="1" applyAlignment="1" applyProtection="1">
      <alignment horizontal="right" vertical="center" wrapText="1"/>
    </xf>
    <xf numFmtId="0" fontId="76" fillId="0" borderId="0" xfId="61" applyNumberFormat="1" applyFont="1" applyFill="1" applyBorder="1" applyAlignment="1" applyProtection="1">
      <alignment horizontal="center" vertical="center" wrapText="1"/>
    </xf>
    <xf numFmtId="0" fontId="6" fillId="0" borderId="0" xfId="61" applyNumberFormat="1" applyFont="1" applyFill="1" applyBorder="1" applyAlignment="1" applyProtection="1">
      <alignment horizontal="center" vertical="center" wrapText="1"/>
    </xf>
    <xf numFmtId="0" fontId="47" fillId="0" borderId="0" xfId="55" applyFont="1" applyFill="1" applyBorder="1" applyAlignment="1" applyProtection="1">
      <alignment horizontal="center" vertical="center" wrapText="1"/>
    </xf>
    <xf numFmtId="0" fontId="0" fillId="7" borderId="5" xfId="41" applyNumberFormat="1" applyFont="1" applyFill="1" applyBorder="1" applyAlignment="1" applyProtection="1">
      <alignment horizontal="center" vertical="center" wrapText="1"/>
    </xf>
    <xf numFmtId="0" fontId="0" fillId="12" borderId="5" xfId="55" applyFont="1" applyFill="1" applyBorder="1" applyAlignment="1" applyProtection="1">
      <alignment horizontal="center" vertical="center" wrapText="1"/>
    </xf>
    <xf numFmtId="0" fontId="6" fillId="12" borderId="5" xfId="55" applyFont="1" applyFill="1" applyBorder="1" applyAlignment="1" applyProtection="1">
      <alignment horizontal="center" vertical="center" wrapText="1"/>
    </xf>
    <xf numFmtId="49" fontId="6" fillId="2" borderId="26" xfId="0" applyNumberFormat="1" applyFont="1" applyFill="1" applyBorder="1" applyAlignment="1" applyProtection="1">
      <alignment horizontal="left" vertical="center" wrapText="1" indent="3"/>
      <protection locked="0"/>
    </xf>
    <xf numFmtId="49" fontId="6" fillId="2" borderId="5" xfId="0" applyNumberFormat="1" applyFont="1" applyFill="1" applyBorder="1" applyAlignment="1" applyProtection="1">
      <alignment horizontal="left" vertical="center" wrapText="1" indent="3"/>
      <protection locked="0"/>
    </xf>
    <xf numFmtId="0" fontId="41" fillId="0" borderId="5" xfId="62" applyFont="1" applyFill="1" applyBorder="1" applyAlignment="1" applyProtection="1">
      <alignment horizontal="center" vertical="center" wrapText="1"/>
    </xf>
    <xf numFmtId="0" fontId="6" fillId="0" borderId="16" xfId="62" applyNumberFormat="1" applyFont="1" applyFill="1" applyBorder="1" applyAlignment="1" applyProtection="1">
      <alignment horizontal="center" vertical="center" wrapText="1"/>
    </xf>
    <xf numFmtId="0" fontId="6" fillId="0" borderId="28" xfId="62" applyNumberFormat="1" applyFont="1" applyFill="1" applyBorder="1" applyAlignment="1" applyProtection="1">
      <alignment horizontal="center" vertical="center" wrapText="1"/>
    </xf>
    <xf numFmtId="0" fontId="6" fillId="0" borderId="26" xfId="62" applyNumberFormat="1" applyFont="1" applyFill="1" applyBorder="1" applyAlignment="1" applyProtection="1">
      <alignment horizontal="center" vertical="center" wrapText="1"/>
    </xf>
    <xf numFmtId="0" fontId="6" fillId="8" borderId="14" xfId="62" applyNumberFormat="1" applyFont="1" applyFill="1" applyBorder="1" applyAlignment="1" applyProtection="1">
      <alignment horizontal="left" vertical="center" wrapText="1"/>
    </xf>
    <xf numFmtId="0" fontId="6" fillId="7" borderId="26" xfId="62" applyNumberFormat="1" applyFont="1" applyFill="1" applyBorder="1" applyAlignment="1" applyProtection="1">
      <alignment horizontal="left" vertical="center" wrapText="1"/>
    </xf>
    <xf numFmtId="4" fontId="6" fillId="0" borderId="16" xfId="62" applyNumberFormat="1" applyFont="1" applyFill="1" applyBorder="1" applyAlignment="1" applyProtection="1">
      <alignment horizontal="right" vertical="center" wrapText="1"/>
    </xf>
    <xf numFmtId="4" fontId="6" fillId="0" borderId="26" xfId="62" applyNumberFormat="1" applyFont="1" applyFill="1" applyBorder="1" applyAlignment="1" applyProtection="1">
      <alignment horizontal="right" vertical="center" wrapText="1"/>
    </xf>
    <xf numFmtId="0" fontId="6" fillId="8" borderId="14" xfId="55" applyNumberFormat="1" applyFont="1" applyFill="1" applyBorder="1" applyAlignment="1" applyProtection="1">
      <alignment horizontal="left" vertical="center" wrapText="1"/>
    </xf>
    <xf numFmtId="0" fontId="6" fillId="8" borderId="5" xfId="55" applyNumberFormat="1" applyFont="1" applyFill="1" applyBorder="1" applyAlignment="1" applyProtection="1">
      <alignment horizontal="left" vertical="center" wrapText="1"/>
    </xf>
    <xf numFmtId="0" fontId="6" fillId="7" borderId="5" xfId="62" applyFont="1" applyFill="1" applyBorder="1" applyAlignment="1" applyProtection="1">
      <alignment horizontal="center" vertical="center"/>
    </xf>
    <xf numFmtId="0" fontId="6" fillId="0" borderId="16" xfId="62" applyNumberFormat="1" applyFont="1" applyFill="1" applyBorder="1" applyAlignment="1" applyProtection="1">
      <alignment horizontal="left" vertical="top" wrapText="1"/>
    </xf>
    <xf numFmtId="0" fontId="6" fillId="0" borderId="26" xfId="62" applyNumberFormat="1" applyFont="1" applyFill="1" applyBorder="1" applyAlignment="1" applyProtection="1">
      <alignment horizontal="left" vertical="top" wrapText="1"/>
    </xf>
    <xf numFmtId="0" fontId="0" fillId="0" borderId="5" xfId="62" applyFont="1" applyFill="1" applyBorder="1" applyAlignment="1" applyProtection="1">
      <alignment horizontal="left" vertical="center" wrapText="1"/>
    </xf>
    <xf numFmtId="0" fontId="0" fillId="0" borderId="5" xfId="62" applyFont="1" applyFill="1" applyBorder="1" applyAlignment="1" applyProtection="1">
      <alignment horizontal="left" vertical="center" wrapText="1" indent="1"/>
    </xf>
    <xf numFmtId="0" fontId="37" fillId="0" borderId="5" xfId="62" applyFont="1" applyFill="1" applyBorder="1" applyAlignment="1" applyProtection="1">
      <alignment horizontal="left" vertical="center" wrapText="1"/>
    </xf>
    <xf numFmtId="0" fontId="18" fillId="0" borderId="15" xfId="35" applyFont="1" applyFill="1" applyBorder="1" applyAlignment="1" applyProtection="1">
      <alignment horizontal="left" vertical="center" wrapText="1" indent="1"/>
    </xf>
    <xf numFmtId="49" fontId="6" fillId="0" borderId="0" xfId="48" applyBorder="1" applyAlignment="1" applyProtection="1">
      <alignment horizontal="left" vertical="top" wrapText="1"/>
    </xf>
    <xf numFmtId="0" fontId="6" fillId="7" borderId="5" xfId="56" applyNumberFormat="1" applyFont="1" applyFill="1" applyBorder="1" applyAlignment="1" applyProtection="1">
      <alignment horizontal="center" vertical="center" wrapText="1"/>
    </xf>
    <xf numFmtId="49" fontId="6" fillId="0" borderId="0" xfId="48" applyFont="1" applyAlignment="1">
      <alignment horizontal="left" vertical="top" wrapText="1"/>
    </xf>
    <xf numFmtId="49" fontId="0" fillId="12" borderId="15" xfId="0" applyFont="1" applyFill="1" applyBorder="1" applyAlignment="1">
      <alignment horizontal="left" vertical="center" indent="1"/>
    </xf>
    <xf numFmtId="0" fontId="6" fillId="8" borderId="13" xfId="61" applyNumberFormat="1" applyFont="1" applyFill="1" applyBorder="1" applyAlignment="1" applyProtection="1">
      <alignment horizontal="left" vertical="center" wrapText="1"/>
    </xf>
    <xf numFmtId="0" fontId="6" fillId="8" borderId="15" xfId="61" applyNumberFormat="1" applyFont="1" applyFill="1" applyBorder="1" applyAlignment="1" applyProtection="1">
      <alignment horizontal="left" vertical="center" wrapText="1"/>
    </xf>
    <xf numFmtId="0" fontId="6" fillId="8" borderId="14" xfId="61" applyNumberFormat="1" applyFont="1" applyFill="1" applyBorder="1" applyAlignment="1" applyProtection="1">
      <alignment horizontal="left" vertical="center" wrapText="1"/>
    </xf>
    <xf numFmtId="49" fontId="6" fillId="2" borderId="13" xfId="61" applyNumberFormat="1" applyFont="1" applyFill="1" applyBorder="1" applyAlignment="1" applyProtection="1">
      <alignment horizontal="left" vertical="center" wrapText="1"/>
      <protection locked="0"/>
    </xf>
    <xf numFmtId="49" fontId="6" fillId="2" borderId="15" xfId="61" applyNumberFormat="1" applyFont="1" applyFill="1" applyBorder="1" applyAlignment="1" applyProtection="1">
      <alignment horizontal="left" vertical="center" wrapText="1"/>
      <protection locked="0"/>
    </xf>
    <xf numFmtId="49" fontId="6" fillId="2" borderId="14" xfId="61" applyNumberFormat="1" applyFont="1" applyFill="1" applyBorder="1" applyAlignment="1" applyProtection="1">
      <alignment horizontal="left" vertical="center" wrapText="1"/>
      <protection locked="0"/>
    </xf>
    <xf numFmtId="0" fontId="6" fillId="8" borderId="41" xfId="61" applyNumberFormat="1" applyFont="1" applyFill="1" applyBorder="1" applyAlignment="1" applyProtection="1">
      <alignment horizontal="left" vertical="center" wrapText="1"/>
    </xf>
    <xf numFmtId="0" fontId="6" fillId="9" borderId="19" xfId="62" applyNumberFormat="1" applyFont="1" applyFill="1" applyBorder="1" applyAlignment="1" applyProtection="1">
      <alignment horizontal="left" vertical="center" wrapText="1"/>
      <protection locked="0"/>
    </xf>
    <xf numFmtId="0" fontId="6" fillId="9" borderId="23" xfId="62" applyNumberFormat="1" applyFont="1" applyFill="1" applyBorder="1" applyAlignment="1" applyProtection="1">
      <alignment horizontal="left" vertical="center" wrapText="1"/>
      <protection locked="0"/>
    </xf>
    <xf numFmtId="0" fontId="6" fillId="9" borderId="21" xfId="62" applyNumberFormat="1" applyFont="1" applyFill="1" applyBorder="1" applyAlignment="1" applyProtection="1">
      <alignment horizontal="left" vertical="center" wrapText="1"/>
      <protection locked="0"/>
    </xf>
    <xf numFmtId="49" fontId="0" fillId="11" borderId="16" xfId="61" applyNumberFormat="1" applyFont="1" applyFill="1" applyBorder="1" applyAlignment="1" applyProtection="1">
      <alignment horizontal="center" vertical="center" wrapText="1"/>
      <protection locked="0"/>
    </xf>
    <xf numFmtId="49" fontId="37" fillId="11" borderId="26" xfId="61" applyNumberFormat="1" applyFont="1" applyFill="1" applyBorder="1" applyAlignment="1" applyProtection="1">
      <alignment horizontal="center" vertical="center" wrapText="1"/>
      <protection locked="0"/>
    </xf>
    <xf numFmtId="49" fontId="6" fillId="11" borderId="42" xfId="61" applyNumberFormat="1" applyFont="1" applyFill="1" applyBorder="1" applyAlignment="1" applyProtection="1">
      <alignment horizontal="center" vertical="center" wrapText="1"/>
    </xf>
    <xf numFmtId="49" fontId="6" fillId="11" borderId="37" xfId="61" applyNumberFormat="1" applyFont="1" applyFill="1" applyBorder="1" applyAlignment="1" applyProtection="1">
      <alignment horizontal="center" vertical="center" wrapText="1"/>
    </xf>
    <xf numFmtId="49" fontId="6" fillId="11" borderId="43" xfId="61" applyNumberFormat="1" applyFont="1" applyFill="1" applyBorder="1" applyAlignment="1" applyProtection="1">
      <alignment horizontal="center" vertical="center" wrapText="1"/>
    </xf>
    <xf numFmtId="49" fontId="6" fillId="11" borderId="44" xfId="61" applyNumberFormat="1" applyFont="1" applyFill="1" applyBorder="1" applyAlignment="1" applyProtection="1">
      <alignment horizontal="center" vertical="center" wrapText="1"/>
    </xf>
    <xf numFmtId="0" fontId="29" fillId="0" borderId="20" xfId="62" applyFont="1" applyFill="1" applyBorder="1" applyAlignment="1" applyProtection="1">
      <alignment horizontal="center" vertical="top" wrapText="1"/>
    </xf>
    <xf numFmtId="0" fontId="29" fillId="0" borderId="0" xfId="62" applyFont="1" applyFill="1" applyBorder="1" applyAlignment="1" applyProtection="1">
      <alignment horizontal="center" vertical="top" wrapText="1"/>
    </xf>
    <xf numFmtId="0" fontId="6" fillId="8" borderId="13" xfId="62" applyNumberFormat="1" applyFont="1" applyFill="1" applyBorder="1" applyAlignment="1" applyProtection="1">
      <alignment horizontal="left" vertical="center" wrapText="1"/>
    </xf>
    <xf numFmtId="0" fontId="6" fillId="8" borderId="15" xfId="62" applyNumberFormat="1" applyFont="1" applyFill="1" applyBorder="1" applyAlignment="1" applyProtection="1">
      <alignment horizontal="left" vertical="center" wrapText="1"/>
    </xf>
    <xf numFmtId="14" fontId="49" fillId="0" borderId="5" xfId="61" applyNumberFormat="1" applyFont="1" applyFill="1" applyBorder="1" applyAlignment="1" applyProtection="1">
      <alignment horizontal="center" vertical="center" wrapText="1"/>
    </xf>
    <xf numFmtId="49" fontId="0" fillId="11" borderId="5" xfId="61" applyNumberFormat="1" applyFont="1" applyFill="1" applyBorder="1" applyAlignment="1" applyProtection="1">
      <alignment horizontal="center" vertical="center" wrapText="1"/>
      <protection locked="0"/>
    </xf>
    <xf numFmtId="49" fontId="37" fillId="11" borderId="5" xfId="6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61" applyNumberFormat="1" applyFont="1" applyFill="1" applyBorder="1" applyAlignment="1" applyProtection="1">
      <alignment horizontal="center" vertical="center" wrapText="1"/>
    </xf>
    <xf numFmtId="0" fontId="6" fillId="7" borderId="0" xfId="62" applyFont="1" applyFill="1" applyBorder="1" applyAlignment="1" applyProtection="1">
      <alignment horizontal="center" vertical="center" wrapText="1"/>
    </xf>
    <xf numFmtId="0" fontId="6" fillId="12" borderId="5" xfId="53" applyFont="1" applyFill="1" applyBorder="1" applyAlignment="1" applyProtection="1">
      <alignment horizontal="center" vertical="center" wrapText="1"/>
    </xf>
    <xf numFmtId="0" fontId="29" fillId="7" borderId="17" xfId="36" applyNumberFormat="1" applyFont="1" applyFill="1" applyBorder="1" applyAlignment="1" applyProtection="1">
      <alignment horizontal="center" vertical="center" wrapText="1"/>
    </xf>
    <xf numFmtId="0" fontId="0" fillId="9" borderId="5" xfId="0" applyNumberFormat="1" applyFill="1" applyBorder="1" applyAlignment="1" applyProtection="1">
      <alignment horizontal="left" vertical="center" wrapText="1"/>
      <protection locked="0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6" fillId="9" borderId="5" xfId="36" applyNumberFormat="1" applyFont="1" applyFill="1" applyBorder="1" applyAlignment="1" applyProtection="1">
      <alignment horizontal="left" vertical="center" wrapText="1"/>
      <protection locked="0"/>
    </xf>
    <xf numFmtId="49" fontId="0" fillId="0" borderId="5" xfId="0" applyBorder="1" applyAlignment="1">
      <alignment horizontal="left" vertical="top"/>
    </xf>
    <xf numFmtId="49" fontId="6" fillId="2" borderId="5" xfId="36" applyNumberFormat="1" applyFont="1" applyFill="1" applyBorder="1" applyAlignment="1" applyProtection="1">
      <alignment horizontal="left" vertical="center" wrapText="1"/>
      <protection locked="0"/>
    </xf>
    <xf numFmtId="49" fontId="0" fillId="2" borderId="5" xfId="0" applyFill="1" applyBorder="1" applyAlignment="1" applyProtection="1">
      <alignment horizontal="left" vertical="top"/>
      <protection locked="0"/>
    </xf>
    <xf numFmtId="0" fontId="6" fillId="11" borderId="5" xfId="61" applyNumberFormat="1" applyFont="1" applyFill="1" applyBorder="1" applyAlignment="1" applyProtection="1">
      <alignment horizontal="left" vertical="center" wrapText="1"/>
    </xf>
    <xf numFmtId="49" fontId="0" fillId="11" borderId="5" xfId="0" applyFill="1" applyBorder="1" applyAlignment="1" applyProtection="1">
      <alignment horizontal="left" vertical="top"/>
    </xf>
    <xf numFmtId="0" fontId="6" fillId="0" borderId="5" xfId="36" applyNumberFormat="1" applyFont="1" applyFill="1" applyBorder="1" applyAlignment="1" applyProtection="1">
      <alignment horizontal="left" vertical="center" wrapText="1"/>
    </xf>
    <xf numFmtId="0" fontId="6" fillId="0" borderId="5" xfId="61" applyNumberFormat="1" applyFont="1" applyFill="1" applyBorder="1" applyAlignment="1" applyProtection="1">
      <alignment horizontal="left" vertical="center" wrapText="1"/>
    </xf>
    <xf numFmtId="0" fontId="6" fillId="11" borderId="5" xfId="61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" fontId="6" fillId="9" borderId="5" xfId="62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62" applyNumberFormat="1" applyFont="1" applyFill="1" applyBorder="1" applyAlignment="1" applyProtection="1">
      <alignment horizontal="center" vertical="center" wrapText="1"/>
    </xf>
    <xf numFmtId="0" fontId="33" fillId="0" borderId="14" xfId="62" applyFont="1" applyFill="1" applyBorder="1" applyAlignment="1" applyProtection="1">
      <alignment horizontal="center" vertical="center" wrapText="1"/>
    </xf>
    <xf numFmtId="0" fontId="6" fillId="8" borderId="41" xfId="55" applyNumberFormat="1" applyFont="1" applyFill="1" applyBorder="1" applyAlignment="1" applyProtection="1">
      <alignment horizontal="left" vertical="center" wrapText="1"/>
    </xf>
    <xf numFmtId="0" fontId="6" fillId="8" borderId="15" xfId="55" applyNumberFormat="1" applyFont="1" applyFill="1" applyBorder="1" applyAlignment="1" applyProtection="1">
      <alignment horizontal="left" vertical="center" wrapText="1"/>
    </xf>
    <xf numFmtId="0" fontId="6" fillId="0" borderId="0" xfId="62" applyFont="1" applyFill="1" applyBorder="1" applyAlignment="1" applyProtection="1">
      <alignment horizontal="center" vertical="top" wrapText="1"/>
    </xf>
    <xf numFmtId="0" fontId="8" fillId="10" borderId="5" xfId="0" applyNumberFormat="1" applyFont="1" applyFill="1" applyBorder="1" applyAlignment="1" applyProtection="1">
      <alignment horizontal="center" vertical="center" wrapText="1"/>
    </xf>
  </cellXfs>
  <cellStyles count="109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— акцент1" xfId="81" builtinId="30" hidden="1"/>
    <cellStyle name="20% — акцент2" xfId="85" builtinId="34" hidden="1"/>
    <cellStyle name="20% — акцент3" xfId="89" builtinId="38" hidden="1"/>
    <cellStyle name="20% — акцент4" xfId="93" builtinId="42" hidden="1"/>
    <cellStyle name="20% — акцент5" xfId="97" builtinId="46" hidden="1"/>
    <cellStyle name="20% — акцент6" xfId="101" builtinId="50" hidden="1"/>
    <cellStyle name="40% — акцент1" xfId="82" builtinId="31" hidden="1"/>
    <cellStyle name="40% — акцент2" xfId="86" builtinId="35" hidden="1"/>
    <cellStyle name="40% — акцент3" xfId="90" builtinId="39" hidden="1"/>
    <cellStyle name="40% — акцент4" xfId="94" builtinId="43" hidden="1"/>
    <cellStyle name="40% — акцент5" xfId="98" builtinId="47" hidden="1"/>
    <cellStyle name="40% — акцент6" xfId="102" builtinId="51" hidden="1"/>
    <cellStyle name="60% — акцент1" xfId="83" builtinId="32" hidden="1"/>
    <cellStyle name="60% — акцент2" xfId="87" builtinId="36" hidden="1"/>
    <cellStyle name="60% — акцент3" xfId="91" builtinId="40" hidden="1"/>
    <cellStyle name="60% — акцент4" xfId="95" builtinId="44" hidden="1"/>
    <cellStyle name="60% — акцент5" xfId="99" builtinId="48" hidden="1"/>
    <cellStyle name="60% — акцент6" xfId="103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0" builtinId="29" hidden="1"/>
    <cellStyle name="Акцент2" xfId="84" builtinId="33" hidden="1"/>
    <cellStyle name="Акцент3" xfId="88" builtinId="37" hidden="1"/>
    <cellStyle name="Акцент4" xfId="92" builtinId="41" hidden="1"/>
    <cellStyle name="Акцент5" xfId="96" builtinId="45" hidden="1"/>
    <cellStyle name="Акцент6" xfId="100" builtinId="49" hidden="1"/>
    <cellStyle name="Ввод " xfId="30" builtinId="20" customBuiltin="1"/>
    <cellStyle name="Вывод" xfId="72" builtinId="21" hidden="1"/>
    <cellStyle name="Вычисление" xfId="73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Заголовок" xfId="35"/>
    <cellStyle name="Заголовок 1" xfId="65" builtinId="16" hidden="1"/>
    <cellStyle name="Заголовок 2" xfId="66" builtinId="17" hidden="1"/>
    <cellStyle name="Заголовок 3" xfId="67" builtinId="18" hidden="1"/>
    <cellStyle name="Заголовок 4" xfId="68" builtinId="19" hidden="1"/>
    <cellStyle name="ЗаголовокСтолбца" xfId="36"/>
    <cellStyle name="Значение" xfId="37"/>
    <cellStyle name="Итог" xfId="79" builtinId="25" hidden="1"/>
    <cellStyle name="Контрольная ячейка" xfId="75" builtinId="23" hidden="1"/>
    <cellStyle name="Название" xfId="64" builtinId="15" hidden="1"/>
    <cellStyle name="Нейтральный" xfId="71" builtinId="28" hidden="1"/>
    <cellStyle name="Обычный" xfId="0" builtinId="0" customBuiltin="1"/>
    <cellStyle name="Обычный 10" xfId="38"/>
    <cellStyle name="Обычный 12" xfId="39"/>
    <cellStyle name="Обычный 12 2" xfId="40"/>
    <cellStyle name="Обычный 12 3" xfId="104"/>
    <cellStyle name="Обычный 14" xfId="41"/>
    <cellStyle name="Обычный 14 2" xfId="106"/>
    <cellStyle name="Обычный 14 3" xfId="107"/>
    <cellStyle name="Обычный 14 4" xfId="108"/>
    <cellStyle name="Обычный 14 5" xfId="105"/>
    <cellStyle name="Обычный 15" xfId="42"/>
    <cellStyle name="Обычный 2" xfId="43"/>
    <cellStyle name="Обычный 2 10 2" xfId="44"/>
    <cellStyle name="Обычный 2 2" xfId="45"/>
    <cellStyle name="Обычный 2 3" xfId="46"/>
    <cellStyle name="Обычный 2 4" xfId="47"/>
    <cellStyle name="Обычный 3" xfId="48"/>
    <cellStyle name="Обычный 3 2" xfId="49"/>
    <cellStyle name="Обычный 3 3" xfId="50"/>
    <cellStyle name="Обычный 4" xfId="51"/>
    <cellStyle name="Обычный 5" xfId="52"/>
    <cellStyle name="Обычный_BALANCE.WARM.2007YEAR(FACT)" xfId="53"/>
    <cellStyle name="Обычный_INVEST.WARM.PLAN.4.78(v0.1)" xfId="54"/>
    <cellStyle name="Обычный_JKH.OPEN.INFO.HVS(v3.5)_цены161210" xfId="55"/>
    <cellStyle name="Обычный_JKH.OPEN.INFO.PRICE.VO_v4.0(10.02.11)" xfId="56"/>
    <cellStyle name="Обычный_MINENERGO.340.PRIL79(v0.1)" xfId="57"/>
    <cellStyle name="Обычный_PREDEL.JKH.2010(v1.3)" xfId="58"/>
    <cellStyle name="Обычный_razrabotka_sablonov_po_WKU" xfId="59"/>
    <cellStyle name="Обычный_SIMPLE_1_massive2" xfId="60"/>
    <cellStyle name="Обычный_ЖКУ_проект3" xfId="61"/>
    <cellStyle name="Обычный_Мониторинг инвестиций" xfId="62"/>
    <cellStyle name="Обычный_Шаблон по источникам для Модуля Реестр (2)" xfId="63"/>
    <cellStyle name="Плохой" xfId="70" builtinId="27" hidden="1"/>
    <cellStyle name="Пояснение" xfId="78" builtinId="53" hidden="1"/>
    <cellStyle name="Примечание" xfId="77" builtinId="10" hidden="1"/>
    <cellStyle name="Связанная ячейка" xfId="74" builtinId="24" hidden="1"/>
    <cellStyle name="Текст предупреждения" xfId="76" builtinId="11" hidden="1"/>
    <cellStyle name="Хороший" xfId="69" builtinId="26" hidden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BCBCBC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CBCBC"/>
      <rgbColor rgb="00003366"/>
      <rgbColor rgb="00339966"/>
      <rgbColor rgb="00003300"/>
      <rgbColor rgb="00333300"/>
      <rgbColor rgb="00993300"/>
      <rgbColor rgb="00993366"/>
      <rgbColor rgb="00000080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calcChain" Target="calcChain.xml"/></Relationships>
</file>

<file path=xl/drawings/_rels/drawing1.xml.rels><?xml version="1.0" encoding="UTF-8" standalone="yes"?>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0.xml.rels><?xml version="1.0" encoding="UTF-8" standalone="yes"?>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1.xml.rels><?xml version="1.0" encoding="UTF-8" standalone="yes"?>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2.xml.rels><?xml version="1.0" encoding="UTF-8" standalone="yes"?>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3.xml.rels><?xml version="1.0" encoding="UTF-8" standalone="yes"?>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4.xml.rels><?xml version="1.0" encoding="UTF-8" standalone="yes"?>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5.xml.rels><?xml version="1.0" encoding="UTF-8" standalone="yes"?>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6.xml.rels><?xml version="1.0" encoding="UTF-8" standalone="yes"?>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7.xml.rels><?xml version="1.0" encoding="UTF-8" standalone="yes"?>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8.xml.rels><?xml version="1.0" encoding="UTF-8" standalone="yes"?>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9.xml.rels><?xml version="1.0" encoding="UTF-8" standalone="yes"?>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20.xml.rels><?xml version="1.0" encoding="UTF-8" standalone="yes"?>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21.xml.rels><?xml version="1.0" encoding="UTF-8" standalone="yes"?>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22.xml.rels><?xml version="1.0" encoding="UTF-8" standalone="yes"?>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23.xml.rels><?xml version="1.0" encoding="UTF-8" standalone="yes"?>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3.xml.rels><?xml version="1.0" encoding="UTF-8" standalone="yes"?>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/Relationships>
</file>

<file path=xl/drawings/_rels/drawing4.xml.rels><?xml version="1.0" encoding="UTF-8" standalone="yes"?>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7.png"/></Relationships>
</file>

<file path=xl/drawings/_rels/drawing5.xml.rels><?xml version="1.0" encoding="UTF-8" standalone="yes"?>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20.png"/></Relationships>
</file>

<file path=xl/drawings/_rels/drawing6.xml.rels><?xml version="1.0" encoding="UTF-8" standalone="yes"?>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7.xml.rels><?xml version="1.0" encoding="UTF-8" standalone="yes"?>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8.xml.rels><?xml version="1.0" encoding="UTF-8" standalone="yes"?>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9.xml.rels><?xml version="1.0" encoding="UTF-8" standalone="yes"?>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vmlDrawing1.vml.rels><?xml version="1.0" encoding="UTF-8" standalone="yes"?>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113</xdr:row>
      <xdr:rowOff>3175</xdr:rowOff>
    </xdr:to>
    <xdr:sp macro="[0]!Instruction.BlockClick" textlink="">
      <xdr:nvSpPr>
        <xdr:cNvPr id="2" name="InstrBlock_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Консультации по работе с отчётом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7206806" name="InstrImg_1" descr="icon1">
          <a:extLst>
            <a:ext uri="{FF2B5EF4-FFF2-40B4-BE49-F238E27FC236}">
              <a16:creationId xmlns:a16="http://schemas.microsoft.com/office/drawing/2014/main" id="{00000000-0008-0000-0100-000096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7206807" name="InstrImg_2" descr="icon2">
          <a:extLst>
            <a:ext uri="{FF2B5EF4-FFF2-40B4-BE49-F238E27FC236}">
              <a16:creationId xmlns:a16="http://schemas.microsoft.com/office/drawing/2014/main" id="{00000000-0008-0000-0100-000097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7206808" name="InstrImg_3" descr="icon3">
          <a:extLst>
            <a:ext uri="{FF2B5EF4-FFF2-40B4-BE49-F238E27FC236}">
              <a16:creationId xmlns:a16="http://schemas.microsoft.com/office/drawing/2014/main" id="{00000000-0008-0000-0100-000098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7206809" name="InstrImg_4" descr="icon4">
          <a:extLst>
            <a:ext uri="{FF2B5EF4-FFF2-40B4-BE49-F238E27FC236}">
              <a16:creationId xmlns:a16="http://schemas.microsoft.com/office/drawing/2014/main" id="{00000000-0008-0000-0100-000099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7206810" name="InstrImg_5" descr="icon5">
          <a:extLst>
            <a:ext uri="{FF2B5EF4-FFF2-40B4-BE49-F238E27FC236}">
              <a16:creationId xmlns:a16="http://schemas.microsoft.com/office/drawing/2014/main" id="{00000000-0008-0000-0100-00009A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7206811" name="InstrImg_6" descr="icon6">
          <a:extLst>
            <a:ext uri="{FF2B5EF4-FFF2-40B4-BE49-F238E27FC236}">
              <a16:creationId xmlns:a16="http://schemas.microsoft.com/office/drawing/2014/main" id="{00000000-0008-0000-0100-00009B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7206812" name="InstrImg_7" descr="icon7">
          <a:extLst>
            <a:ext uri="{FF2B5EF4-FFF2-40B4-BE49-F238E27FC236}">
              <a16:creationId xmlns:a16="http://schemas.microsoft.com/office/drawing/2014/main" id="{00000000-0008-0000-0100-00009C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7206813" name="InstrImg_8" descr="icon8.png">
          <a:extLst>
            <a:ext uri="{FF2B5EF4-FFF2-40B4-BE49-F238E27FC236}">
              <a16:creationId xmlns:a16="http://schemas.microsoft.com/office/drawing/2014/main" id="{00000000-0008-0000-0100-00009D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215570</xdr:colOff>
      <xdr:row>2</xdr:row>
      <xdr:rowOff>9392</xdr:rowOff>
    </xdr:from>
    <xdr:to>
      <xdr:col>2</xdr:col>
      <xdr:colOff>1303231</xdr:colOff>
      <xdr:row>2</xdr:row>
      <xdr:rowOff>223955</xdr:rowOff>
    </xdr:to>
    <xdr:sp macro="" textlink="">
      <xdr:nvSpPr>
        <xdr:cNvPr id="31" name="cmdAct_1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7206815" name="cmdAct_2" descr="icon15.png">
          <a:extLst>
            <a:ext uri="{FF2B5EF4-FFF2-40B4-BE49-F238E27FC236}">
              <a16:creationId xmlns:a16="http://schemas.microsoft.com/office/drawing/2014/main" id="{00000000-0008-0000-0100-00009F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152400"/>
          <a:ext cx="285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215265</xdr:colOff>
      <xdr:row>2</xdr:row>
      <xdr:rowOff>9525</xdr:rowOff>
    </xdr:from>
    <xdr:to>
      <xdr:col>4</xdr:col>
      <xdr:colOff>83522</xdr:colOff>
      <xdr:row>2</xdr:row>
      <xdr:rowOff>219075</xdr:rowOff>
    </xdr:to>
    <xdr:sp macro="[0]!Instruction.cmdGetUpdate_Click" textlink="">
      <xdr:nvSpPr>
        <xdr:cNvPr id="33" name="cmdNoAct_1" hidden="1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7206817" name="cmdNoAct_2" descr="icon16.png" hidden="1">
          <a:extLst>
            <a:ext uri="{FF2B5EF4-FFF2-40B4-BE49-F238E27FC236}">
              <a16:creationId xmlns:a16="http://schemas.microsoft.com/office/drawing/2014/main" id="{00000000-0008-0000-0100-0000A1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381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216626</xdr:colOff>
      <xdr:row>2</xdr:row>
      <xdr:rowOff>3612</xdr:rowOff>
    </xdr:from>
    <xdr:to>
      <xdr:col>4</xdr:col>
      <xdr:colOff>135812</xdr:colOff>
      <xdr:row>2</xdr:row>
      <xdr:rowOff>219612</xdr:rowOff>
    </xdr:to>
    <xdr:sp macro="" textlink="">
      <xdr:nvSpPr>
        <xdr:cNvPr id="35" name="cmdNoInet_1" hidden="1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203835</xdr:colOff>
      <xdr:row>1</xdr:row>
      <xdr:rowOff>136963</xdr:rowOff>
    </xdr:from>
    <xdr:ext cx="246578" cy="374141"/>
    <xdr:sp macro="" textlink="">
      <xdr:nvSpPr>
        <xdr:cNvPr id="36" name="cmdNoInet_2" hidden="1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0" name="chkGetUpdatesTrue" descr="check_yes.jpg">
          <a:extLst>
            <a:ext uri="{FF2B5EF4-FFF2-40B4-BE49-F238E27FC236}">
              <a16:creationId xmlns:a16="http://schemas.microsoft.com/office/drawing/2014/main" id="{00000000-0008-0000-0100-0000A4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1" name="chkNoUpdatesFalse" descr="check_no.png">
          <a:extLst>
            <a:ext uri="{FF2B5EF4-FFF2-40B4-BE49-F238E27FC236}">
              <a16:creationId xmlns:a16="http://schemas.microsoft.com/office/drawing/2014/main" id="{00000000-0008-0000-0100-0000A5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2" name="chkNoUpdatesTrue" descr="check_yes.jpg" hidden="1">
          <a:extLst>
            <a:ext uri="{FF2B5EF4-FFF2-40B4-BE49-F238E27FC236}">
              <a16:creationId xmlns:a16="http://schemas.microsoft.com/office/drawing/2014/main" id="{00000000-0008-0000-0100-0000A6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3" name="chkGetUpdatesFalse" descr="check_no.png" hidden="1">
          <a:extLst>
            <a:ext uri="{FF2B5EF4-FFF2-40B4-BE49-F238E27FC236}">
              <a16:creationId xmlns:a16="http://schemas.microsoft.com/office/drawing/2014/main" id="{00000000-0008-0000-0100-0000A7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103</xdr:row>
      <xdr:rowOff>180974</xdr:rowOff>
    </xdr:from>
    <xdr:to>
      <xdr:col>9</xdr:col>
      <xdr:colOff>87599</xdr:colOff>
      <xdr:row>106</xdr:row>
      <xdr:rowOff>5474</xdr:rowOff>
    </xdr:to>
    <xdr:sp macro="[0]!Instruction.cmdGetUpdate_Click" textlink="">
      <xdr:nvSpPr>
        <xdr:cNvPr id="32" name="cmdGetUpdate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>
          <a:spLocks noChangeArrowheads="1"/>
        </xdr:cNvSpPr>
      </xdr:nvSpPr>
      <xdr:spPr bwMode="auto">
        <a:xfrm>
          <a:off x="2581275" y="2638424"/>
          <a:ext cx="1563974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255271</xdr:colOff>
      <xdr:row>103</xdr:row>
      <xdr:rowOff>180974</xdr:rowOff>
    </xdr:from>
    <xdr:to>
      <xdr:col>15</xdr:col>
      <xdr:colOff>47626</xdr:colOff>
      <xdr:row>106</xdr:row>
      <xdr:rowOff>5474</xdr:rowOff>
    </xdr:to>
    <xdr:sp macro="[0]!Instruction.cmdShowHideUpdateLog_Click" textlink="">
      <xdr:nvSpPr>
        <xdr:cNvPr id="34" name="cmdShowHideUpdateLog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>
          <a:spLocks noChangeArrowheads="1"/>
        </xdr:cNvSpPr>
      </xdr:nvSpPr>
      <xdr:spPr bwMode="auto">
        <a:xfrm>
          <a:off x="4312921" y="2638424"/>
          <a:ext cx="1564005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4</xdr:col>
      <xdr:colOff>19050</xdr:colOff>
      <xdr:row>103</xdr:row>
      <xdr:rowOff>161925</xdr:rowOff>
    </xdr:from>
    <xdr:to>
      <xdr:col>5</xdr:col>
      <xdr:colOff>142875</xdr:colOff>
      <xdr:row>106</xdr:row>
      <xdr:rowOff>9525</xdr:rowOff>
    </xdr:to>
    <xdr:pic macro="[0]!Instruction.cmdGetUpdate_Click">
      <xdr:nvPicPr>
        <xdr:cNvPr id="7206826" name="cmdGetUpdateImg" descr="icon11.png">
          <a:extLst>
            <a:ext uri="{FF2B5EF4-FFF2-40B4-BE49-F238E27FC236}">
              <a16:creationId xmlns:a16="http://schemas.microsoft.com/office/drawing/2014/main" id="{00000000-0008-0000-0100-0000AA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238125</xdr:colOff>
      <xdr:row>103</xdr:row>
      <xdr:rowOff>161925</xdr:rowOff>
    </xdr:from>
    <xdr:to>
      <xdr:col>11</xdr:col>
      <xdr:colOff>66675</xdr:colOff>
      <xdr:row>106</xdr:row>
      <xdr:rowOff>9525</xdr:rowOff>
    </xdr:to>
    <xdr:pic macro="[0]!Instruction.cmdShowHideUpdateLog_Click">
      <xdr:nvPicPr>
        <xdr:cNvPr id="7206827" name="cmdShowHideUpdateLogImg" descr="icon13.png">
          <a:extLst>
            <a:ext uri="{FF2B5EF4-FFF2-40B4-BE49-F238E27FC236}">
              <a16:creationId xmlns:a16="http://schemas.microsoft.com/office/drawing/2014/main" id="{00000000-0008-0000-0100-0000AB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  <a:ext uri="{FF2B5EF4-FFF2-40B4-BE49-F238E27FC236}">
                  <a16:creationId xmlns:a16="http://schemas.microsoft.com/office/drawing/2014/main" id="{00000000-0008-0000-0100-000001F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219075</xdr:colOff>
      <xdr:row>1</xdr:row>
      <xdr:rowOff>85725</xdr:rowOff>
    </xdr:from>
    <xdr:to>
      <xdr:col>24</xdr:col>
      <xdr:colOff>279237</xdr:colOff>
      <xdr:row>2</xdr:row>
      <xdr:rowOff>161925</xdr:rowOff>
    </xdr:to>
    <xdr:sp macro="[0]!Instruction.cmdStart_Click" textlink="">
      <xdr:nvSpPr>
        <xdr:cNvPr id="37" name="cmdStart" hidden="1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>
          <a:spLocks noChangeArrowheads="1"/>
        </xdr:cNvSpPr>
      </xdr:nvSpPr>
      <xdr:spPr bwMode="auto">
        <a:xfrm>
          <a:off x="6934200" y="123825"/>
          <a:ext cx="1831812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2585" name="FREEZE_PANES" descr="update_org.png">
          <a:extLst>
            <a:ext uri="{FF2B5EF4-FFF2-40B4-BE49-F238E27FC236}">
              <a16:creationId xmlns:a16="http://schemas.microsoft.com/office/drawing/2014/main" id="{00000000-0008-0000-0A00-0000C923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2586" name="UNFREEZE_PANES" descr="update_org.png" hidden="1">
          <a:extLst>
            <a:ext uri="{FF2B5EF4-FFF2-40B4-BE49-F238E27FC236}">
              <a16:creationId xmlns:a16="http://schemas.microsoft.com/office/drawing/2014/main" id="{00000000-0008-0000-0A00-0000CA23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</xdr:colOff>
      <xdr:row>3</xdr:row>
      <xdr:rowOff>9525</xdr:rowOff>
    </xdr:from>
    <xdr:to>
      <xdr:col>9</xdr:col>
      <xdr:colOff>219075</xdr:colOff>
      <xdr:row>4</xdr:row>
      <xdr:rowOff>161925</xdr:rowOff>
    </xdr:to>
    <xdr:grpSp>
      <xdr:nvGrpSpPr>
        <xdr:cNvPr id="7198124" name="shCalendar" hidden="1">
          <a:extLst>
            <a:ext uri="{FF2B5EF4-FFF2-40B4-BE49-F238E27FC236}">
              <a16:creationId xmlns:a16="http://schemas.microsoft.com/office/drawing/2014/main" id="{00000000-0008-0000-0B00-0000ACD56D00}"/>
            </a:ext>
          </a:extLst>
        </xdr:cNvPr>
        <xdr:cNvGrpSpPr>
          <a:grpSpLocks/>
        </xdr:cNvGrpSpPr>
      </xdr:nvGrpSpPr>
      <xdr:grpSpPr bwMode="auto">
        <a:xfrm>
          <a:off x="2762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8127" name="shCalendar_bck" hidden="1">
            <a:extLst>
              <a:ext uri="{FF2B5EF4-FFF2-40B4-BE49-F238E27FC236}">
                <a16:creationId xmlns:a16="http://schemas.microsoft.com/office/drawing/2014/main" id="{00000000-0008-0000-0B00-0000AFD5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8128" name="shCalendar_1" descr="CalendarSmall.bmp" hidden="1">
            <a:extLst>
              <a:ext uri="{FF2B5EF4-FFF2-40B4-BE49-F238E27FC236}">
                <a16:creationId xmlns:a16="http://schemas.microsoft.com/office/drawing/2014/main" id="{00000000-0008-0000-0B00-0000B0D5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8125" name="FREEZE_PANES" descr="update_org.png">
          <a:extLst>
            <a:ext uri="{FF2B5EF4-FFF2-40B4-BE49-F238E27FC236}">
              <a16:creationId xmlns:a16="http://schemas.microsoft.com/office/drawing/2014/main" id="{00000000-0008-0000-0B00-0000ADD5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8126" name="UNFREEZE_PANES" descr="update_org.png" hidden="1">
          <a:extLst>
            <a:ext uri="{FF2B5EF4-FFF2-40B4-BE49-F238E27FC236}">
              <a16:creationId xmlns:a16="http://schemas.microsoft.com/office/drawing/2014/main" id="{00000000-0008-0000-0B00-0000AED5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3609" name="FREEZE_PANES" descr="update_org.png">
          <a:extLst>
            <a:ext uri="{FF2B5EF4-FFF2-40B4-BE49-F238E27FC236}">
              <a16:creationId xmlns:a16="http://schemas.microsoft.com/office/drawing/2014/main" id="{00000000-0008-0000-0C00-0000C92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3610" name="UNFREEZE_PANES" descr="update_org.png" hidden="1">
          <a:extLst>
            <a:ext uri="{FF2B5EF4-FFF2-40B4-BE49-F238E27FC236}">
              <a16:creationId xmlns:a16="http://schemas.microsoft.com/office/drawing/2014/main" id="{00000000-0008-0000-0C00-0000CA2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84</xdr:col>
      <xdr:colOff>38100</xdr:colOff>
      <xdr:row>30</xdr:row>
      <xdr:rowOff>0</xdr:rowOff>
    </xdr:from>
    <xdr:to>
      <xdr:col>84</xdr:col>
      <xdr:colOff>228600</xdr:colOff>
      <xdr:row>30</xdr:row>
      <xdr:rowOff>190500</xdr:rowOff>
    </xdr:to>
    <xdr:grpSp>
      <xdr:nvGrpSpPr>
        <xdr:cNvPr id="7205334" name="shCalendar" hidden="1">
          <a:extLst>
            <a:ext uri="{FF2B5EF4-FFF2-40B4-BE49-F238E27FC236}">
              <a16:creationId xmlns:a16="http://schemas.microsoft.com/office/drawing/2014/main" id="{00000000-0008-0000-0D00-0000D6F16D00}"/>
            </a:ext>
          </a:extLst>
        </xdr:cNvPr>
        <xdr:cNvGrpSpPr>
          <a:grpSpLocks/>
        </xdr:cNvGrpSpPr>
      </xdr:nvGrpSpPr>
      <xdr:grpSpPr bwMode="auto">
        <a:xfrm>
          <a:off x="41843325" y="6772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5340" name="shCalendar_bck" hidden="1">
            <a:extLst>
              <a:ext uri="{FF2B5EF4-FFF2-40B4-BE49-F238E27FC236}">
                <a16:creationId xmlns:a16="http://schemas.microsoft.com/office/drawing/2014/main" id="{00000000-0008-0000-0D00-0000DCF1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5341" name="shCalendar_1" descr="CalendarSmall.bmp" hidden="1">
            <a:extLst>
              <a:ext uri="{FF2B5EF4-FFF2-40B4-BE49-F238E27FC236}">
                <a16:creationId xmlns:a16="http://schemas.microsoft.com/office/drawing/2014/main" id="{00000000-0008-0000-0D00-0000DDF1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205335" name="FREEZE_PANES" descr="update_org.png">
          <a:extLst>
            <a:ext uri="{FF2B5EF4-FFF2-40B4-BE49-F238E27FC236}">
              <a16:creationId xmlns:a16="http://schemas.microsoft.com/office/drawing/2014/main" id="{00000000-0008-0000-0D00-0000D7F1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205336" name="UNFREEZE_PANES" descr="update_org.png" hidden="1">
          <a:extLst>
            <a:ext uri="{FF2B5EF4-FFF2-40B4-BE49-F238E27FC236}">
              <a16:creationId xmlns:a16="http://schemas.microsoft.com/office/drawing/2014/main" id="{00000000-0008-0000-0D00-0000D8F1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84</xdr:col>
      <xdr:colOff>0</xdr:colOff>
      <xdr:row>3</xdr:row>
      <xdr:rowOff>9525</xdr:rowOff>
    </xdr:from>
    <xdr:to>
      <xdr:col>84</xdr:col>
      <xdr:colOff>190500</xdr:colOff>
      <xdr:row>4</xdr:row>
      <xdr:rowOff>161925</xdr:rowOff>
    </xdr:to>
    <xdr:grpSp>
      <xdr:nvGrpSpPr>
        <xdr:cNvPr id="7205337" name="shCalendar" hidden="1">
          <a:extLst>
            <a:ext uri="{FF2B5EF4-FFF2-40B4-BE49-F238E27FC236}">
              <a16:creationId xmlns:a16="http://schemas.microsoft.com/office/drawing/2014/main" id="{00000000-0008-0000-0D00-0000D9F16D00}"/>
            </a:ext>
          </a:extLst>
        </xdr:cNvPr>
        <xdr:cNvGrpSpPr>
          <a:grpSpLocks/>
        </xdr:cNvGrpSpPr>
      </xdr:nvGrpSpPr>
      <xdr:grpSpPr bwMode="auto">
        <a:xfrm>
          <a:off x="418052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5338" name="shCalendar_bck" hidden="1">
            <a:extLst>
              <a:ext uri="{FF2B5EF4-FFF2-40B4-BE49-F238E27FC236}">
                <a16:creationId xmlns:a16="http://schemas.microsoft.com/office/drawing/2014/main" id="{00000000-0008-0000-0D00-0000DAF1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5339" name="shCalendar_1" descr="CalendarSmall.bmp" hidden="1">
            <a:extLst>
              <a:ext uri="{FF2B5EF4-FFF2-40B4-BE49-F238E27FC236}">
                <a16:creationId xmlns:a16="http://schemas.microsoft.com/office/drawing/2014/main" id="{00000000-0008-0000-0D00-0000DBF1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47465" name="FREEZE_PANES" descr="update_org.png">
          <a:extLst>
            <a:ext uri="{FF2B5EF4-FFF2-40B4-BE49-F238E27FC236}">
              <a16:creationId xmlns:a16="http://schemas.microsoft.com/office/drawing/2014/main" id="{00000000-0008-0000-0E00-0000C90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47466" name="UNFREEZE_PANES" descr="update_org.png" hidden="1">
          <a:extLst>
            <a:ext uri="{FF2B5EF4-FFF2-40B4-BE49-F238E27FC236}">
              <a16:creationId xmlns:a16="http://schemas.microsoft.com/office/drawing/2014/main" id="{00000000-0008-0000-0E00-0000CA0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0</xdr:colOff>
      <xdr:row>3</xdr:row>
      <xdr:rowOff>9525</xdr:rowOff>
    </xdr:from>
    <xdr:to>
      <xdr:col>37</xdr:col>
      <xdr:colOff>190500</xdr:colOff>
      <xdr:row>4</xdr:row>
      <xdr:rowOff>161925</xdr:rowOff>
    </xdr:to>
    <xdr:grpSp>
      <xdr:nvGrpSpPr>
        <xdr:cNvPr id="7199122" name="shCalendar" hidden="1">
          <a:extLst>
            <a:ext uri="{FF2B5EF4-FFF2-40B4-BE49-F238E27FC236}">
              <a16:creationId xmlns:a16="http://schemas.microsoft.com/office/drawing/2014/main" id="{00000000-0008-0000-0F00-000092D96D00}"/>
            </a:ext>
          </a:extLst>
        </xdr:cNvPr>
        <xdr:cNvGrpSpPr>
          <a:grpSpLocks/>
        </xdr:cNvGrpSpPr>
      </xdr:nvGrpSpPr>
      <xdr:grpSpPr bwMode="auto">
        <a:xfrm>
          <a:off x="185642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9125" name="shCalendar_bck" hidden="1">
            <a:extLst>
              <a:ext uri="{FF2B5EF4-FFF2-40B4-BE49-F238E27FC236}">
                <a16:creationId xmlns:a16="http://schemas.microsoft.com/office/drawing/2014/main" id="{00000000-0008-0000-0F00-000095D9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9126" name="shCalendar_1" descr="CalendarSmall.bmp" hidden="1">
            <a:extLst>
              <a:ext uri="{FF2B5EF4-FFF2-40B4-BE49-F238E27FC236}">
                <a16:creationId xmlns:a16="http://schemas.microsoft.com/office/drawing/2014/main" id="{00000000-0008-0000-0F00-000096D9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9123" name="FREEZE_PANES" descr="update_org.png">
          <a:extLst>
            <a:ext uri="{FF2B5EF4-FFF2-40B4-BE49-F238E27FC236}">
              <a16:creationId xmlns:a16="http://schemas.microsoft.com/office/drawing/2014/main" id="{00000000-0008-0000-0F00-000093D9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9124" name="UNFREEZE_PANES" descr="update_org.png" hidden="1">
          <a:extLst>
            <a:ext uri="{FF2B5EF4-FFF2-40B4-BE49-F238E27FC236}">
              <a16:creationId xmlns:a16="http://schemas.microsoft.com/office/drawing/2014/main" id="{00000000-0008-0000-0F00-000094D9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4633" name="FREEZE_PANES" descr="update_org.png">
          <a:extLst>
            <a:ext uri="{FF2B5EF4-FFF2-40B4-BE49-F238E27FC236}">
              <a16:creationId xmlns:a16="http://schemas.microsoft.com/office/drawing/2014/main" id="{00000000-0008-0000-1000-0000C92B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4634" name="UNFREEZE_PANES" descr="update_org.png" hidden="1">
          <a:extLst>
            <a:ext uri="{FF2B5EF4-FFF2-40B4-BE49-F238E27FC236}">
              <a16:creationId xmlns:a16="http://schemas.microsoft.com/office/drawing/2014/main" id="{00000000-0008-0000-1000-0000CA2B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38100</xdr:colOff>
      <xdr:row>21</xdr:row>
      <xdr:rowOff>0</xdr:rowOff>
    </xdr:from>
    <xdr:to>
      <xdr:col>33</xdr:col>
      <xdr:colOff>228600</xdr:colOff>
      <xdr:row>21</xdr:row>
      <xdr:rowOff>190500</xdr:rowOff>
    </xdr:to>
    <xdr:grpSp>
      <xdr:nvGrpSpPr>
        <xdr:cNvPr id="7190437" name="shCalendar" hidden="1">
          <a:extLst>
            <a:ext uri="{FF2B5EF4-FFF2-40B4-BE49-F238E27FC236}">
              <a16:creationId xmlns:a16="http://schemas.microsoft.com/office/drawing/2014/main" id="{00000000-0008-0000-1100-0000A5B76D00}"/>
            </a:ext>
          </a:extLst>
        </xdr:cNvPr>
        <xdr:cNvGrpSpPr>
          <a:grpSpLocks/>
        </xdr:cNvGrpSpPr>
      </xdr:nvGrpSpPr>
      <xdr:grpSpPr bwMode="auto">
        <a:xfrm>
          <a:off x="17325975" y="3733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0440" name="shCalendar_bck" hidden="1">
            <a:extLst>
              <a:ext uri="{FF2B5EF4-FFF2-40B4-BE49-F238E27FC236}">
                <a16:creationId xmlns:a16="http://schemas.microsoft.com/office/drawing/2014/main" id="{00000000-0008-0000-1100-0000A8B7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0441" name="shCalendar_1" descr="CalendarSmall.bmp" hidden="1">
            <a:extLst>
              <a:ext uri="{FF2B5EF4-FFF2-40B4-BE49-F238E27FC236}">
                <a16:creationId xmlns:a16="http://schemas.microsoft.com/office/drawing/2014/main" id="{00000000-0008-0000-1100-0000A9B7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0438" name="FREEZE_PANES" descr="update_org.png">
          <a:extLst>
            <a:ext uri="{FF2B5EF4-FFF2-40B4-BE49-F238E27FC236}">
              <a16:creationId xmlns:a16="http://schemas.microsoft.com/office/drawing/2014/main" id="{00000000-0008-0000-1100-0000A6B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0439" name="UNFREEZE_PANES" descr="update_org.png" hidden="1">
          <a:extLst>
            <a:ext uri="{FF2B5EF4-FFF2-40B4-BE49-F238E27FC236}">
              <a16:creationId xmlns:a16="http://schemas.microsoft.com/office/drawing/2014/main" id="{00000000-0008-0000-1100-0000A7B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99895" name="FREEZE_PANES" descr="update_org.png">
          <a:extLst>
            <a:ext uri="{FF2B5EF4-FFF2-40B4-BE49-F238E27FC236}">
              <a16:creationId xmlns:a16="http://schemas.microsoft.com/office/drawing/2014/main" id="{00000000-0008-0000-1200-000097D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99896" name="UNFREEZE_PANES" descr="update_org.png" hidden="1">
          <a:extLst>
            <a:ext uri="{FF2B5EF4-FFF2-40B4-BE49-F238E27FC236}">
              <a16:creationId xmlns:a16="http://schemas.microsoft.com/office/drawing/2014/main" id="{00000000-0008-0000-1200-000098D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184781" name="FREEZE_PANES" descr="update_org.png">
          <a:extLst>
            <a:ext uri="{FF2B5EF4-FFF2-40B4-BE49-F238E27FC236}">
              <a16:creationId xmlns:a16="http://schemas.microsoft.com/office/drawing/2014/main" id="{00000000-0008-0000-1300-00008DA1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184782" name="UNFREEZE_PANES" descr="update_org.png" hidden="1">
          <a:extLst>
            <a:ext uri="{FF2B5EF4-FFF2-40B4-BE49-F238E27FC236}">
              <a16:creationId xmlns:a16="http://schemas.microsoft.com/office/drawing/2014/main" id="{00000000-0008-0000-1300-00008EA1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68580</xdr:colOff>
      <xdr:row>0</xdr:row>
      <xdr:rowOff>47625</xdr:rowOff>
    </xdr:from>
    <xdr:to>
      <xdr:col>6</xdr:col>
      <xdr:colOff>80506</xdr:colOff>
      <xdr:row>0</xdr:row>
      <xdr:rowOff>301503</xdr:rowOff>
    </xdr:to>
    <xdr:sp macro="[0]!modUpdTemplLogger.Clear" textlink="">
      <xdr:nvSpPr>
        <xdr:cNvPr id="194761" name="cmdStart">
          <a:extLst>
            <a:ext uri="{FF2B5EF4-FFF2-40B4-BE49-F238E27FC236}">
              <a16:creationId xmlns:a16="http://schemas.microsoft.com/office/drawing/2014/main" id="{00000000-0008-0000-0200-0000C9F80200}"/>
            </a:ext>
          </a:extLst>
        </xdr:cNvPr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186394" name="FREEZE_PANES" descr="update_org.png">
          <a:extLst>
            <a:ext uri="{FF2B5EF4-FFF2-40B4-BE49-F238E27FC236}">
              <a16:creationId xmlns:a16="http://schemas.microsoft.com/office/drawing/2014/main" id="{00000000-0008-0000-1400-0000DAA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186395" name="UNFREEZE_PANES" descr="update_org.png" hidden="1">
          <a:extLst>
            <a:ext uri="{FF2B5EF4-FFF2-40B4-BE49-F238E27FC236}">
              <a16:creationId xmlns:a16="http://schemas.microsoft.com/office/drawing/2014/main" id="{00000000-0008-0000-1400-0000DBA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38100</xdr:colOff>
      <xdr:row>3</xdr:row>
      <xdr:rowOff>9525</xdr:rowOff>
    </xdr:from>
    <xdr:to>
      <xdr:col>7</xdr:col>
      <xdr:colOff>228600</xdr:colOff>
      <xdr:row>4</xdr:row>
      <xdr:rowOff>161925</xdr:rowOff>
    </xdr:to>
    <xdr:grpSp>
      <xdr:nvGrpSpPr>
        <xdr:cNvPr id="7186396" name="shCalendar" hidden="1">
          <a:extLst>
            <a:ext uri="{FF2B5EF4-FFF2-40B4-BE49-F238E27FC236}">
              <a16:creationId xmlns:a16="http://schemas.microsoft.com/office/drawing/2014/main" id="{00000000-0008-0000-1400-0000DCA76D00}"/>
            </a:ext>
          </a:extLst>
        </xdr:cNvPr>
        <xdr:cNvGrpSpPr>
          <a:grpSpLocks/>
        </xdr:cNvGrpSpPr>
      </xdr:nvGrpSpPr>
      <xdr:grpSpPr bwMode="auto">
        <a:xfrm>
          <a:off x="73152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86397" name="shCalendar_bck" hidden="1">
            <a:extLst>
              <a:ext uri="{FF2B5EF4-FFF2-40B4-BE49-F238E27FC236}">
                <a16:creationId xmlns:a16="http://schemas.microsoft.com/office/drawing/2014/main" id="{00000000-0008-0000-1400-0000DDA7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86398" name="shCalendar_1" descr="CalendarSmall.bmp" hidden="1">
            <a:extLst>
              <a:ext uri="{FF2B5EF4-FFF2-40B4-BE49-F238E27FC236}">
                <a16:creationId xmlns:a16="http://schemas.microsoft.com/office/drawing/2014/main" id="{00000000-0008-0000-1400-0000DEA7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3</xdr:row>
      <xdr:rowOff>9525</xdr:rowOff>
    </xdr:from>
    <xdr:to>
      <xdr:col>9</xdr:col>
      <xdr:colOff>228600</xdr:colOff>
      <xdr:row>4</xdr:row>
      <xdr:rowOff>161925</xdr:rowOff>
    </xdr:to>
    <xdr:grpSp>
      <xdr:nvGrpSpPr>
        <xdr:cNvPr id="7210020" name="shCalendar" hidden="1">
          <a:extLst>
            <a:ext uri="{FF2B5EF4-FFF2-40B4-BE49-F238E27FC236}">
              <a16:creationId xmlns:a16="http://schemas.microsoft.com/office/drawing/2014/main" id="{00000000-0008-0000-1500-000024046E00}"/>
            </a:ext>
          </a:extLst>
        </xdr:cNvPr>
        <xdr:cNvGrpSpPr>
          <a:grpSpLocks/>
        </xdr:cNvGrpSpPr>
      </xdr:nvGrpSpPr>
      <xdr:grpSpPr bwMode="auto">
        <a:xfrm>
          <a:off x="70770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10021" name="shCalendar_bck" hidden="1">
            <a:extLst>
              <a:ext uri="{FF2B5EF4-FFF2-40B4-BE49-F238E27FC236}">
                <a16:creationId xmlns:a16="http://schemas.microsoft.com/office/drawing/2014/main" id="{00000000-0008-0000-1500-000025046E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10022" name="shCalendar_1" descr="CalendarSmall.bmp" hidden="1">
            <a:extLst>
              <a:ext uri="{FF2B5EF4-FFF2-40B4-BE49-F238E27FC236}">
                <a16:creationId xmlns:a16="http://schemas.microsoft.com/office/drawing/2014/main" id="{00000000-0008-0000-1500-000026046E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2" name="FREEZE_PANES" descr="update_org.png">
          <a:extLst>
            <a:ext uri="{FF2B5EF4-FFF2-40B4-BE49-F238E27FC236}">
              <a16:creationId xmlns:a16="http://schemas.microsoft.com/office/drawing/2014/main" id="{00000000-0008-0000-1200-000097D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3" name="UNFREEZE_PANES" descr="update_org.png" hidden="1">
          <a:extLst>
            <a:ext uri="{FF2B5EF4-FFF2-40B4-BE49-F238E27FC236}">
              <a16:creationId xmlns:a16="http://schemas.microsoft.com/office/drawing/2014/main" id="{00000000-0008-0000-1200-000098D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200025</xdr:colOff>
      <xdr:row>0</xdr:row>
      <xdr:rowOff>114300</xdr:rowOff>
    </xdr:from>
    <xdr:to>
      <xdr:col>40</xdr:col>
      <xdr:colOff>390525</xdr:colOff>
      <xdr:row>0</xdr:row>
      <xdr:rowOff>304800</xdr:rowOff>
    </xdr:to>
    <xdr:grpSp>
      <xdr:nvGrpSpPr>
        <xdr:cNvPr id="7203032" name="shCalendar">
          <a:extLst>
            <a:ext uri="{FF2B5EF4-FFF2-40B4-BE49-F238E27FC236}">
              <a16:creationId xmlns:a16="http://schemas.microsoft.com/office/drawing/2014/main" id="{00000000-0008-0000-3500-0000D8E86D00}"/>
            </a:ext>
          </a:extLst>
        </xdr:cNvPr>
        <xdr:cNvGrpSpPr>
          <a:grpSpLocks/>
        </xdr:cNvGrpSpPr>
      </xdr:nvGrpSpPr>
      <xdr:grpSpPr bwMode="auto">
        <a:xfrm>
          <a:off x="68503800" y="1143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3033" name="shCalendar_bck">
            <a:extLst>
              <a:ext uri="{FF2B5EF4-FFF2-40B4-BE49-F238E27FC236}">
                <a16:creationId xmlns:a16="http://schemas.microsoft.com/office/drawing/2014/main" id="{00000000-0008-0000-3500-0000D9E8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3034" name="shCalendar_1" descr="CalendarSmall.bmp">
            <a:extLst>
              <a:ext uri="{FF2B5EF4-FFF2-40B4-BE49-F238E27FC236}">
                <a16:creationId xmlns:a16="http://schemas.microsoft.com/office/drawing/2014/main" id="{00000000-0008-0000-3500-0000DAE8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18</xdr:row>
      <xdr:rowOff>0</xdr:rowOff>
    </xdr:from>
    <xdr:to>
      <xdr:col>6</xdr:col>
      <xdr:colOff>228600</xdr:colOff>
      <xdr:row>18</xdr:row>
      <xdr:rowOff>190500</xdr:rowOff>
    </xdr:to>
    <xdr:grpSp>
      <xdr:nvGrpSpPr>
        <xdr:cNvPr id="7207128" name="shCalendar" hidden="1">
          <a:extLst>
            <a:ext uri="{FF2B5EF4-FFF2-40B4-BE49-F238E27FC236}">
              <a16:creationId xmlns:a16="http://schemas.microsoft.com/office/drawing/2014/main" id="{00000000-0008-0000-0300-0000D8F86D00}"/>
            </a:ext>
          </a:extLst>
        </xdr:cNvPr>
        <xdr:cNvGrpSpPr>
          <a:grpSpLocks/>
        </xdr:cNvGrpSpPr>
      </xdr:nvGrpSpPr>
      <xdr:grpSpPr bwMode="auto">
        <a:xfrm>
          <a:off x="7219950" y="33623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7135" name="shCalendar_bck" hidden="1">
            <a:extLst>
              <a:ext uri="{FF2B5EF4-FFF2-40B4-BE49-F238E27FC236}">
                <a16:creationId xmlns:a16="http://schemas.microsoft.com/office/drawing/2014/main" id="{00000000-0008-0000-0300-0000DFF8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7136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E0F8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228600</xdr:colOff>
      <xdr:row>10</xdr:row>
      <xdr:rowOff>28575</xdr:rowOff>
    </xdr:from>
    <xdr:to>
      <xdr:col>7</xdr:col>
      <xdr:colOff>200025</xdr:colOff>
      <xdr:row>10</xdr:row>
      <xdr:rowOff>247650</xdr:rowOff>
    </xdr:to>
    <xdr:pic macro="[0]!modInfo.MainSheetHelp">
      <xdr:nvPicPr>
        <xdr:cNvPr id="7207129" name="ExcludeHelp_3" descr="Справка по листу">
          <a:extLst>
            <a:ext uri="{FF2B5EF4-FFF2-40B4-BE49-F238E27FC236}">
              <a16:creationId xmlns:a16="http://schemas.microsoft.com/office/drawing/2014/main" id="{00000000-0008-0000-0300-0000D9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704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8</xdr:row>
      <xdr:rowOff>95250</xdr:rowOff>
    </xdr:from>
    <xdr:to>
      <xdr:col>7</xdr:col>
      <xdr:colOff>200025</xdr:colOff>
      <xdr:row>8</xdr:row>
      <xdr:rowOff>314325</xdr:rowOff>
    </xdr:to>
    <xdr:pic macro="[0]!modInfo.MainSheetHelp">
      <xdr:nvPicPr>
        <xdr:cNvPr id="7207130" name="ExcludeHelp_6" descr="Справка по листу">
          <a:extLst>
            <a:ext uri="{FF2B5EF4-FFF2-40B4-BE49-F238E27FC236}">
              <a16:creationId xmlns:a16="http://schemas.microsoft.com/office/drawing/2014/main" id="{00000000-0008-0000-0300-0000DA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3525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13</xdr:row>
      <xdr:rowOff>38100</xdr:rowOff>
    </xdr:from>
    <xdr:to>
      <xdr:col>7</xdr:col>
      <xdr:colOff>200025</xdr:colOff>
      <xdr:row>13</xdr:row>
      <xdr:rowOff>257175</xdr:rowOff>
    </xdr:to>
    <xdr:pic macro="[0]!modInfo.MainSheetHelp">
      <xdr:nvPicPr>
        <xdr:cNvPr id="7207131" name="ExcludeHelp_7" descr="Справка по листу">
          <a:extLst>
            <a:ext uri="{FF2B5EF4-FFF2-40B4-BE49-F238E27FC236}">
              <a16:creationId xmlns:a16="http://schemas.microsoft.com/office/drawing/2014/main" id="{00000000-0008-0000-0300-0000DB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3924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27</xdr:row>
      <xdr:rowOff>85725</xdr:rowOff>
    </xdr:from>
    <xdr:to>
      <xdr:col>7</xdr:col>
      <xdr:colOff>200025</xdr:colOff>
      <xdr:row>27</xdr:row>
      <xdr:rowOff>304800</xdr:rowOff>
    </xdr:to>
    <xdr:pic macro="[0]!modInfo.MainSheetHelp">
      <xdr:nvPicPr>
        <xdr:cNvPr id="7207132" name="ExcludeHelp_8" descr="Справка по листу">
          <a:extLst>
            <a:ext uri="{FF2B5EF4-FFF2-40B4-BE49-F238E27FC236}">
              <a16:creationId xmlns:a16="http://schemas.microsoft.com/office/drawing/2014/main" id="{00000000-0008-0000-0300-0000DC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4752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4</xdr:row>
      <xdr:rowOff>0</xdr:rowOff>
    </xdr:from>
    <xdr:to>
      <xdr:col>7</xdr:col>
      <xdr:colOff>219075</xdr:colOff>
      <xdr:row>4</xdr:row>
      <xdr:rowOff>219075</xdr:rowOff>
    </xdr:to>
    <xdr:pic macro="[0]!modList00.CreatePrintedForm">
      <xdr:nvPicPr>
        <xdr:cNvPr id="7207133" name="cmdCreatePrintedForm" descr="Создание печатной формы" hidden="1">
          <a:extLst>
            <a:ext uri="{FF2B5EF4-FFF2-40B4-BE49-F238E27FC236}">
              <a16:creationId xmlns:a16="http://schemas.microsoft.com/office/drawing/2014/main" id="{00000000-0008-0000-0300-0000DD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26</xdr:row>
      <xdr:rowOff>76200</xdr:rowOff>
    </xdr:from>
    <xdr:to>
      <xdr:col>6</xdr:col>
      <xdr:colOff>0</xdr:colOff>
      <xdr:row>26</xdr:row>
      <xdr:rowOff>369673</xdr:rowOff>
    </xdr:to>
    <xdr:sp macro="[0]!modList00.cmdOrganizationChoice_Click_Handler" textlink="">
      <xdr:nvSpPr>
        <xdr:cNvPr id="17" name="cmdOrgChoice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>
          <a:spLocks noChangeArrowheads="1"/>
        </xdr:cNvSpPr>
      </xdr:nvSpPr>
      <xdr:spPr bwMode="auto">
        <a:xfrm>
          <a:off x="3800475" y="4762500"/>
          <a:ext cx="3381375" cy="293473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8</xdr:row>
      <xdr:rowOff>0</xdr:rowOff>
    </xdr:from>
    <xdr:to>
      <xdr:col>4</xdr:col>
      <xdr:colOff>219075</xdr:colOff>
      <xdr:row>8</xdr:row>
      <xdr:rowOff>219075</xdr:rowOff>
    </xdr:to>
    <xdr:pic macro="[0]!modInfo.MainSheetHelp">
      <xdr:nvPicPr>
        <xdr:cNvPr id="7208055" name="ExcludeHelp_1" descr="Справка по листу">
          <a:extLst>
            <a:ext uri="{FF2B5EF4-FFF2-40B4-BE49-F238E27FC236}">
              <a16:creationId xmlns:a16="http://schemas.microsoft.com/office/drawing/2014/main" id="{00000000-0008-0000-0400-000077FC6D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7208056" name="ExcludeHelp_2" descr="Справка по листу">
          <a:extLst>
            <a:ext uri="{FF2B5EF4-FFF2-40B4-BE49-F238E27FC236}">
              <a16:creationId xmlns:a16="http://schemas.microsoft.com/office/drawing/2014/main" id="{00000000-0008-0000-0400-000078FC6D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7208057" name="ExcludeHelp_2" descr="Справка по листу">
          <a:extLst>
            <a:ext uri="{FF2B5EF4-FFF2-40B4-BE49-F238E27FC236}">
              <a16:creationId xmlns:a16="http://schemas.microsoft.com/office/drawing/2014/main" id="{00000000-0008-0000-0400-000079FC6D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19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0</xdr:col>
      <xdr:colOff>0</xdr:colOff>
      <xdr:row>3</xdr:row>
      <xdr:rowOff>0</xdr:rowOff>
    </xdr:from>
    <xdr:to>
      <xdr:col>2</xdr:col>
      <xdr:colOff>238125</xdr:colOff>
      <xdr:row>3</xdr:row>
      <xdr:rowOff>247650</xdr:rowOff>
    </xdr:to>
    <xdr:pic macro="[0]!modThisWorkbook.Freeze_Panes">
      <xdr:nvPicPr>
        <xdr:cNvPr id="7208058" name="FREEZE_PANES" descr="update_org.png">
          <a:extLst>
            <a:ext uri="{FF2B5EF4-FFF2-40B4-BE49-F238E27FC236}">
              <a16:creationId xmlns:a16="http://schemas.microsoft.com/office/drawing/2014/main" id="{00000000-0008-0000-0400-00007AF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3</xdr:col>
      <xdr:colOff>0</xdr:colOff>
      <xdr:row>3</xdr:row>
      <xdr:rowOff>247650</xdr:rowOff>
    </xdr:to>
    <xdr:pic macro="[0]!modThisWorkbook.Freeze_Panes">
      <xdr:nvPicPr>
        <xdr:cNvPr id="7208059" name="UNFREEZE_PANES" descr="update_org.png" hidden="1">
          <a:extLst>
            <a:ext uri="{FF2B5EF4-FFF2-40B4-BE49-F238E27FC236}">
              <a16:creationId xmlns:a16="http://schemas.microsoft.com/office/drawing/2014/main" id="{00000000-0008-0000-0400-00007BF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</xdr:row>
      <xdr:rowOff>9525</xdr:rowOff>
    </xdr:from>
    <xdr:to>
      <xdr:col>10</xdr:col>
      <xdr:colOff>190500</xdr:colOff>
      <xdr:row>4</xdr:row>
      <xdr:rowOff>161925</xdr:rowOff>
    </xdr:to>
    <xdr:grpSp>
      <xdr:nvGrpSpPr>
        <xdr:cNvPr id="7201434" name="shCalendar" hidden="1">
          <a:extLst>
            <a:ext uri="{FF2B5EF4-FFF2-40B4-BE49-F238E27FC236}">
              <a16:creationId xmlns:a16="http://schemas.microsoft.com/office/drawing/2014/main" id="{00000000-0008-0000-0500-00009AE26D00}"/>
            </a:ext>
          </a:extLst>
        </xdr:cNvPr>
        <xdr:cNvGrpSpPr>
          <a:grpSpLocks/>
        </xdr:cNvGrpSpPr>
      </xdr:nvGrpSpPr>
      <xdr:grpSpPr bwMode="auto">
        <a:xfrm>
          <a:off x="106680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1441" name="shCalendar_bck" hidden="1">
            <a:extLst>
              <a:ext uri="{FF2B5EF4-FFF2-40B4-BE49-F238E27FC236}">
                <a16:creationId xmlns:a16="http://schemas.microsoft.com/office/drawing/2014/main" id="{00000000-0008-0000-0500-0000A1E2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1442" name="shCalendar_1" descr="CalendarSmall.bmp" hidden="1">
            <a:extLst>
              <a:ext uri="{FF2B5EF4-FFF2-40B4-BE49-F238E27FC236}">
                <a16:creationId xmlns:a16="http://schemas.microsoft.com/office/drawing/2014/main" id="{00000000-0008-0000-0500-0000A2E2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219075</xdr:colOff>
      <xdr:row>16</xdr:row>
      <xdr:rowOff>219075</xdr:rowOff>
    </xdr:to>
    <xdr:pic macro="[0]!modInfo.MainSheetHelp">
      <xdr:nvPicPr>
        <xdr:cNvPr id="7201435" name="ExcludeHelp_1" descr="Справка по листу">
          <a:extLst>
            <a:ext uri="{FF2B5EF4-FFF2-40B4-BE49-F238E27FC236}">
              <a16:creationId xmlns:a16="http://schemas.microsoft.com/office/drawing/2014/main" id="{00000000-0008-0000-0500-00009B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16</xdr:row>
      <xdr:rowOff>0</xdr:rowOff>
    </xdr:from>
    <xdr:to>
      <xdr:col>10</xdr:col>
      <xdr:colOff>219075</xdr:colOff>
      <xdr:row>16</xdr:row>
      <xdr:rowOff>219075</xdr:rowOff>
    </xdr:to>
    <xdr:pic macro="[0]!modInfo.MainSheetHelp">
      <xdr:nvPicPr>
        <xdr:cNvPr id="7201436" name="ExcludeHelp_2" descr="Справка по листу">
          <a:extLst>
            <a:ext uri="{FF2B5EF4-FFF2-40B4-BE49-F238E27FC236}">
              <a16:creationId xmlns:a16="http://schemas.microsoft.com/office/drawing/2014/main" id="{00000000-0008-0000-0500-00009C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14</xdr:col>
      <xdr:colOff>0</xdr:colOff>
      <xdr:row>16</xdr:row>
      <xdr:rowOff>0</xdr:rowOff>
    </xdr:from>
    <xdr:to>
      <xdr:col>14</xdr:col>
      <xdr:colOff>219075</xdr:colOff>
      <xdr:row>16</xdr:row>
      <xdr:rowOff>219075</xdr:rowOff>
    </xdr:to>
    <xdr:pic macro="[0]!modInfo.MainSheetHelp">
      <xdr:nvPicPr>
        <xdr:cNvPr id="7201437" name="ExcludeHelp_3" descr="Справка по листу">
          <a:extLst>
            <a:ext uri="{FF2B5EF4-FFF2-40B4-BE49-F238E27FC236}">
              <a16:creationId xmlns:a16="http://schemas.microsoft.com/office/drawing/2014/main" id="{00000000-0008-0000-0500-00009D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207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28576</xdr:colOff>
      <xdr:row>28</xdr:row>
      <xdr:rowOff>2</xdr:rowOff>
    </xdr:from>
    <xdr:to>
      <xdr:col>4</xdr:col>
      <xdr:colOff>3343276</xdr:colOff>
      <xdr:row>29</xdr:row>
      <xdr:rowOff>1</xdr:rowOff>
    </xdr:to>
    <xdr:sp macro="[0]!modList02.cmdDoIt_Click_Handler" textlink="">
      <xdr:nvSpPr>
        <xdr:cNvPr id="24" name="cmdCreateSheets" hidden="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>
          <a:spLocks noChangeArrowheads="1"/>
        </xdr:cNvSpPr>
      </xdr:nvSpPr>
      <xdr:spPr bwMode="auto">
        <a:xfrm>
          <a:off x="685801" y="2371727"/>
          <a:ext cx="3314700" cy="295274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Сформировать список листов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201439" name="FREEZE_PANES" descr="update_org.png">
          <a:extLst>
            <a:ext uri="{FF2B5EF4-FFF2-40B4-BE49-F238E27FC236}">
              <a16:creationId xmlns:a16="http://schemas.microsoft.com/office/drawing/2014/main" id="{00000000-0008-0000-0500-00009F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201440" name="UNFREEZE_PANES" descr="update_org.png" hidden="1">
          <a:extLst>
            <a:ext uri="{FF2B5EF4-FFF2-40B4-BE49-F238E27FC236}">
              <a16:creationId xmlns:a16="http://schemas.microsoft.com/office/drawing/2014/main" id="{00000000-0008-0000-0500-0000A0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39307" name="FREEZE_PANES" descr="update_org.png">
          <a:extLst>
            <a:ext uri="{FF2B5EF4-FFF2-40B4-BE49-F238E27FC236}">
              <a16:creationId xmlns:a16="http://schemas.microsoft.com/office/drawing/2014/main" id="{00000000-0008-0000-0600-0000EBEF6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39308" name="UNFREEZE_PANES" descr="update_org.png" hidden="1">
          <a:extLst>
            <a:ext uri="{FF2B5EF4-FFF2-40B4-BE49-F238E27FC236}">
              <a16:creationId xmlns:a16="http://schemas.microsoft.com/office/drawing/2014/main" id="{00000000-0008-0000-0600-0000ECEF6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38100</xdr:colOff>
      <xdr:row>3</xdr:row>
      <xdr:rowOff>9525</xdr:rowOff>
    </xdr:from>
    <xdr:to>
      <xdr:col>21</xdr:col>
      <xdr:colOff>228600</xdr:colOff>
      <xdr:row>4</xdr:row>
      <xdr:rowOff>161925</xdr:rowOff>
    </xdr:to>
    <xdr:grpSp>
      <xdr:nvGrpSpPr>
        <xdr:cNvPr id="7209051" name="shCalendar" hidden="1">
          <a:extLst>
            <a:ext uri="{FF2B5EF4-FFF2-40B4-BE49-F238E27FC236}">
              <a16:creationId xmlns:a16="http://schemas.microsoft.com/office/drawing/2014/main" id="{00000000-0008-0000-0700-00005B006E00}"/>
            </a:ext>
          </a:extLst>
        </xdr:cNvPr>
        <xdr:cNvGrpSpPr>
          <a:grpSpLocks/>
        </xdr:cNvGrpSpPr>
      </xdr:nvGrpSpPr>
      <xdr:grpSpPr bwMode="auto">
        <a:xfrm>
          <a:off x="66008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9054" name="shCalendar_bck" hidden="1">
            <a:extLst>
              <a:ext uri="{FF2B5EF4-FFF2-40B4-BE49-F238E27FC236}">
                <a16:creationId xmlns:a16="http://schemas.microsoft.com/office/drawing/2014/main" id="{00000000-0008-0000-0700-00005E006E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9055" name="shCalendar_1" descr="CalendarSmall.bmp" hidden="1">
            <a:extLst>
              <a:ext uri="{FF2B5EF4-FFF2-40B4-BE49-F238E27FC236}">
                <a16:creationId xmlns:a16="http://schemas.microsoft.com/office/drawing/2014/main" id="{00000000-0008-0000-0700-00005F006E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209052" name="FREEZE_PANES" descr="update_org.png">
          <a:extLst>
            <a:ext uri="{FF2B5EF4-FFF2-40B4-BE49-F238E27FC236}">
              <a16:creationId xmlns:a16="http://schemas.microsoft.com/office/drawing/2014/main" id="{00000000-0008-0000-0700-00005C006E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209053" name="UNFREEZE_PANES" descr="update_org.png" hidden="1">
          <a:extLst>
            <a:ext uri="{FF2B5EF4-FFF2-40B4-BE49-F238E27FC236}">
              <a16:creationId xmlns:a16="http://schemas.microsoft.com/office/drawing/2014/main" id="{00000000-0008-0000-0700-00005D006E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1561" name="FREEZE_PANES" descr="update_org.png">
          <a:extLst>
            <a:ext uri="{FF2B5EF4-FFF2-40B4-BE49-F238E27FC236}">
              <a16:creationId xmlns:a16="http://schemas.microsoft.com/office/drawing/2014/main" id="{00000000-0008-0000-0800-0000C91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1562" name="UNFREEZE_PANES" descr="update_org.png" hidden="1">
          <a:extLst>
            <a:ext uri="{FF2B5EF4-FFF2-40B4-BE49-F238E27FC236}">
              <a16:creationId xmlns:a16="http://schemas.microsoft.com/office/drawing/2014/main" id="{00000000-0008-0000-0800-0000CA1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4</xdr:row>
      <xdr:rowOff>161925</xdr:rowOff>
    </xdr:to>
    <xdr:grpSp>
      <xdr:nvGrpSpPr>
        <xdr:cNvPr id="7196165" name="shCalendar" hidden="1">
          <a:extLst>
            <a:ext uri="{FF2B5EF4-FFF2-40B4-BE49-F238E27FC236}">
              <a16:creationId xmlns:a16="http://schemas.microsoft.com/office/drawing/2014/main" id="{00000000-0008-0000-0900-000005CE6D00}"/>
            </a:ext>
          </a:extLst>
        </xdr:cNvPr>
        <xdr:cNvGrpSpPr>
          <a:grpSpLocks/>
        </xdr:cNvGrpSpPr>
      </xdr:nvGrpSpPr>
      <xdr:grpSpPr bwMode="auto">
        <a:xfrm>
          <a:off x="55721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6168" name="shCalendar_bck" hidden="1">
            <a:extLst>
              <a:ext uri="{FF2B5EF4-FFF2-40B4-BE49-F238E27FC236}">
                <a16:creationId xmlns:a16="http://schemas.microsoft.com/office/drawing/2014/main" id="{00000000-0008-0000-0900-000008CE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6169" name="shCalendar_1" descr="CalendarSmall.bmp" hidden="1">
            <a:extLst>
              <a:ext uri="{FF2B5EF4-FFF2-40B4-BE49-F238E27FC236}">
                <a16:creationId xmlns:a16="http://schemas.microsoft.com/office/drawing/2014/main" id="{00000000-0008-0000-0900-000009CE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6166" name="FREEZE_PANES" descr="update_org.png">
          <a:extLst>
            <a:ext uri="{FF2B5EF4-FFF2-40B4-BE49-F238E27FC236}">
              <a16:creationId xmlns:a16="http://schemas.microsoft.com/office/drawing/2014/main" id="{00000000-0008-0000-0900-000006CE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6167" name="UNFREEZE_PANES" descr="update_org.png" hidden="1">
          <a:extLst>
            <a:ext uri="{FF2B5EF4-FFF2-40B4-BE49-F238E27FC236}">
              <a16:creationId xmlns:a16="http://schemas.microsoft.com/office/drawing/2014/main" id="{00000000-0008-0000-0900-000007CE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a:spPr>
      <a:bodyPr vertOverflow="clip" wrap="square" lIns="27432" tIns="18288" rIns="27432" bIns="18288" anchor="ctr" upright="1"/>
      <a:lstStyle>
        <a:defPPr algn="ctr" rtl="0">
          <a:defRPr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defRPr>
        </a:defPPr>
      </a:lstStyle>
    </a:spDef>
  </a:objectDefaults>
  <a:extraClrSchemeLst/>
</a:theme>
</file>

<file path=xl/worksheets/_rels/sheet10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_2003.doc"/></Relationships>
</file>

<file path=xl/worksheets/_rels/sheet20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5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5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5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6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rgb="FFFFCC99"/>
  </sheetPr>
  <dimension ref="A1"/>
  <sheetViews>
    <sheetView showGridLines="0" workbookViewId="0"/>
  </sheetViews>
  <sheetFormatPr defaultRowHeight="11.25"/>
  <cols>
    <col min="1" max="16384" width="9.140625" style="229"/>
  </cols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2">
    <tabColor rgb="FFEAEBEE"/>
    <pageSetUpPr fitToPage="1"/>
  </sheetPr>
  <dimension ref="A1:AI32"/>
  <sheetViews>
    <sheetView showGridLines="0" topLeftCell="I4" zoomScaleNormal="100" workbookViewId="0"/>
  </sheetViews>
  <sheetFormatPr defaultColWidth="10.5703125" defaultRowHeight="14.25"/>
  <cols>
    <col min="1" max="6" width="10.5703125" style="35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5" customWidth="1"/>
    <col min="13" max="13" width="47.42578125" style="35" customWidth="1"/>
    <col min="14" max="14" width="1.7109375" style="35" hidden="1" customWidth="1"/>
    <col min="15" max="15" width="20.7109375" style="35" hidden="1" customWidth="1"/>
    <col min="16" max="17" width="23.7109375" style="35" hidden="1" customWidth="1"/>
    <col min="18" max="18" width="11.7109375" style="35" customWidth="1"/>
    <col min="19" max="19" width="3.7109375" style="35" customWidth="1"/>
    <col min="20" max="20" width="11.7109375" style="35" customWidth="1"/>
    <col min="21" max="21" width="8.5703125" style="35" hidden="1" customWidth="1"/>
    <col min="22" max="22" width="4.7109375" style="35" customWidth="1"/>
    <col min="23" max="23" width="115.7109375" style="35" customWidth="1"/>
    <col min="24" max="25" width="10.5703125" style="298"/>
    <col min="26" max="26" width="11.140625" style="298" customWidth="1"/>
    <col min="27" max="34" width="10.5703125" style="298"/>
    <col min="35" max="16384" width="10.5703125" style="35"/>
  </cols>
  <sheetData>
    <row r="1" spans="7:34" hidden="1">
      <c r="Q1" s="295"/>
      <c r="R1" s="295"/>
    </row>
    <row r="2" spans="7:34" hidden="1">
      <c r="U2" s="295"/>
    </row>
    <row r="3" spans="7:34" hidden="1"/>
    <row r="4" spans="7:34" ht="3" customHeight="1">
      <c r="J4" s="86"/>
      <c r="K4" s="86"/>
      <c r="L4" s="36"/>
      <c r="M4" s="36"/>
      <c r="N4" s="36"/>
      <c r="O4" s="101"/>
      <c r="P4" s="101"/>
      <c r="Q4" s="101"/>
      <c r="R4" s="101"/>
      <c r="S4" s="101"/>
      <c r="T4" s="101"/>
      <c r="U4" s="101"/>
    </row>
    <row r="5" spans="7:34" ht="24.95" customHeight="1">
      <c r="J5" s="86"/>
      <c r="K5" s="86"/>
      <c r="L5" s="763" t="s">
        <v>682</v>
      </c>
      <c r="M5" s="764"/>
      <c r="N5" s="764"/>
      <c r="O5" s="764"/>
      <c r="P5" s="764"/>
      <c r="Q5" s="764"/>
      <c r="R5" s="764"/>
      <c r="S5" s="764"/>
      <c r="T5" s="764"/>
      <c r="U5" s="765"/>
    </row>
    <row r="6" spans="7:34" ht="3" customHeight="1">
      <c r="J6" s="86"/>
      <c r="K6" s="86"/>
      <c r="L6" s="36"/>
      <c r="M6" s="36"/>
      <c r="N6" s="36"/>
      <c r="O6" s="83"/>
      <c r="P6" s="83"/>
      <c r="Q6" s="83"/>
      <c r="R6" s="83"/>
      <c r="S6" s="83"/>
      <c r="T6" s="83"/>
      <c r="U6" s="83"/>
    </row>
    <row r="7" spans="7:34" s="463" customFormat="1" ht="22.5">
      <c r="G7" s="464"/>
      <c r="H7" s="464"/>
      <c r="L7" s="462"/>
      <c r="M7" s="655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656"/>
      <c r="O7" s="779" t="str">
        <f>IF(NameOrPr_ch="",IF(NameOrPr="","",NameOrPr),NameOrPr_ch)</f>
        <v>РСТ по РО</v>
      </c>
      <c r="P7" s="779"/>
      <c r="Q7" s="779"/>
      <c r="R7" s="779"/>
      <c r="S7" s="779"/>
      <c r="T7" s="779"/>
      <c r="U7" s="779"/>
      <c r="V7" s="779"/>
      <c r="W7" s="664"/>
      <c r="X7" s="465"/>
      <c r="Y7" s="465"/>
      <c r="Z7" s="465"/>
      <c r="AA7" s="465"/>
      <c r="AB7" s="465"/>
      <c r="AC7" s="465"/>
      <c r="AD7" s="465"/>
      <c r="AE7" s="465"/>
      <c r="AF7" s="465"/>
      <c r="AG7" s="465"/>
      <c r="AH7" s="465"/>
    </row>
    <row r="8" spans="7:34" s="463" customFormat="1" ht="18.75">
      <c r="G8" s="464"/>
      <c r="H8" s="464"/>
      <c r="L8" s="462"/>
      <c r="M8" s="655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656"/>
      <c r="O8" s="779" t="str">
        <f>IF(datePr_ch="",IF(datePr="","",datePr),datePr_ch)</f>
        <v>16.10.2023</v>
      </c>
      <c r="P8" s="779"/>
      <c r="Q8" s="779"/>
      <c r="R8" s="779"/>
      <c r="S8" s="779"/>
      <c r="T8" s="779"/>
      <c r="U8" s="779"/>
      <c r="V8" s="779"/>
      <c r="W8" s="664"/>
      <c r="X8" s="465"/>
      <c r="Y8" s="465"/>
      <c r="Z8" s="465"/>
      <c r="AA8" s="465"/>
      <c r="AB8" s="465"/>
      <c r="AC8" s="465"/>
      <c r="AD8" s="465"/>
      <c r="AE8" s="465"/>
      <c r="AF8" s="465"/>
      <c r="AG8" s="465"/>
      <c r="AH8" s="465"/>
    </row>
    <row r="9" spans="7:34" s="463" customFormat="1" ht="18.75">
      <c r="G9" s="464"/>
      <c r="H9" s="464"/>
      <c r="L9" s="462"/>
      <c r="M9" s="655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656"/>
      <c r="O9" s="779" t="str">
        <f>IF(numberPr_ch="",IF(numberPr="","",numberPr),numberPr_ch)</f>
        <v>195</v>
      </c>
      <c r="P9" s="779"/>
      <c r="Q9" s="779"/>
      <c r="R9" s="779"/>
      <c r="S9" s="779"/>
      <c r="T9" s="779"/>
      <c r="U9" s="779"/>
      <c r="V9" s="779"/>
      <c r="W9" s="664"/>
      <c r="X9" s="465"/>
      <c r="Y9" s="465"/>
      <c r="Z9" s="465"/>
      <c r="AA9" s="465"/>
      <c r="AB9" s="465"/>
      <c r="AC9" s="465"/>
      <c r="AD9" s="465"/>
      <c r="AE9" s="465"/>
      <c r="AF9" s="465"/>
      <c r="AG9" s="465"/>
      <c r="AH9" s="465"/>
    </row>
    <row r="10" spans="7:34" s="463" customFormat="1" ht="18.75">
      <c r="G10" s="464"/>
      <c r="H10" s="464"/>
      <c r="L10" s="462"/>
      <c r="M10" s="655" t="s">
        <v>576</v>
      </c>
      <c r="N10" s="656"/>
      <c r="O10" s="779" t="str">
        <f>IF(IstPub_ch="",IF(IstPub="","",IstPub),IstPub_ch)</f>
        <v>Официальный интернет - портал правовой информации pravo.donland.ru от 17.10.2023г. №6145202310170034</v>
      </c>
      <c r="P10" s="779"/>
      <c r="Q10" s="779"/>
      <c r="R10" s="779"/>
      <c r="S10" s="779"/>
      <c r="T10" s="779"/>
      <c r="U10" s="779"/>
      <c r="V10" s="779"/>
      <c r="W10" s="664"/>
      <c r="X10" s="465"/>
      <c r="Y10" s="465"/>
      <c r="Z10" s="465"/>
      <c r="AA10" s="465"/>
      <c r="AB10" s="465"/>
      <c r="AC10" s="465"/>
      <c r="AD10" s="465"/>
      <c r="AE10" s="465"/>
      <c r="AF10" s="465"/>
      <c r="AG10" s="465"/>
      <c r="AH10" s="465"/>
    </row>
    <row r="11" spans="7:34" s="255" customFormat="1" ht="15.75" hidden="1" customHeight="1">
      <c r="G11" s="254"/>
      <c r="H11" s="254"/>
      <c r="L11" s="757"/>
      <c r="M11" s="757"/>
      <c r="N11" s="211"/>
      <c r="O11" s="288"/>
      <c r="P11" s="288"/>
      <c r="Q11" s="288"/>
      <c r="R11" s="288"/>
      <c r="S11" s="288"/>
      <c r="T11" s="288"/>
      <c r="U11" s="315" t="s">
        <v>382</v>
      </c>
      <c r="X11" s="319"/>
      <c r="Y11" s="319"/>
      <c r="Z11" s="319"/>
      <c r="AA11" s="319"/>
      <c r="AB11" s="319"/>
      <c r="AC11" s="319"/>
      <c r="AD11" s="319"/>
      <c r="AE11" s="319"/>
      <c r="AF11" s="319"/>
      <c r="AG11" s="319"/>
      <c r="AH11" s="319"/>
    </row>
    <row r="12" spans="7:34" s="255" customFormat="1">
      <c r="G12" s="254"/>
      <c r="H12" s="254"/>
      <c r="L12" s="211"/>
      <c r="M12" s="211"/>
      <c r="N12" s="211"/>
      <c r="O12" s="769"/>
      <c r="P12" s="769"/>
      <c r="Q12" s="769"/>
      <c r="R12" s="769"/>
      <c r="S12" s="769"/>
      <c r="T12" s="769"/>
      <c r="U12" s="769"/>
      <c r="X12" s="319"/>
      <c r="Y12" s="319"/>
      <c r="Z12" s="319"/>
      <c r="AA12" s="319"/>
      <c r="AB12" s="319"/>
      <c r="AC12" s="319"/>
      <c r="AD12" s="319"/>
      <c r="AE12" s="319"/>
      <c r="AF12" s="319"/>
      <c r="AG12" s="319"/>
      <c r="AH12" s="319"/>
    </row>
    <row r="13" spans="7:34" ht="15" customHeight="1">
      <c r="J13" s="86"/>
      <c r="K13" s="86"/>
      <c r="L13" s="722" t="s">
        <v>510</v>
      </c>
      <c r="M13" s="722"/>
      <c r="N13" s="722"/>
      <c r="O13" s="722"/>
      <c r="P13" s="722"/>
      <c r="Q13" s="722"/>
      <c r="R13" s="722"/>
      <c r="S13" s="722"/>
      <c r="T13" s="722"/>
      <c r="U13" s="722"/>
      <c r="V13" s="722"/>
      <c r="W13" s="722" t="s">
        <v>511</v>
      </c>
    </row>
    <row r="14" spans="7:34" ht="15" customHeight="1">
      <c r="J14" s="86"/>
      <c r="K14" s="86"/>
      <c r="L14" s="722" t="s">
        <v>95</v>
      </c>
      <c r="M14" s="722" t="s">
        <v>425</v>
      </c>
      <c r="N14" s="722"/>
      <c r="O14" s="784" t="s">
        <v>534</v>
      </c>
      <c r="P14" s="784"/>
      <c r="Q14" s="784"/>
      <c r="R14" s="784"/>
      <c r="S14" s="784"/>
      <c r="T14" s="784"/>
      <c r="U14" s="722" t="s">
        <v>344</v>
      </c>
      <c r="V14" s="783" t="s">
        <v>278</v>
      </c>
      <c r="W14" s="722"/>
    </row>
    <row r="15" spans="7:34" ht="14.25" customHeight="1">
      <c r="J15" s="86"/>
      <c r="K15" s="86"/>
      <c r="L15" s="722"/>
      <c r="M15" s="722"/>
      <c r="N15" s="722"/>
      <c r="O15" s="251" t="s">
        <v>535</v>
      </c>
      <c r="P15" s="770" t="s">
        <v>274</v>
      </c>
      <c r="Q15" s="770"/>
      <c r="R15" s="754" t="s">
        <v>536</v>
      </c>
      <c r="S15" s="754"/>
      <c r="T15" s="754"/>
      <c r="U15" s="722"/>
      <c r="V15" s="783"/>
      <c r="W15" s="722"/>
    </row>
    <row r="16" spans="7:34" ht="33.75" customHeight="1">
      <c r="J16" s="86"/>
      <c r="K16" s="86"/>
      <c r="L16" s="722"/>
      <c r="M16" s="722"/>
      <c r="N16" s="722"/>
      <c r="O16" s="435" t="s">
        <v>537</v>
      </c>
      <c r="P16" s="436" t="s">
        <v>538</v>
      </c>
      <c r="Q16" s="436" t="s">
        <v>405</v>
      </c>
      <c r="R16" s="437" t="s">
        <v>277</v>
      </c>
      <c r="S16" s="777" t="s">
        <v>276</v>
      </c>
      <c r="T16" s="777"/>
      <c r="U16" s="722"/>
      <c r="V16" s="783"/>
      <c r="W16" s="722"/>
    </row>
    <row r="17" spans="1:35" ht="12" customHeight="1">
      <c r="J17" s="86"/>
      <c r="K17" s="248">
        <v>1</v>
      </c>
      <c r="L17" s="579" t="s">
        <v>96</v>
      </c>
      <c r="M17" s="579" t="s">
        <v>52</v>
      </c>
      <c r="N17" s="586" t="str">
        <f ca="1">OFFSET(N17,0,-1)</f>
        <v>2</v>
      </c>
      <c r="O17" s="580">
        <f ca="1">OFFSET(O17,0,-1)+1</f>
        <v>3</v>
      </c>
      <c r="P17" s="580">
        <f ca="1">OFFSET(P17,0,-1)+1</f>
        <v>4</v>
      </c>
      <c r="Q17" s="580">
        <f ca="1">OFFSET(Q17,0,-1)+1</f>
        <v>5</v>
      </c>
      <c r="R17" s="580">
        <f ca="1">OFFSET(R17,0,-1)+1</f>
        <v>6</v>
      </c>
      <c r="S17" s="778">
        <f ca="1">OFFSET(S17,0,-1)+1</f>
        <v>7</v>
      </c>
      <c r="T17" s="778"/>
      <c r="U17" s="580">
        <f ca="1">OFFSET(U17,0,-2)+1</f>
        <v>8</v>
      </c>
      <c r="V17" s="586">
        <f ca="1">OFFSET(V17,0,-1)</f>
        <v>8</v>
      </c>
      <c r="W17" s="580">
        <f ca="1">OFFSET(W17,0,-1)+1</f>
        <v>9</v>
      </c>
    </row>
    <row r="18" spans="1:35" ht="22.5">
      <c r="A18" s="776">
        <v>1</v>
      </c>
      <c r="B18" s="340"/>
      <c r="C18" s="340"/>
      <c r="D18" s="340"/>
      <c r="E18" s="341"/>
      <c r="F18" s="410"/>
      <c r="G18" s="410"/>
      <c r="H18" s="410"/>
      <c r="I18" s="343"/>
      <c r="J18" s="180"/>
      <c r="K18" s="180"/>
      <c r="L18" s="571">
        <f>mergeValue(A18)</f>
        <v>1</v>
      </c>
      <c r="M18" s="578" t="s">
        <v>23</v>
      </c>
      <c r="N18" s="584"/>
      <c r="O18" s="751"/>
      <c r="P18" s="751"/>
      <c r="Q18" s="751"/>
      <c r="R18" s="751"/>
      <c r="S18" s="751"/>
      <c r="T18" s="751"/>
      <c r="U18" s="751"/>
      <c r="V18" s="751"/>
      <c r="W18" s="600" t="s">
        <v>543</v>
      </c>
    </row>
    <row r="19" spans="1:35" ht="22.5">
      <c r="A19" s="776"/>
      <c r="B19" s="776">
        <v>1</v>
      </c>
      <c r="C19" s="340"/>
      <c r="D19" s="340"/>
      <c r="E19" s="410"/>
      <c r="F19" s="410"/>
      <c r="G19" s="410"/>
      <c r="H19" s="410"/>
      <c r="I19" s="200"/>
      <c r="J19" s="181"/>
      <c r="K19" s="35"/>
      <c r="L19" s="339" t="str">
        <f>mergeValue(A19) &amp;"."&amp; mergeValue(B19)</f>
        <v>1.1</v>
      </c>
      <c r="M19" s="159" t="s">
        <v>18</v>
      </c>
      <c r="N19" s="285"/>
      <c r="O19" s="771"/>
      <c r="P19" s="771"/>
      <c r="Q19" s="771"/>
      <c r="R19" s="771"/>
      <c r="S19" s="771"/>
      <c r="T19" s="771"/>
      <c r="U19" s="771"/>
      <c r="V19" s="771"/>
      <c r="W19" s="286" t="s">
        <v>544</v>
      </c>
    </row>
    <row r="20" spans="1:35" ht="45">
      <c r="A20" s="776"/>
      <c r="B20" s="776"/>
      <c r="C20" s="776">
        <v>1</v>
      </c>
      <c r="D20" s="340"/>
      <c r="E20" s="410"/>
      <c r="F20" s="410"/>
      <c r="G20" s="410"/>
      <c r="H20" s="410"/>
      <c r="I20" s="344"/>
      <c r="J20" s="181"/>
      <c r="K20" s="101"/>
      <c r="L20" s="339" t="str">
        <f>mergeValue(A20) &amp;"."&amp; mergeValue(B20)&amp;"."&amp; mergeValue(C20)</f>
        <v>1.1.1</v>
      </c>
      <c r="M20" s="160" t="s">
        <v>402</v>
      </c>
      <c r="N20" s="285"/>
      <c r="O20" s="771"/>
      <c r="P20" s="771"/>
      <c r="Q20" s="771"/>
      <c r="R20" s="771"/>
      <c r="S20" s="771"/>
      <c r="T20" s="771"/>
      <c r="U20" s="771"/>
      <c r="V20" s="771"/>
      <c r="W20" s="286" t="s">
        <v>683</v>
      </c>
      <c r="AA20" s="317"/>
    </row>
    <row r="21" spans="1:35" ht="33.75">
      <c r="A21" s="776"/>
      <c r="B21" s="776"/>
      <c r="C21" s="776"/>
      <c r="D21" s="776">
        <v>1</v>
      </c>
      <c r="E21" s="410"/>
      <c r="F21" s="410"/>
      <c r="G21" s="410"/>
      <c r="H21" s="410"/>
      <c r="I21" s="769"/>
      <c r="J21" s="181"/>
      <c r="K21" s="101"/>
      <c r="L21" s="339" t="str">
        <f>mergeValue(A21) &amp;"."&amp; mergeValue(B21)&amp;"."&amp; mergeValue(C21)&amp;"."&amp; mergeValue(D21)</f>
        <v>1.1.1.1</v>
      </c>
      <c r="M21" s="161" t="s">
        <v>426</v>
      </c>
      <c r="N21" s="285"/>
      <c r="O21" s="786"/>
      <c r="P21" s="786"/>
      <c r="Q21" s="786"/>
      <c r="R21" s="786"/>
      <c r="S21" s="786"/>
      <c r="T21" s="786"/>
      <c r="U21" s="786"/>
      <c r="V21" s="786"/>
      <c r="W21" s="286" t="s">
        <v>684</v>
      </c>
      <c r="AA21" s="317"/>
    </row>
    <row r="22" spans="1:35" ht="33.75">
      <c r="A22" s="776"/>
      <c r="B22" s="776"/>
      <c r="C22" s="776"/>
      <c r="D22" s="776"/>
      <c r="E22" s="776">
        <v>1</v>
      </c>
      <c r="F22" s="410"/>
      <c r="G22" s="410"/>
      <c r="H22" s="410"/>
      <c r="I22" s="769"/>
      <c r="J22" s="769"/>
      <c r="K22" s="101"/>
      <c r="L22" s="339" t="str">
        <f>mergeValue(A22) &amp;"."&amp; mergeValue(B22)&amp;"."&amp; mergeValue(C22)&amp;"."&amp; mergeValue(D22)&amp;"."&amp; mergeValue(E22)</f>
        <v>1.1.1.1.1</v>
      </c>
      <c r="M22" s="172" t="s">
        <v>10</v>
      </c>
      <c r="N22" s="286"/>
      <c r="O22" s="785"/>
      <c r="P22" s="785"/>
      <c r="Q22" s="785"/>
      <c r="R22" s="785"/>
      <c r="S22" s="785"/>
      <c r="T22" s="785"/>
      <c r="U22" s="785"/>
      <c r="V22" s="785"/>
      <c r="W22" s="286" t="s">
        <v>545</v>
      </c>
      <c r="Y22" s="317" t="str">
        <f>strCheckUnique(Z22:Z25)</f>
        <v/>
      </c>
      <c r="AA22" s="317"/>
    </row>
    <row r="23" spans="1:35" ht="66" customHeight="1">
      <c r="A23" s="776"/>
      <c r="B23" s="776"/>
      <c r="C23" s="776"/>
      <c r="D23" s="776"/>
      <c r="E23" s="776"/>
      <c r="F23" s="340">
        <v>1</v>
      </c>
      <c r="G23" s="340"/>
      <c r="H23" s="340"/>
      <c r="I23" s="769"/>
      <c r="J23" s="769"/>
      <c r="K23" s="344"/>
      <c r="L23" s="339" t="str">
        <f>mergeValue(A23) &amp;"."&amp; mergeValue(B23)&amp;"."&amp; mergeValue(C23)&amp;"."&amp; mergeValue(D23)&amp;"."&amp; mergeValue(E23)&amp;"."&amp; mergeValue(F23)</f>
        <v>1.1.1.1.1.1</v>
      </c>
      <c r="M23" s="646"/>
      <c r="N23" s="773"/>
      <c r="O23" s="192"/>
      <c r="P23" s="192"/>
      <c r="Q23" s="192"/>
      <c r="R23" s="774"/>
      <c r="S23" s="772" t="s">
        <v>87</v>
      </c>
      <c r="T23" s="774"/>
      <c r="U23" s="772" t="s">
        <v>88</v>
      </c>
      <c r="V23" s="282"/>
      <c r="W23" s="780" t="s">
        <v>546</v>
      </c>
      <c r="X23" s="298" t="str">
        <f>strCheckDate(O24:V24)</f>
        <v/>
      </c>
      <c r="Z23" s="317" t="str">
        <f>IF(M23="","",M23 )</f>
        <v/>
      </c>
      <c r="AA23" s="317"/>
      <c r="AB23" s="317"/>
      <c r="AC23" s="317"/>
    </row>
    <row r="24" spans="1:35" ht="14.25" hidden="1" customHeight="1">
      <c r="A24" s="776"/>
      <c r="B24" s="776"/>
      <c r="C24" s="776"/>
      <c r="D24" s="776"/>
      <c r="E24" s="776"/>
      <c r="F24" s="340"/>
      <c r="G24" s="340"/>
      <c r="H24" s="340"/>
      <c r="I24" s="769"/>
      <c r="J24" s="769"/>
      <c r="K24" s="344"/>
      <c r="L24" s="171"/>
      <c r="M24" s="205"/>
      <c r="N24" s="773"/>
      <c r="O24" s="299"/>
      <c r="P24" s="296"/>
      <c r="Q24" s="297" t="str">
        <f>R23 &amp; "-" &amp; T23</f>
        <v>-</v>
      </c>
      <c r="R24" s="774"/>
      <c r="S24" s="772"/>
      <c r="T24" s="775"/>
      <c r="U24" s="772"/>
      <c r="V24" s="282"/>
      <c r="W24" s="781"/>
      <c r="AA24" s="317"/>
    </row>
    <row r="25" spans="1:35" customFormat="1" ht="15" customHeight="1">
      <c r="A25" s="776"/>
      <c r="B25" s="776"/>
      <c r="C25" s="776"/>
      <c r="D25" s="776"/>
      <c r="E25" s="776"/>
      <c r="F25" s="340"/>
      <c r="G25" s="340"/>
      <c r="H25" s="340"/>
      <c r="I25" s="769"/>
      <c r="J25" s="769"/>
      <c r="K25" s="201"/>
      <c r="L25" s="112"/>
      <c r="M25" s="175" t="s">
        <v>427</v>
      </c>
      <c r="N25" s="197"/>
      <c r="O25" s="157"/>
      <c r="P25" s="157"/>
      <c r="Q25" s="157"/>
      <c r="R25" s="262"/>
      <c r="S25" s="198"/>
      <c r="T25" s="198"/>
      <c r="U25" s="198"/>
      <c r="V25" s="186"/>
      <c r="W25" s="782"/>
      <c r="X25" s="307"/>
      <c r="Y25" s="307"/>
      <c r="Z25" s="307"/>
      <c r="AA25" s="317"/>
      <c r="AB25" s="307"/>
      <c r="AC25" s="298"/>
      <c r="AD25" s="298"/>
      <c r="AE25" s="298"/>
      <c r="AF25" s="298"/>
      <c r="AG25" s="298"/>
      <c r="AH25" s="298"/>
      <c r="AI25" s="35"/>
    </row>
    <row r="26" spans="1:35" customFormat="1" ht="15" customHeight="1">
      <c r="A26" s="776"/>
      <c r="B26" s="776"/>
      <c r="C26" s="776"/>
      <c r="D26" s="776"/>
      <c r="E26" s="340"/>
      <c r="F26" s="410"/>
      <c r="G26" s="410"/>
      <c r="H26" s="410"/>
      <c r="I26" s="769"/>
      <c r="J26" s="85"/>
      <c r="K26" s="201"/>
      <c r="L26" s="112"/>
      <c r="M26" s="164" t="s">
        <v>13</v>
      </c>
      <c r="N26" s="197"/>
      <c r="O26" s="157"/>
      <c r="P26" s="157"/>
      <c r="Q26" s="157"/>
      <c r="R26" s="262"/>
      <c r="S26" s="198"/>
      <c r="T26" s="198"/>
      <c r="U26" s="197"/>
      <c r="V26" s="198"/>
      <c r="W26" s="186"/>
      <c r="X26" s="307"/>
      <c r="Y26" s="307"/>
      <c r="Z26" s="307"/>
      <c r="AA26" s="307"/>
      <c r="AB26" s="307"/>
      <c r="AC26" s="307"/>
      <c r="AD26" s="307"/>
      <c r="AE26" s="307"/>
      <c r="AF26" s="307"/>
      <c r="AG26" s="307"/>
      <c r="AH26" s="307"/>
    </row>
    <row r="27" spans="1:35" customFormat="1" ht="15" customHeight="1">
      <c r="A27" s="776"/>
      <c r="B27" s="776"/>
      <c r="C27" s="776"/>
      <c r="D27" s="340"/>
      <c r="E27" s="345"/>
      <c r="F27" s="410"/>
      <c r="G27" s="410"/>
      <c r="H27" s="410"/>
      <c r="I27" s="201"/>
      <c r="J27" s="85"/>
      <c r="K27" s="180"/>
      <c r="L27" s="112"/>
      <c r="M27" s="163" t="s">
        <v>428</v>
      </c>
      <c r="N27" s="197"/>
      <c r="O27" s="157"/>
      <c r="P27" s="157"/>
      <c r="Q27" s="157"/>
      <c r="R27" s="262"/>
      <c r="S27" s="198"/>
      <c r="T27" s="198"/>
      <c r="U27" s="197"/>
      <c r="V27" s="198"/>
      <c r="W27" s="186"/>
      <c r="X27" s="307"/>
      <c r="Y27" s="307"/>
      <c r="Z27" s="307"/>
      <c r="AA27" s="307"/>
      <c r="AB27" s="307"/>
      <c r="AC27" s="307"/>
      <c r="AD27" s="307"/>
      <c r="AE27" s="307"/>
      <c r="AF27" s="307"/>
      <c r="AG27" s="307"/>
      <c r="AH27" s="307"/>
    </row>
    <row r="28" spans="1:35" customFormat="1" ht="15" customHeight="1">
      <c r="A28" s="776"/>
      <c r="B28" s="776"/>
      <c r="C28" s="340"/>
      <c r="D28" s="340"/>
      <c r="E28" s="345"/>
      <c r="F28" s="410"/>
      <c r="G28" s="410"/>
      <c r="H28" s="410"/>
      <c r="I28" s="201"/>
      <c r="J28" s="85"/>
      <c r="K28" s="180"/>
      <c r="L28" s="112"/>
      <c r="M28" s="162" t="s">
        <v>403</v>
      </c>
      <c r="N28" s="198"/>
      <c r="O28" s="162"/>
      <c r="P28" s="162"/>
      <c r="Q28" s="162"/>
      <c r="R28" s="262"/>
      <c r="S28" s="198"/>
      <c r="T28" s="198"/>
      <c r="U28" s="197"/>
      <c r="V28" s="198"/>
      <c r="W28" s="186"/>
      <c r="X28" s="307"/>
      <c r="Y28" s="307"/>
      <c r="Z28" s="307"/>
      <c r="AA28" s="307"/>
      <c r="AB28" s="307"/>
      <c r="AC28" s="307"/>
      <c r="AD28" s="307"/>
      <c r="AE28" s="307"/>
      <c r="AF28" s="307"/>
      <c r="AG28" s="307"/>
      <c r="AH28" s="307"/>
    </row>
    <row r="29" spans="1:35" customFormat="1" ht="15" customHeight="1">
      <c r="A29" s="776"/>
      <c r="B29" s="340"/>
      <c r="C29" s="345"/>
      <c r="D29" s="345"/>
      <c r="E29" s="345"/>
      <c r="F29" s="410"/>
      <c r="G29" s="410"/>
      <c r="H29" s="410"/>
      <c r="I29" s="201"/>
      <c r="J29" s="85"/>
      <c r="K29" s="180"/>
      <c r="L29" s="112"/>
      <c r="M29" s="177" t="s">
        <v>21</v>
      </c>
      <c r="N29" s="198"/>
      <c r="O29" s="162"/>
      <c r="P29" s="162"/>
      <c r="Q29" s="162"/>
      <c r="R29" s="262"/>
      <c r="S29" s="198"/>
      <c r="T29" s="198"/>
      <c r="U29" s="197"/>
      <c r="V29" s="198"/>
      <c r="W29" s="186"/>
      <c r="X29" s="307"/>
      <c r="Y29" s="307"/>
      <c r="Z29" s="307"/>
      <c r="AA29" s="307"/>
      <c r="AB29" s="307"/>
      <c r="AC29" s="307"/>
      <c r="AD29" s="307"/>
      <c r="AE29" s="307"/>
      <c r="AF29" s="307"/>
      <c r="AG29" s="307"/>
      <c r="AH29" s="307"/>
    </row>
    <row r="30" spans="1:35" customFormat="1" ht="15" customHeight="1">
      <c r="A30" s="340"/>
      <c r="B30" s="346"/>
      <c r="C30" s="346"/>
      <c r="D30" s="346"/>
      <c r="E30" s="347"/>
      <c r="F30" s="346"/>
      <c r="G30" s="410"/>
      <c r="H30" s="410"/>
      <c r="I30" s="200"/>
      <c r="J30" s="85"/>
      <c r="K30" s="344"/>
      <c r="L30" s="112"/>
      <c r="M30" s="210" t="s">
        <v>312</v>
      </c>
      <c r="N30" s="198"/>
      <c r="O30" s="162"/>
      <c r="P30" s="162"/>
      <c r="Q30" s="162"/>
      <c r="R30" s="262"/>
      <c r="S30" s="198"/>
      <c r="T30" s="198"/>
      <c r="U30" s="197"/>
      <c r="V30" s="198"/>
      <c r="W30" s="186"/>
      <c r="X30" s="307"/>
      <c r="Y30" s="307"/>
      <c r="Z30" s="307"/>
      <c r="AA30" s="307"/>
      <c r="AB30" s="307"/>
      <c r="AC30" s="307"/>
      <c r="AD30" s="307"/>
      <c r="AE30" s="307"/>
      <c r="AF30" s="307"/>
      <c r="AG30" s="307"/>
      <c r="AH30" s="307"/>
    </row>
    <row r="31" spans="1:35" ht="3" customHeight="1"/>
    <row r="32" spans="1:35" ht="48.95" customHeight="1">
      <c r="M32" s="762" t="s">
        <v>707</v>
      </c>
      <c r="N32" s="762"/>
      <c r="O32" s="762"/>
      <c r="P32" s="762"/>
      <c r="Q32" s="762"/>
      <c r="R32" s="762"/>
      <c r="S32" s="762"/>
      <c r="T32" s="762"/>
      <c r="U32" s="762"/>
      <c r="V32" s="762"/>
    </row>
  </sheetData>
  <sheetProtection password="FA9C" sheet="1" objects="1" scenarios="1" formatColumns="0" formatRows="0"/>
  <dataConsolidate leftLabels="1" link="1"/>
  <mergeCells count="38">
    <mergeCell ref="W23:W25"/>
    <mergeCell ref="L5:U5"/>
    <mergeCell ref="P15:Q15"/>
    <mergeCell ref="S16:T16"/>
    <mergeCell ref="R23:R24"/>
    <mergeCell ref="U23:U24"/>
    <mergeCell ref="L11:M11"/>
    <mergeCell ref="O7:V7"/>
    <mergeCell ref="V14:V16"/>
    <mergeCell ref="W13:W16"/>
    <mergeCell ref="O8:V8"/>
    <mergeCell ref="O9:V9"/>
    <mergeCell ref="O10:V10"/>
    <mergeCell ref="S17:T17"/>
    <mergeCell ref="L13:V13"/>
    <mergeCell ref="O12:U12"/>
    <mergeCell ref="M32:V32"/>
    <mergeCell ref="J22:J25"/>
    <mergeCell ref="O21:V21"/>
    <mergeCell ref="O20:V20"/>
    <mergeCell ref="T23:T24"/>
    <mergeCell ref="O22:V22"/>
    <mergeCell ref="S23:S24"/>
    <mergeCell ref="L14:L16"/>
    <mergeCell ref="M14:M16"/>
    <mergeCell ref="O19:V19"/>
    <mergeCell ref="A18:A29"/>
    <mergeCell ref="B19:B28"/>
    <mergeCell ref="C20:C27"/>
    <mergeCell ref="D21:D26"/>
    <mergeCell ref="I21:I26"/>
    <mergeCell ref="N23:N24"/>
    <mergeCell ref="E22:E25"/>
    <mergeCell ref="O18:V18"/>
    <mergeCell ref="O14:T14"/>
    <mergeCell ref="R15:T15"/>
    <mergeCell ref="N14:N16"/>
    <mergeCell ref="U14:U16"/>
  </mergeCells>
  <dataValidations xWindow="911" yWindow="637" count="7">
    <dataValidation allowBlank="1" sqref="S25:S30"/>
    <dataValidation allowBlank="1" promptTitle="checkPeriodRange" sqref="Q24"/>
    <dataValidation type="textLength" operator="lessThanOrEqual" allowBlank="1" showInputMessage="1" showErrorMessage="1" errorTitle="Ошибка" error="Допускается ввод не более 900 символов!" sqref="W7:W10 O21:V21">
      <formula1>900</formula1>
    </dataValidation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S23:S24 U23:U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3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53</v>
      </c>
    </row>
    <row r="2" spans="1:20" ht="22.5">
      <c r="F2" s="763" t="s">
        <v>566</v>
      </c>
      <c r="G2" s="764"/>
      <c r="H2" s="765"/>
      <c r="I2" s="593"/>
    </row>
    <row r="3" spans="1:20" ht="3" customHeight="1"/>
    <row r="4" spans="1:20" s="255" customFormat="1" ht="11.25">
      <c r="A4" s="319"/>
      <c r="B4" s="319"/>
      <c r="C4" s="319"/>
      <c r="D4" s="319"/>
      <c r="F4" s="722" t="s">
        <v>510</v>
      </c>
      <c r="G4" s="722"/>
      <c r="H4" s="722"/>
      <c r="I4" s="766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6" t="s">
        <v>95</v>
      </c>
      <c r="G5" s="472" t="s">
        <v>513</v>
      </c>
      <c r="H5" s="455" t="s">
        <v>494</v>
      </c>
      <c r="I5" s="766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69">
        <v>1</v>
      </c>
      <c r="G7" s="554" t="s">
        <v>567</v>
      </c>
      <c r="H7" s="454" t="str">
        <f>IF(dateCh="","",dateCh)</f>
        <v>30.10.2023</v>
      </c>
      <c r="I7" s="286" t="s">
        <v>568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67">
        <v>1</v>
      </c>
      <c r="B8" s="319"/>
      <c r="C8" s="319"/>
      <c r="D8" s="319"/>
      <c r="F8" s="469" t="str">
        <f>"2." &amp;mergeValue(A8)</f>
        <v>2.1</v>
      </c>
      <c r="G8" s="554" t="s">
        <v>569</v>
      </c>
      <c r="H8" s="454"/>
      <c r="I8" s="286" t="s">
        <v>677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67"/>
      <c r="B9" s="319"/>
      <c r="C9" s="319"/>
      <c r="D9" s="319"/>
      <c r="F9" s="469" t="str">
        <f>"3." &amp;mergeValue(A9)</f>
        <v>3.1</v>
      </c>
      <c r="G9" s="554" t="s">
        <v>570</v>
      </c>
      <c r="H9" s="454"/>
      <c r="I9" s="286" t="s">
        <v>675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67"/>
      <c r="B10" s="319"/>
      <c r="C10" s="319"/>
      <c r="D10" s="319"/>
      <c r="F10" s="469" t="str">
        <f>"4."&amp;mergeValue(A10)</f>
        <v>4.1</v>
      </c>
      <c r="G10" s="554" t="s">
        <v>571</v>
      </c>
      <c r="H10" s="455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67"/>
      <c r="B11" s="767">
        <v>1</v>
      </c>
      <c r="C11" s="479"/>
      <c r="D11" s="479"/>
      <c r="F11" s="469" t="str">
        <f>"4."&amp;mergeValue(A11) &amp;"."&amp;mergeValue(B11)</f>
        <v>4.1.1</v>
      </c>
      <c r="G11" s="461" t="s">
        <v>679</v>
      </c>
      <c r="H11" s="454" t="str">
        <f>IF(region_name="","",region_name)</f>
        <v>Ростовская область</v>
      </c>
      <c r="I11" s="286" t="s">
        <v>574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67"/>
      <c r="B12" s="767"/>
      <c r="C12" s="767">
        <v>1</v>
      </c>
      <c r="D12" s="479"/>
      <c r="F12" s="469" t="str">
        <f>"4."&amp;mergeValue(A12) &amp;"."&amp;mergeValue(B12)&amp;"."&amp;mergeValue(C12)</f>
        <v>4.1.1.1</v>
      </c>
      <c r="G12" s="476" t="s">
        <v>572</v>
      </c>
      <c r="H12" s="454"/>
      <c r="I12" s="286" t="s">
        <v>575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39" customHeight="1">
      <c r="A13" s="767"/>
      <c r="B13" s="767"/>
      <c r="C13" s="767"/>
      <c r="D13" s="479">
        <v>1</v>
      </c>
      <c r="F13" s="469" t="str">
        <f>"4."&amp;mergeValue(A13) &amp;"."&amp;mergeValue(B13)&amp;"."&amp;mergeValue(C13)&amp;"."&amp;mergeValue(D13)</f>
        <v>4.1.1.1.1</v>
      </c>
      <c r="G13" s="557" t="s">
        <v>573</v>
      </c>
      <c r="H13" s="454"/>
      <c r="I13" s="768" t="s">
        <v>678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18.75">
      <c r="A14" s="767"/>
      <c r="B14" s="767"/>
      <c r="C14" s="767"/>
      <c r="D14" s="479"/>
      <c r="F14" s="473"/>
      <c r="G14" s="163" t="s">
        <v>4</v>
      </c>
      <c r="H14" s="478"/>
      <c r="I14" s="768"/>
      <c r="J14" s="468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75">
      <c r="A15" s="767"/>
      <c r="B15" s="767"/>
      <c r="C15" s="479"/>
      <c r="D15" s="479"/>
      <c r="F15" s="558"/>
      <c r="G15" s="278" t="s">
        <v>451</v>
      </c>
      <c r="H15" s="559"/>
      <c r="I15" s="560"/>
      <c r="J15" s="468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18.75">
      <c r="A16" s="767"/>
      <c r="B16" s="319"/>
      <c r="C16" s="319"/>
      <c r="D16" s="319"/>
      <c r="F16" s="473"/>
      <c r="G16" s="177" t="s">
        <v>581</v>
      </c>
      <c r="H16" s="474"/>
      <c r="I16" s="475"/>
      <c r="J16" s="468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319"/>
      <c r="B17" s="319"/>
      <c r="C17" s="319"/>
      <c r="D17" s="319"/>
      <c r="F17" s="473"/>
      <c r="G17" s="210" t="s">
        <v>580</v>
      </c>
      <c r="H17" s="474"/>
      <c r="I17" s="475"/>
      <c r="J17" s="468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463" customFormat="1" ht="3" customHeight="1">
      <c r="A18" s="465"/>
      <c r="B18" s="465"/>
      <c r="C18" s="465"/>
      <c r="D18" s="465"/>
      <c r="F18" s="480"/>
      <c r="G18" s="481"/>
      <c r="H18" s="482"/>
      <c r="I18" s="483"/>
      <c r="J18" s="465"/>
      <c r="K18" s="465"/>
      <c r="L18" s="465"/>
      <c r="M18" s="465"/>
      <c r="N18" s="465"/>
      <c r="O18" s="465"/>
      <c r="P18" s="465"/>
      <c r="Q18" s="465"/>
      <c r="R18" s="465"/>
      <c r="S18" s="465"/>
      <c r="T18" s="465"/>
    </row>
    <row r="19" spans="1:20" s="463" customFormat="1" ht="15" customHeight="1">
      <c r="A19" s="465"/>
      <c r="B19" s="465"/>
      <c r="C19" s="465"/>
      <c r="D19" s="465"/>
      <c r="F19" s="462"/>
      <c r="G19" s="762" t="s">
        <v>680</v>
      </c>
      <c r="H19" s="762"/>
      <c r="I19" s="343"/>
      <c r="J19" s="465"/>
      <c r="K19" s="465"/>
      <c r="L19" s="465"/>
      <c r="M19" s="465"/>
      <c r="N19" s="465"/>
      <c r="O19" s="465"/>
      <c r="P19" s="465"/>
      <c r="Q19" s="465"/>
      <c r="R19" s="465"/>
      <c r="S19" s="465"/>
      <c r="T19" s="465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3">
    <tabColor rgb="FFEAEBEE"/>
    <pageSetUpPr fitToPage="1"/>
  </sheetPr>
  <dimension ref="A1:AI32"/>
  <sheetViews>
    <sheetView showGridLines="0" topLeftCell="I4" zoomScaleNormal="100" workbookViewId="0"/>
  </sheetViews>
  <sheetFormatPr defaultColWidth="10.5703125" defaultRowHeight="14.25"/>
  <cols>
    <col min="1" max="6" width="10.5703125" style="35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5" customWidth="1"/>
    <col min="13" max="13" width="47.42578125" style="35" customWidth="1"/>
    <col min="14" max="14" width="1.7109375" style="35" hidden="1" customWidth="1"/>
    <col min="15" max="15" width="20.7109375" style="35" hidden="1" customWidth="1"/>
    <col min="16" max="17" width="23.7109375" style="35" hidden="1" customWidth="1"/>
    <col min="18" max="18" width="11.7109375" style="35" customWidth="1"/>
    <col min="19" max="19" width="3.7109375" style="35" customWidth="1"/>
    <col min="20" max="20" width="11.7109375" style="35" customWidth="1"/>
    <col min="21" max="21" width="8.5703125" style="35" hidden="1" customWidth="1"/>
    <col min="22" max="22" width="4.7109375" style="35" customWidth="1"/>
    <col min="23" max="23" width="115.7109375" style="35" customWidth="1"/>
    <col min="24" max="25" width="10.5703125" style="298"/>
    <col min="26" max="26" width="11.140625" style="298" customWidth="1"/>
    <col min="27" max="34" width="10.5703125" style="298"/>
    <col min="35" max="16384" width="10.5703125" style="35"/>
  </cols>
  <sheetData>
    <row r="1" spans="7:34" hidden="1">
      <c r="Q1" s="295"/>
      <c r="R1" s="295"/>
    </row>
    <row r="2" spans="7:34" hidden="1">
      <c r="U2" s="295"/>
    </row>
    <row r="3" spans="7:34" hidden="1"/>
    <row r="4" spans="7:34" ht="3" customHeight="1">
      <c r="J4" s="86"/>
      <c r="K4" s="86"/>
      <c r="L4" s="36"/>
      <c r="M4" s="36"/>
      <c r="N4" s="36"/>
      <c r="O4" s="101"/>
      <c r="P4" s="101"/>
      <c r="Q4" s="101"/>
      <c r="R4" s="101"/>
      <c r="S4" s="101"/>
      <c r="T4" s="101"/>
      <c r="U4" s="101"/>
    </row>
    <row r="5" spans="7:34" ht="24.95" customHeight="1">
      <c r="J5" s="86"/>
      <c r="K5" s="86"/>
      <c r="L5" s="763" t="s">
        <v>682</v>
      </c>
      <c r="M5" s="764"/>
      <c r="N5" s="764"/>
      <c r="O5" s="764"/>
      <c r="P5" s="764"/>
      <c r="Q5" s="764"/>
      <c r="R5" s="764"/>
      <c r="S5" s="764"/>
      <c r="T5" s="764"/>
      <c r="U5" s="765"/>
    </row>
    <row r="6" spans="7:34" ht="3" customHeight="1">
      <c r="J6" s="86"/>
      <c r="K6" s="86"/>
      <c r="L6" s="36"/>
      <c r="M6" s="36"/>
      <c r="N6" s="36"/>
      <c r="O6" s="83"/>
      <c r="P6" s="83"/>
      <c r="Q6" s="83"/>
      <c r="R6" s="83"/>
      <c r="S6" s="83"/>
      <c r="T6" s="83"/>
      <c r="U6" s="83"/>
    </row>
    <row r="7" spans="7:34" s="463" customFormat="1" ht="22.5">
      <c r="G7" s="464"/>
      <c r="H7" s="464"/>
      <c r="L7" s="462"/>
      <c r="M7" s="655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656"/>
      <c r="O7" s="779" t="str">
        <f>IF(NameOrPr_ch="",IF(NameOrPr="","",NameOrPr),NameOrPr_ch)</f>
        <v>РСТ по РО</v>
      </c>
      <c r="P7" s="779"/>
      <c r="Q7" s="779"/>
      <c r="R7" s="779"/>
      <c r="S7" s="779"/>
      <c r="T7" s="779"/>
      <c r="U7" s="779"/>
      <c r="V7" s="779"/>
      <c r="W7" s="664"/>
      <c r="X7" s="465"/>
      <c r="Y7" s="465"/>
      <c r="Z7" s="465"/>
      <c r="AA7" s="465"/>
      <c r="AB7" s="465"/>
      <c r="AC7" s="465"/>
      <c r="AD7" s="465"/>
      <c r="AE7" s="465"/>
      <c r="AF7" s="465"/>
      <c r="AG7" s="465"/>
      <c r="AH7" s="465"/>
    </row>
    <row r="8" spans="7:34" s="463" customFormat="1" ht="18.75">
      <c r="G8" s="464"/>
      <c r="H8" s="464"/>
      <c r="L8" s="462"/>
      <c r="M8" s="655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656"/>
      <c r="O8" s="779" t="str">
        <f>IF(datePr_ch="",IF(datePr="","",datePr),datePr_ch)</f>
        <v>16.10.2023</v>
      </c>
      <c r="P8" s="779"/>
      <c r="Q8" s="779"/>
      <c r="R8" s="779"/>
      <c r="S8" s="779"/>
      <c r="T8" s="779"/>
      <c r="U8" s="779"/>
      <c r="V8" s="779"/>
      <c r="W8" s="664"/>
      <c r="X8" s="465"/>
      <c r="Y8" s="465"/>
      <c r="Z8" s="465"/>
      <c r="AA8" s="465"/>
      <c r="AB8" s="465"/>
      <c r="AC8" s="465"/>
      <c r="AD8" s="465"/>
      <c r="AE8" s="465"/>
      <c r="AF8" s="465"/>
      <c r="AG8" s="465"/>
      <c r="AH8" s="465"/>
    </row>
    <row r="9" spans="7:34" s="463" customFormat="1" ht="18.75">
      <c r="G9" s="464"/>
      <c r="H9" s="464"/>
      <c r="L9" s="462"/>
      <c r="M9" s="655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656"/>
      <c r="O9" s="779" t="str">
        <f>IF(numberPr_ch="",IF(numberPr="","",numberPr),numberPr_ch)</f>
        <v>195</v>
      </c>
      <c r="P9" s="779"/>
      <c r="Q9" s="779"/>
      <c r="R9" s="779"/>
      <c r="S9" s="779"/>
      <c r="T9" s="779"/>
      <c r="U9" s="779"/>
      <c r="V9" s="779"/>
      <c r="W9" s="664"/>
      <c r="X9" s="465"/>
      <c r="Y9" s="465"/>
      <c r="Z9" s="465"/>
      <c r="AA9" s="465"/>
      <c r="AB9" s="465"/>
      <c r="AC9" s="465"/>
      <c r="AD9" s="465"/>
      <c r="AE9" s="465"/>
      <c r="AF9" s="465"/>
      <c r="AG9" s="465"/>
      <c r="AH9" s="465"/>
    </row>
    <row r="10" spans="7:34" s="463" customFormat="1" ht="18.75">
      <c r="G10" s="464"/>
      <c r="H10" s="464"/>
      <c r="L10" s="462"/>
      <c r="M10" s="655" t="s">
        <v>576</v>
      </c>
      <c r="N10" s="656"/>
      <c r="O10" s="779" t="str">
        <f>IF(IstPub_ch="",IF(IstPub="","",IstPub),IstPub_ch)</f>
        <v>Официальный интернет - портал правовой информации pravo.donland.ru от 17.10.2023г. №6145202310170034</v>
      </c>
      <c r="P10" s="779"/>
      <c r="Q10" s="779"/>
      <c r="R10" s="779"/>
      <c r="S10" s="779"/>
      <c r="T10" s="779"/>
      <c r="U10" s="779"/>
      <c r="V10" s="779"/>
      <c r="W10" s="664"/>
      <c r="X10" s="465"/>
      <c r="Y10" s="465"/>
      <c r="Z10" s="465"/>
      <c r="AA10" s="465"/>
      <c r="AB10" s="465"/>
      <c r="AC10" s="465"/>
      <c r="AD10" s="465"/>
      <c r="AE10" s="465"/>
      <c r="AF10" s="465"/>
      <c r="AG10" s="465"/>
      <c r="AH10" s="465"/>
    </row>
    <row r="11" spans="7:34" s="255" customFormat="1" ht="15.75" hidden="1" customHeight="1">
      <c r="G11" s="254"/>
      <c r="H11" s="254"/>
      <c r="L11" s="757"/>
      <c r="M11" s="757"/>
      <c r="N11" s="211"/>
      <c r="O11" s="288"/>
      <c r="P11" s="288"/>
      <c r="Q11" s="288"/>
      <c r="R11" s="288"/>
      <c r="S11" s="288"/>
      <c r="T11" s="288"/>
      <c r="U11" s="315" t="s">
        <v>382</v>
      </c>
      <c r="X11" s="319"/>
      <c r="Y11" s="319"/>
      <c r="Z11" s="319"/>
      <c r="AA11" s="319"/>
      <c r="AB11" s="319"/>
      <c r="AC11" s="319"/>
      <c r="AD11" s="319"/>
      <c r="AE11" s="319"/>
      <c r="AF11" s="319"/>
      <c r="AG11" s="319"/>
      <c r="AH11" s="319"/>
    </row>
    <row r="12" spans="7:34" s="255" customFormat="1">
      <c r="G12" s="254"/>
      <c r="H12" s="254"/>
      <c r="L12" s="211"/>
      <c r="M12" s="211"/>
      <c r="N12" s="211"/>
      <c r="O12" s="769"/>
      <c r="P12" s="769"/>
      <c r="Q12" s="769"/>
      <c r="R12" s="769"/>
      <c r="S12" s="769"/>
      <c r="T12" s="769"/>
      <c r="U12" s="769"/>
      <c r="X12" s="319"/>
      <c r="Y12" s="319"/>
      <c r="Z12" s="319"/>
      <c r="AA12" s="319"/>
      <c r="AB12" s="319"/>
      <c r="AC12" s="319"/>
      <c r="AD12" s="319"/>
      <c r="AE12" s="319"/>
      <c r="AF12" s="319"/>
      <c r="AG12" s="319"/>
      <c r="AH12" s="319"/>
    </row>
    <row r="13" spans="7:34" ht="15" customHeight="1">
      <c r="J13" s="86"/>
      <c r="K13" s="86"/>
      <c r="L13" s="722" t="s">
        <v>510</v>
      </c>
      <c r="M13" s="722"/>
      <c r="N13" s="722"/>
      <c r="O13" s="722"/>
      <c r="P13" s="722"/>
      <c r="Q13" s="722"/>
      <c r="R13" s="722"/>
      <c r="S13" s="722"/>
      <c r="T13" s="722"/>
      <c r="U13" s="722"/>
      <c r="V13" s="722"/>
      <c r="W13" s="722" t="s">
        <v>511</v>
      </c>
    </row>
    <row r="14" spans="7:34" ht="15" customHeight="1">
      <c r="J14" s="86"/>
      <c r="K14" s="86"/>
      <c r="L14" s="722" t="s">
        <v>95</v>
      </c>
      <c r="M14" s="722" t="s">
        <v>425</v>
      </c>
      <c r="N14" s="722"/>
      <c r="O14" s="784" t="s">
        <v>534</v>
      </c>
      <c r="P14" s="784"/>
      <c r="Q14" s="784"/>
      <c r="R14" s="784"/>
      <c r="S14" s="784"/>
      <c r="T14" s="784"/>
      <c r="U14" s="722" t="s">
        <v>344</v>
      </c>
      <c r="V14" s="783" t="s">
        <v>278</v>
      </c>
      <c r="W14" s="722"/>
    </row>
    <row r="15" spans="7:34" ht="14.25" customHeight="1">
      <c r="J15" s="86"/>
      <c r="K15" s="86"/>
      <c r="L15" s="722"/>
      <c r="M15" s="722"/>
      <c r="N15" s="722"/>
      <c r="O15" s="251" t="s">
        <v>535</v>
      </c>
      <c r="P15" s="770" t="s">
        <v>274</v>
      </c>
      <c r="Q15" s="770"/>
      <c r="R15" s="754" t="s">
        <v>536</v>
      </c>
      <c r="S15" s="754"/>
      <c r="T15" s="754"/>
      <c r="U15" s="722"/>
      <c r="V15" s="783"/>
      <c r="W15" s="722"/>
    </row>
    <row r="16" spans="7:34" ht="33.75" customHeight="1">
      <c r="J16" s="86"/>
      <c r="K16" s="86"/>
      <c r="L16" s="722"/>
      <c r="M16" s="722"/>
      <c r="N16" s="722"/>
      <c r="O16" s="435" t="s">
        <v>537</v>
      </c>
      <c r="P16" s="436" t="s">
        <v>538</v>
      </c>
      <c r="Q16" s="436" t="s">
        <v>405</v>
      </c>
      <c r="R16" s="437" t="s">
        <v>277</v>
      </c>
      <c r="S16" s="777" t="s">
        <v>276</v>
      </c>
      <c r="T16" s="777"/>
      <c r="U16" s="722"/>
      <c r="V16" s="783"/>
      <c r="W16" s="722"/>
    </row>
    <row r="17" spans="1:35" ht="12" customHeight="1">
      <c r="J17" s="86"/>
      <c r="K17" s="248">
        <v>1</v>
      </c>
      <c r="L17" s="579" t="s">
        <v>96</v>
      </c>
      <c r="M17" s="579" t="s">
        <v>52</v>
      </c>
      <c r="N17" s="586" t="str">
        <f ca="1">OFFSET(N17,0,-1)</f>
        <v>2</v>
      </c>
      <c r="O17" s="580">
        <f ca="1">OFFSET(O17,0,-1)+1</f>
        <v>3</v>
      </c>
      <c r="P17" s="580">
        <f ca="1">OFFSET(P17,0,-1)+1</f>
        <v>4</v>
      </c>
      <c r="Q17" s="580">
        <f ca="1">OFFSET(Q17,0,-1)+1</f>
        <v>5</v>
      </c>
      <c r="R17" s="580">
        <f ca="1">OFFSET(R17,0,-1)+1</f>
        <v>6</v>
      </c>
      <c r="S17" s="778">
        <f ca="1">OFFSET(S17,0,-1)+1</f>
        <v>7</v>
      </c>
      <c r="T17" s="778"/>
      <c r="U17" s="580">
        <f ca="1">OFFSET(U17,0,-2)+1</f>
        <v>8</v>
      </c>
      <c r="V17" s="586">
        <f ca="1">OFFSET(V17,0,-1)</f>
        <v>8</v>
      </c>
      <c r="W17" s="580">
        <f ca="1">OFFSET(W17,0,-1)+1</f>
        <v>9</v>
      </c>
    </row>
    <row r="18" spans="1:35" ht="22.5">
      <c r="A18" s="776">
        <v>1</v>
      </c>
      <c r="B18" s="340"/>
      <c r="C18" s="340"/>
      <c r="D18" s="340"/>
      <c r="E18" s="341"/>
      <c r="F18" s="410"/>
      <c r="G18" s="410"/>
      <c r="H18" s="410"/>
      <c r="I18" s="343"/>
      <c r="J18" s="180"/>
      <c r="K18" s="180"/>
      <c r="L18" s="571">
        <f>mergeValue(A18)</f>
        <v>1</v>
      </c>
      <c r="M18" s="578" t="s">
        <v>23</v>
      </c>
      <c r="N18" s="584"/>
      <c r="O18" s="751"/>
      <c r="P18" s="751"/>
      <c r="Q18" s="751"/>
      <c r="R18" s="751"/>
      <c r="S18" s="751"/>
      <c r="T18" s="751"/>
      <c r="U18" s="751"/>
      <c r="V18" s="751"/>
      <c r="W18" s="600" t="s">
        <v>543</v>
      </c>
    </row>
    <row r="19" spans="1:35" ht="22.5">
      <c r="A19" s="776"/>
      <c r="B19" s="776">
        <v>1</v>
      </c>
      <c r="C19" s="340"/>
      <c r="D19" s="340"/>
      <c r="E19" s="410"/>
      <c r="F19" s="410"/>
      <c r="G19" s="410"/>
      <c r="H19" s="410"/>
      <c r="I19" s="200"/>
      <c r="J19" s="181"/>
      <c r="K19" s="35"/>
      <c r="L19" s="339" t="str">
        <f>mergeValue(A19) &amp;"."&amp; mergeValue(B19)</f>
        <v>1.1</v>
      </c>
      <c r="M19" s="159" t="s">
        <v>18</v>
      </c>
      <c r="N19" s="285"/>
      <c r="O19" s="771"/>
      <c r="P19" s="771"/>
      <c r="Q19" s="771"/>
      <c r="R19" s="771"/>
      <c r="S19" s="771"/>
      <c r="T19" s="771"/>
      <c r="U19" s="771"/>
      <c r="V19" s="771"/>
      <c r="W19" s="286" t="s">
        <v>544</v>
      </c>
    </row>
    <row r="20" spans="1:35" ht="45">
      <c r="A20" s="776"/>
      <c r="B20" s="776"/>
      <c r="C20" s="776">
        <v>1</v>
      </c>
      <c r="D20" s="340"/>
      <c r="E20" s="410"/>
      <c r="F20" s="410"/>
      <c r="G20" s="410"/>
      <c r="H20" s="410"/>
      <c r="I20" s="344"/>
      <c r="J20" s="181"/>
      <c r="K20" s="101"/>
      <c r="L20" s="339" t="str">
        <f>mergeValue(A20) &amp;"."&amp; mergeValue(B20)&amp;"."&amp; mergeValue(C20)</f>
        <v>1.1.1</v>
      </c>
      <c r="M20" s="160" t="s">
        <v>402</v>
      </c>
      <c r="N20" s="285"/>
      <c r="O20" s="771"/>
      <c r="P20" s="771"/>
      <c r="Q20" s="771"/>
      <c r="R20" s="771"/>
      <c r="S20" s="771"/>
      <c r="T20" s="771"/>
      <c r="U20" s="771"/>
      <c r="V20" s="771"/>
      <c r="W20" s="286" t="s">
        <v>683</v>
      </c>
      <c r="AA20" s="317"/>
    </row>
    <row r="21" spans="1:35" ht="33.75">
      <c r="A21" s="776"/>
      <c r="B21" s="776"/>
      <c r="C21" s="776"/>
      <c r="D21" s="776">
        <v>1</v>
      </c>
      <c r="E21" s="410"/>
      <c r="F21" s="410"/>
      <c r="G21" s="410"/>
      <c r="H21" s="410"/>
      <c r="I21" s="769"/>
      <c r="J21" s="181"/>
      <c r="K21" s="101"/>
      <c r="L21" s="339" t="str">
        <f>mergeValue(A21) &amp;"."&amp; mergeValue(B21)&amp;"."&amp; mergeValue(C21)&amp;"."&amp; mergeValue(D21)</f>
        <v>1.1.1.1</v>
      </c>
      <c r="M21" s="161" t="s">
        <v>426</v>
      </c>
      <c r="N21" s="285"/>
      <c r="O21" s="786"/>
      <c r="P21" s="786"/>
      <c r="Q21" s="786"/>
      <c r="R21" s="786"/>
      <c r="S21" s="786"/>
      <c r="T21" s="786"/>
      <c r="U21" s="786"/>
      <c r="V21" s="786"/>
      <c r="W21" s="286" t="s">
        <v>684</v>
      </c>
      <c r="AA21" s="317"/>
    </row>
    <row r="22" spans="1:35" ht="33.75">
      <c r="A22" s="776"/>
      <c r="B22" s="776"/>
      <c r="C22" s="776"/>
      <c r="D22" s="776"/>
      <c r="E22" s="776">
        <v>1</v>
      </c>
      <c r="F22" s="410"/>
      <c r="G22" s="410"/>
      <c r="H22" s="410"/>
      <c r="I22" s="769"/>
      <c r="J22" s="769"/>
      <c r="K22" s="101"/>
      <c r="L22" s="339" t="str">
        <f>mergeValue(A22) &amp;"."&amp; mergeValue(B22)&amp;"."&amp; mergeValue(C22)&amp;"."&amp; mergeValue(D22)&amp;"."&amp; mergeValue(E22)</f>
        <v>1.1.1.1.1</v>
      </c>
      <c r="M22" s="172" t="s">
        <v>10</v>
      </c>
      <c r="N22" s="286"/>
      <c r="O22" s="785"/>
      <c r="P22" s="785"/>
      <c r="Q22" s="785"/>
      <c r="R22" s="785"/>
      <c r="S22" s="785"/>
      <c r="T22" s="785"/>
      <c r="U22" s="785"/>
      <c r="V22" s="785"/>
      <c r="W22" s="286" t="s">
        <v>545</v>
      </c>
      <c r="Y22" s="317" t="str">
        <f>strCheckUnique(Z22:Z25)</f>
        <v/>
      </c>
      <c r="AA22" s="317"/>
    </row>
    <row r="23" spans="1:35" ht="66" customHeight="1">
      <c r="A23" s="776"/>
      <c r="B23" s="776"/>
      <c r="C23" s="776"/>
      <c r="D23" s="776"/>
      <c r="E23" s="776"/>
      <c r="F23" s="340">
        <v>1</v>
      </c>
      <c r="G23" s="340"/>
      <c r="H23" s="340"/>
      <c r="I23" s="769"/>
      <c r="J23" s="769"/>
      <c r="K23" s="344"/>
      <c r="L23" s="339" t="str">
        <f>mergeValue(A23) &amp;"."&amp; mergeValue(B23)&amp;"."&amp; mergeValue(C23)&amp;"."&amp; mergeValue(D23)&amp;"."&amp; mergeValue(E23)&amp;"."&amp; mergeValue(F23)</f>
        <v>1.1.1.1.1.1</v>
      </c>
      <c r="M23" s="646"/>
      <c r="N23" s="773"/>
      <c r="O23" s="192"/>
      <c r="P23" s="192"/>
      <c r="Q23" s="192"/>
      <c r="R23" s="774"/>
      <c r="S23" s="772" t="s">
        <v>87</v>
      </c>
      <c r="T23" s="774"/>
      <c r="U23" s="772" t="s">
        <v>88</v>
      </c>
      <c r="V23" s="282"/>
      <c r="W23" s="780" t="s">
        <v>546</v>
      </c>
      <c r="X23" s="298" t="str">
        <f>strCheckDate(O24:V24)</f>
        <v/>
      </c>
      <c r="Z23" s="317" t="str">
        <f>IF(M23="","",M23 )</f>
        <v/>
      </c>
      <c r="AA23" s="317"/>
      <c r="AB23" s="317"/>
      <c r="AC23" s="317"/>
    </row>
    <row r="24" spans="1:35" ht="14.25" hidden="1" customHeight="1">
      <c r="A24" s="776"/>
      <c r="B24" s="776"/>
      <c r="C24" s="776"/>
      <c r="D24" s="776"/>
      <c r="E24" s="776"/>
      <c r="F24" s="340"/>
      <c r="G24" s="340"/>
      <c r="H24" s="340"/>
      <c r="I24" s="769"/>
      <c r="J24" s="769"/>
      <c r="K24" s="344"/>
      <c r="L24" s="171"/>
      <c r="M24" s="205"/>
      <c r="N24" s="773"/>
      <c r="O24" s="299"/>
      <c r="P24" s="296"/>
      <c r="Q24" s="297" t="str">
        <f>R23 &amp; "-" &amp; T23</f>
        <v>-</v>
      </c>
      <c r="R24" s="774"/>
      <c r="S24" s="772"/>
      <c r="T24" s="775"/>
      <c r="U24" s="772"/>
      <c r="V24" s="282"/>
      <c r="W24" s="781"/>
      <c r="AA24" s="317"/>
    </row>
    <row r="25" spans="1:35" customFormat="1" ht="15" customHeight="1">
      <c r="A25" s="776"/>
      <c r="B25" s="776"/>
      <c r="C25" s="776"/>
      <c r="D25" s="776"/>
      <c r="E25" s="776"/>
      <c r="F25" s="340"/>
      <c r="G25" s="340"/>
      <c r="H25" s="340"/>
      <c r="I25" s="769"/>
      <c r="J25" s="769"/>
      <c r="K25" s="201"/>
      <c r="L25" s="112"/>
      <c r="M25" s="175" t="s">
        <v>427</v>
      </c>
      <c r="N25" s="197"/>
      <c r="O25" s="157"/>
      <c r="P25" s="157"/>
      <c r="Q25" s="157"/>
      <c r="R25" s="262"/>
      <c r="S25" s="198"/>
      <c r="T25" s="198"/>
      <c r="U25" s="198"/>
      <c r="V25" s="186"/>
      <c r="W25" s="782"/>
      <c r="X25" s="307"/>
      <c r="Y25" s="307"/>
      <c r="Z25" s="307"/>
      <c r="AA25" s="317"/>
      <c r="AB25" s="307"/>
      <c r="AC25" s="298"/>
      <c r="AD25" s="298"/>
      <c r="AE25" s="298"/>
      <c r="AF25" s="298"/>
      <c r="AG25" s="298"/>
      <c r="AH25" s="298"/>
      <c r="AI25" s="35"/>
    </row>
    <row r="26" spans="1:35" customFormat="1">
      <c r="A26" s="776"/>
      <c r="B26" s="776"/>
      <c r="C26" s="776"/>
      <c r="D26" s="776"/>
      <c r="E26" s="340"/>
      <c r="F26" s="410"/>
      <c r="G26" s="410"/>
      <c r="H26" s="410"/>
      <c r="I26" s="769"/>
      <c r="J26" s="85"/>
      <c r="K26" s="201"/>
      <c r="L26" s="112"/>
      <c r="M26" s="164" t="s">
        <v>13</v>
      </c>
      <c r="N26" s="197"/>
      <c r="O26" s="157"/>
      <c r="P26" s="157"/>
      <c r="Q26" s="157"/>
      <c r="R26" s="262"/>
      <c r="S26" s="198"/>
      <c r="T26" s="198"/>
      <c r="U26" s="197"/>
      <c r="V26" s="198"/>
      <c r="W26" s="186"/>
      <c r="X26" s="307"/>
      <c r="Y26" s="307"/>
      <c r="Z26" s="307"/>
      <c r="AA26" s="307"/>
      <c r="AB26" s="307"/>
      <c r="AC26" s="307"/>
      <c r="AD26" s="307"/>
      <c r="AE26" s="307"/>
      <c r="AF26" s="307"/>
      <c r="AG26" s="307"/>
      <c r="AH26" s="307"/>
    </row>
    <row r="27" spans="1:35" customFormat="1">
      <c r="A27" s="776"/>
      <c r="B27" s="776"/>
      <c r="C27" s="776"/>
      <c r="D27" s="340"/>
      <c r="E27" s="345"/>
      <c r="F27" s="410"/>
      <c r="G27" s="410"/>
      <c r="H27" s="410"/>
      <c r="I27" s="201"/>
      <c r="J27" s="85"/>
      <c r="K27" s="180"/>
      <c r="L27" s="112"/>
      <c r="M27" s="163" t="s">
        <v>428</v>
      </c>
      <c r="N27" s="197"/>
      <c r="O27" s="157"/>
      <c r="P27" s="157"/>
      <c r="Q27" s="157"/>
      <c r="R27" s="262"/>
      <c r="S27" s="198"/>
      <c r="T27" s="198"/>
      <c r="U27" s="197"/>
      <c r="V27" s="198"/>
      <c r="W27" s="186"/>
      <c r="X27" s="307"/>
      <c r="Y27" s="307"/>
      <c r="Z27" s="307"/>
      <c r="AA27" s="307"/>
      <c r="AB27" s="307"/>
      <c r="AC27" s="307"/>
      <c r="AD27" s="307"/>
      <c r="AE27" s="307"/>
      <c r="AF27" s="307"/>
      <c r="AG27" s="307"/>
      <c r="AH27" s="307"/>
    </row>
    <row r="28" spans="1:35" customFormat="1">
      <c r="A28" s="776"/>
      <c r="B28" s="776"/>
      <c r="C28" s="340"/>
      <c r="D28" s="340"/>
      <c r="E28" s="345"/>
      <c r="F28" s="410"/>
      <c r="G28" s="410"/>
      <c r="H28" s="410"/>
      <c r="I28" s="201"/>
      <c r="J28" s="85"/>
      <c r="K28" s="180"/>
      <c r="L28" s="112"/>
      <c r="M28" s="162" t="s">
        <v>403</v>
      </c>
      <c r="N28" s="198"/>
      <c r="O28" s="162"/>
      <c r="P28" s="162"/>
      <c r="Q28" s="162"/>
      <c r="R28" s="262"/>
      <c r="S28" s="198"/>
      <c r="T28" s="198"/>
      <c r="U28" s="197"/>
      <c r="V28" s="198"/>
      <c r="W28" s="186"/>
      <c r="X28" s="307"/>
      <c r="Y28" s="307"/>
      <c r="Z28" s="307"/>
      <c r="AA28" s="307"/>
      <c r="AB28" s="307"/>
      <c r="AC28" s="307"/>
      <c r="AD28" s="307"/>
      <c r="AE28" s="307"/>
      <c r="AF28" s="307"/>
      <c r="AG28" s="307"/>
      <c r="AH28" s="307"/>
    </row>
    <row r="29" spans="1:35" customFormat="1">
      <c r="A29" s="776"/>
      <c r="B29" s="340"/>
      <c r="C29" s="345"/>
      <c r="D29" s="345"/>
      <c r="E29" s="345"/>
      <c r="F29" s="410"/>
      <c r="G29" s="410"/>
      <c r="H29" s="410"/>
      <c r="I29" s="201"/>
      <c r="J29" s="85"/>
      <c r="K29" s="180"/>
      <c r="L29" s="112"/>
      <c r="M29" s="177" t="s">
        <v>21</v>
      </c>
      <c r="N29" s="198"/>
      <c r="O29" s="162"/>
      <c r="P29" s="162"/>
      <c r="Q29" s="162"/>
      <c r="R29" s="262"/>
      <c r="S29" s="198"/>
      <c r="T29" s="198"/>
      <c r="U29" s="197"/>
      <c r="V29" s="198"/>
      <c r="W29" s="186"/>
      <c r="X29" s="307"/>
      <c r="Y29" s="307"/>
      <c r="Z29" s="307"/>
      <c r="AA29" s="307"/>
      <c r="AB29" s="307"/>
      <c r="AC29" s="307"/>
      <c r="AD29" s="307"/>
      <c r="AE29" s="307"/>
      <c r="AF29" s="307"/>
      <c r="AG29" s="307"/>
      <c r="AH29" s="307"/>
    </row>
    <row r="30" spans="1:35" customFormat="1">
      <c r="A30" s="340"/>
      <c r="B30" s="346"/>
      <c r="C30" s="346"/>
      <c r="D30" s="346"/>
      <c r="E30" s="347"/>
      <c r="F30" s="346"/>
      <c r="G30" s="410"/>
      <c r="H30" s="410"/>
      <c r="I30" s="200"/>
      <c r="J30" s="85"/>
      <c r="K30" s="344"/>
      <c r="L30" s="112"/>
      <c r="M30" s="210" t="s">
        <v>312</v>
      </c>
      <c r="N30" s="198"/>
      <c r="O30" s="162"/>
      <c r="P30" s="162"/>
      <c r="Q30" s="162"/>
      <c r="R30" s="262"/>
      <c r="S30" s="198"/>
      <c r="T30" s="198"/>
      <c r="U30" s="197"/>
      <c r="V30" s="198"/>
      <c r="W30" s="186"/>
      <c r="X30" s="307"/>
      <c r="Y30" s="307"/>
      <c r="Z30" s="307"/>
      <c r="AA30" s="307"/>
      <c r="AB30" s="307"/>
      <c r="AC30" s="307"/>
      <c r="AD30" s="307"/>
      <c r="AE30" s="307"/>
      <c r="AF30" s="307"/>
      <c r="AG30" s="307"/>
      <c r="AH30" s="307"/>
    </row>
    <row r="31" spans="1:35" ht="3" customHeight="1"/>
    <row r="32" spans="1:35" ht="48.95" customHeight="1">
      <c r="M32" s="762" t="s">
        <v>707</v>
      </c>
      <c r="N32" s="762"/>
      <c r="O32" s="762"/>
      <c r="P32" s="762"/>
      <c r="Q32" s="762"/>
      <c r="R32" s="762"/>
      <c r="S32" s="762"/>
      <c r="T32" s="762"/>
      <c r="U32" s="762"/>
      <c r="V32" s="762"/>
    </row>
  </sheetData>
  <sheetProtection password="FA9C" sheet="1" objects="1" scenarios="1" formatColumns="0" formatRows="0"/>
  <dataConsolidate leftLabels="1" link="1"/>
  <mergeCells count="38">
    <mergeCell ref="W23:W25"/>
    <mergeCell ref="U23:U24"/>
    <mergeCell ref="T23:T24"/>
    <mergeCell ref="S23:S24"/>
    <mergeCell ref="R23:R24"/>
    <mergeCell ref="S17:T17"/>
    <mergeCell ref="S16:T16"/>
    <mergeCell ref="L11:M11"/>
    <mergeCell ref="O7:V7"/>
    <mergeCell ref="O8:V8"/>
    <mergeCell ref="O9:V9"/>
    <mergeCell ref="O10:V10"/>
    <mergeCell ref="O12:U12"/>
    <mergeCell ref="L5:U5"/>
    <mergeCell ref="L13:V13"/>
    <mergeCell ref="W13:W16"/>
    <mergeCell ref="O14:T14"/>
    <mergeCell ref="R15:T15"/>
    <mergeCell ref="V14:V16"/>
    <mergeCell ref="P15:Q15"/>
    <mergeCell ref="L14:L16"/>
    <mergeCell ref="M14:M16"/>
    <mergeCell ref="N14:N16"/>
    <mergeCell ref="U14:U16"/>
    <mergeCell ref="M32:V32"/>
    <mergeCell ref="J22:J25"/>
    <mergeCell ref="A18:A29"/>
    <mergeCell ref="B19:B28"/>
    <mergeCell ref="C20:C27"/>
    <mergeCell ref="D21:D26"/>
    <mergeCell ref="I21:I26"/>
    <mergeCell ref="E22:E25"/>
    <mergeCell ref="O21:V21"/>
    <mergeCell ref="O20:V20"/>
    <mergeCell ref="O18:V18"/>
    <mergeCell ref="O22:V22"/>
    <mergeCell ref="N23:N24"/>
    <mergeCell ref="O19:V19"/>
  </mergeCells>
  <phoneticPr fontId="9" type="noConversion"/>
  <dataValidations xWindow="657" yWindow="715" count="7">
    <dataValidation allowBlank="1" sqref="S25:S30"/>
    <dataValidation allowBlank="1" promptTitle="checkPeriodRange" sqref="Q24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W7:W10 O21:V21">
      <formula1>900</formula1>
    </dataValidation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howInputMessage="1" showErrorMessage="1" prompt="Для выбора выполните двойной щелчок левой клавиши мыши по соответствующей ячейке." sqref="S23:S24 U23:U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4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54</v>
      </c>
    </row>
    <row r="2" spans="1:20" ht="22.5">
      <c r="F2" s="763" t="s">
        <v>566</v>
      </c>
      <c r="G2" s="764"/>
      <c r="H2" s="765"/>
      <c r="I2" s="593"/>
    </row>
    <row r="3" spans="1:20" ht="3" customHeight="1"/>
    <row r="4" spans="1:20" s="255" customFormat="1" ht="11.25">
      <c r="A4" s="319"/>
      <c r="B4" s="319"/>
      <c r="C4" s="319"/>
      <c r="D4" s="319"/>
      <c r="F4" s="722" t="s">
        <v>510</v>
      </c>
      <c r="G4" s="722"/>
      <c r="H4" s="722"/>
      <c r="I4" s="766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6" t="s">
        <v>95</v>
      </c>
      <c r="G5" s="472" t="s">
        <v>513</v>
      </c>
      <c r="H5" s="455" t="s">
        <v>494</v>
      </c>
      <c r="I5" s="766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69">
        <v>1</v>
      </c>
      <c r="G7" s="554" t="s">
        <v>567</v>
      </c>
      <c r="H7" s="454" t="str">
        <f>IF(dateCh="","",dateCh)</f>
        <v>30.10.2023</v>
      </c>
      <c r="I7" s="286" t="s">
        <v>568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67">
        <v>1</v>
      </c>
      <c r="B8" s="319"/>
      <c r="C8" s="319"/>
      <c r="D8" s="319"/>
      <c r="F8" s="469" t="str">
        <f>"2." &amp;mergeValue(A8)</f>
        <v>2.1</v>
      </c>
      <c r="G8" s="554" t="s">
        <v>569</v>
      </c>
      <c r="H8" s="454" t="str">
        <f>IF('Перечень тарифов'!R21="","наименование отсутствует","" &amp; 'Перечень тарифов'!R21 &amp; "")</f>
        <v>наименование отсутствует</v>
      </c>
      <c r="I8" s="286" t="s">
        <v>677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67"/>
      <c r="B9" s="319"/>
      <c r="C9" s="319"/>
      <c r="D9" s="319"/>
      <c r="F9" s="469" t="str">
        <f>"3." &amp;mergeValue(A9)</f>
        <v>3.1</v>
      </c>
      <c r="G9" s="554" t="s">
        <v>570</v>
      </c>
      <c r="H9" s="454" t="str">
        <f>IF('Перечень тарифов'!F21="","наименование отсутствует","" &amp; 'Перечень тарифов'!F21 &amp; "")</f>
        <v>Холодное водоснабжение. Питьевая вода</v>
      </c>
      <c r="I9" s="286" t="s">
        <v>675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67"/>
      <c r="B10" s="319"/>
      <c r="C10" s="319"/>
      <c r="D10" s="319"/>
      <c r="F10" s="469" t="str">
        <f>"4."&amp;mergeValue(A10)</f>
        <v>4.1</v>
      </c>
      <c r="G10" s="554" t="s">
        <v>571</v>
      </c>
      <c r="H10" s="455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67"/>
      <c r="B11" s="767">
        <v>1</v>
      </c>
      <c r="C11" s="479"/>
      <c r="D11" s="479"/>
      <c r="F11" s="469" t="str">
        <f>"4."&amp;mergeValue(A11) &amp;"."&amp;mergeValue(B11)</f>
        <v>4.1.1</v>
      </c>
      <c r="G11" s="461" t="s">
        <v>679</v>
      </c>
      <c r="H11" s="454" t="str">
        <f>IF(region_name="","",region_name)</f>
        <v>Ростовская область</v>
      </c>
      <c r="I11" s="286" t="s">
        <v>574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67"/>
      <c r="B12" s="767"/>
      <c r="C12" s="767">
        <v>1</v>
      </c>
      <c r="D12" s="479"/>
      <c r="F12" s="469" t="str">
        <f>"4."&amp;mergeValue(A12) &amp;"."&amp;mergeValue(B12)&amp;"."&amp;mergeValue(C12)</f>
        <v>4.1.1.1</v>
      </c>
      <c r="G12" s="476" t="s">
        <v>572</v>
      </c>
      <c r="H12" s="454" t="str">
        <f>IF(Территории!H13="","","" &amp; Территории!H13 &amp; "")</f>
        <v>Егорлыкский район</v>
      </c>
      <c r="I12" s="286" t="s">
        <v>575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56.25">
      <c r="A13" s="767"/>
      <c r="B13" s="767"/>
      <c r="C13" s="767"/>
      <c r="D13" s="479">
        <v>1</v>
      </c>
      <c r="F13" s="469" t="str">
        <f>"4."&amp;mergeValue(A13) &amp;"."&amp;mergeValue(B13)&amp;"."&amp;mergeValue(C13)&amp;"."&amp;mergeValue(D13)</f>
        <v>4.1.1.1.1</v>
      </c>
      <c r="G13" s="557" t="s">
        <v>573</v>
      </c>
      <c r="H13" s="454" t="str">
        <f>IF(Территории!R14="","","" &amp; Территории!R14 &amp; "")</f>
        <v>Егорлыкский район (60615000)</v>
      </c>
      <c r="I13" s="672" t="s">
        <v>678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463" customFormat="1" ht="3" customHeight="1">
      <c r="A14" s="465"/>
      <c r="B14" s="465"/>
      <c r="C14" s="465"/>
      <c r="D14" s="465"/>
      <c r="F14" s="480"/>
      <c r="G14" s="481"/>
      <c r="H14" s="482"/>
      <c r="I14" s="483"/>
      <c r="J14" s="465"/>
      <c r="K14" s="465"/>
      <c r="L14" s="465"/>
      <c r="M14" s="465"/>
      <c r="N14" s="465"/>
      <c r="O14" s="465"/>
      <c r="P14" s="465"/>
      <c r="Q14" s="465"/>
      <c r="R14" s="465"/>
      <c r="S14" s="465"/>
      <c r="T14" s="465"/>
    </row>
    <row r="15" spans="1:20" s="463" customFormat="1" ht="15" customHeight="1">
      <c r="A15" s="465"/>
      <c r="B15" s="465"/>
      <c r="C15" s="465"/>
      <c r="D15" s="465"/>
      <c r="F15" s="462"/>
      <c r="G15" s="762" t="s">
        <v>680</v>
      </c>
      <c r="H15" s="762"/>
      <c r="I15" s="343"/>
      <c r="J15" s="465"/>
      <c r="K15" s="465"/>
      <c r="L15" s="465"/>
      <c r="M15" s="465"/>
      <c r="N15" s="465"/>
      <c r="O15" s="465"/>
      <c r="P15" s="465"/>
      <c r="Q15" s="465"/>
      <c r="R15" s="465"/>
      <c r="S15" s="465"/>
      <c r="T15" s="465"/>
    </row>
  </sheetData>
  <sheetProtection algorithmName="SHA-512" hashValue="P2qAAML6Qn2+bGAi4imsJ5chDozTuTSnHk745CiUO8F1PckbbbSnJoljvOBfoy0aCv433uiXkgwhJa3hcH8TSg==" saltValue="p5rrzNVBDUm2HBoTAgnebg==" spinCount="100000" sheet="1" objects="1" scenarios="1" formatColumns="0" formatRows="0"/>
  <mergeCells count="7">
    <mergeCell ref="G15:H15"/>
    <mergeCell ref="F2:H2"/>
    <mergeCell ref="F4:H4"/>
    <mergeCell ref="I4:I5"/>
    <mergeCell ref="A8:A13"/>
    <mergeCell ref="C12:C13"/>
    <mergeCell ref="B11:B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4">
    <tabColor rgb="FFEAEBEE"/>
    <pageSetUpPr fitToPage="1"/>
  </sheetPr>
  <dimension ref="A1:CT37"/>
  <sheetViews>
    <sheetView showGridLines="0" topLeftCell="BB21" zoomScaleNormal="100" workbookViewId="0">
      <selection activeCell="M37" sqref="M37:CG37"/>
    </sheetView>
  </sheetViews>
  <sheetFormatPr defaultColWidth="10.5703125" defaultRowHeight="14.25"/>
  <cols>
    <col min="1" max="6" width="10.5703125" style="35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5" customWidth="1"/>
    <col min="13" max="13" width="47.42578125" style="35" customWidth="1"/>
    <col min="14" max="14" width="1.42578125" style="35" hidden="1" customWidth="1"/>
    <col min="15" max="15" width="20.7109375" style="35" customWidth="1"/>
    <col min="16" max="17" width="23.7109375" style="35" hidden="1" customWidth="1"/>
    <col min="18" max="18" width="11.7109375" style="35" customWidth="1"/>
    <col min="19" max="19" width="3.7109375" style="35" customWidth="1"/>
    <col min="20" max="20" width="11.7109375" style="35" customWidth="1"/>
    <col min="21" max="21" width="8.5703125" style="35" customWidth="1"/>
    <col min="22" max="22" width="20.7109375" style="35" customWidth="1"/>
    <col min="23" max="24" width="23.7109375" style="35" hidden="1" customWidth="1"/>
    <col min="25" max="25" width="11.7109375" style="35" customWidth="1"/>
    <col min="26" max="26" width="3.7109375" style="35" customWidth="1"/>
    <col min="27" max="27" width="11.7109375" style="35" customWidth="1"/>
    <col min="28" max="28" width="8.5703125" style="35" customWidth="1"/>
    <col min="29" max="29" width="20.7109375" style="35" customWidth="1"/>
    <col min="30" max="31" width="23.7109375" style="35" hidden="1" customWidth="1"/>
    <col min="32" max="32" width="11.7109375" style="35" customWidth="1"/>
    <col min="33" max="33" width="3.7109375" style="35" customWidth="1"/>
    <col min="34" max="34" width="11.7109375" style="35" customWidth="1"/>
    <col min="35" max="35" width="8.5703125" style="35" customWidth="1"/>
    <col min="36" max="36" width="20.7109375" style="35" customWidth="1"/>
    <col min="37" max="38" width="23.7109375" style="35" hidden="1" customWidth="1"/>
    <col min="39" max="39" width="11.7109375" style="35" customWidth="1"/>
    <col min="40" max="40" width="3.7109375" style="35" customWidth="1"/>
    <col min="41" max="41" width="11.7109375" style="35" customWidth="1"/>
    <col min="42" max="42" width="8.5703125" style="35" customWidth="1"/>
    <col min="43" max="43" width="20.7109375" style="35" customWidth="1"/>
    <col min="44" max="45" width="23.7109375" style="35" hidden="1" customWidth="1"/>
    <col min="46" max="46" width="11.7109375" style="35" customWidth="1"/>
    <col min="47" max="47" width="3.7109375" style="35" customWidth="1"/>
    <col min="48" max="48" width="11.7109375" style="35" customWidth="1"/>
    <col min="49" max="49" width="8.5703125" style="35" customWidth="1"/>
    <col min="50" max="50" width="20.7109375" style="35" customWidth="1"/>
    <col min="51" max="52" width="23.7109375" style="35" hidden="1" customWidth="1"/>
    <col min="53" max="53" width="11.7109375" style="35" customWidth="1"/>
    <col min="54" max="54" width="3.7109375" style="35" customWidth="1"/>
    <col min="55" max="55" width="11.7109375" style="35" customWidth="1"/>
    <col min="56" max="56" width="8.5703125" style="35" customWidth="1"/>
    <col min="57" max="57" width="20.7109375" style="35" customWidth="1"/>
    <col min="58" max="59" width="23.7109375" style="35" hidden="1" customWidth="1"/>
    <col min="60" max="60" width="11.7109375" style="35" customWidth="1"/>
    <col min="61" max="61" width="3.7109375" style="35" customWidth="1"/>
    <col min="62" max="62" width="11.7109375" style="35" customWidth="1"/>
    <col min="63" max="63" width="8.5703125" style="35" customWidth="1"/>
    <col min="64" max="64" width="20.7109375" style="35" customWidth="1"/>
    <col min="65" max="66" width="23.7109375" style="35" hidden="1" customWidth="1"/>
    <col min="67" max="67" width="11.7109375" style="35" customWidth="1"/>
    <col min="68" max="68" width="3.7109375" style="35" customWidth="1"/>
    <col min="69" max="69" width="11.7109375" style="35" customWidth="1"/>
    <col min="70" max="70" width="8.5703125" style="35" customWidth="1"/>
    <col min="71" max="71" width="20.7109375" style="35" customWidth="1"/>
    <col min="72" max="73" width="23.7109375" style="35" hidden="1" customWidth="1"/>
    <col min="74" max="74" width="11.7109375" style="35" customWidth="1"/>
    <col min="75" max="75" width="3.7109375" style="35" customWidth="1"/>
    <col min="76" max="76" width="11.7109375" style="35" customWidth="1"/>
    <col min="77" max="77" width="8.5703125" style="35" customWidth="1"/>
    <col min="78" max="78" width="20.7109375" style="35" customWidth="1"/>
    <col min="79" max="80" width="23.7109375" style="35" hidden="1" customWidth="1"/>
    <col min="81" max="81" width="11.7109375" style="35" customWidth="1"/>
    <col min="82" max="82" width="3.7109375" style="35" customWidth="1"/>
    <col min="83" max="83" width="11.7109375" style="35" customWidth="1"/>
    <col min="84" max="84" width="8.5703125" style="35" hidden="1" customWidth="1"/>
    <col min="85" max="85" width="4.7109375" style="35" customWidth="1"/>
    <col min="86" max="86" width="115.7109375" style="35" customWidth="1"/>
    <col min="87" max="98" width="10.5703125" style="298"/>
    <col min="99" max="16384" width="10.5703125" style="35"/>
  </cols>
  <sheetData>
    <row r="1" spans="7:98" ht="14.25" hidden="1" customHeight="1">
      <c r="Q1" s="295"/>
      <c r="R1" s="295"/>
      <c r="X1" s="295"/>
      <c r="Y1" s="295"/>
      <c r="AE1" s="295"/>
      <c r="AF1" s="295"/>
      <c r="AL1" s="295"/>
      <c r="AM1" s="295"/>
      <c r="AS1" s="295"/>
      <c r="AT1" s="295"/>
      <c r="AZ1" s="295"/>
      <c r="BA1" s="295"/>
      <c r="BG1" s="295"/>
      <c r="BH1" s="295"/>
      <c r="BN1" s="295"/>
      <c r="BO1" s="295"/>
      <c r="BU1" s="295"/>
      <c r="BV1" s="295"/>
      <c r="CB1" s="295"/>
      <c r="CC1" s="295"/>
    </row>
    <row r="2" spans="7:98" ht="14.25" hidden="1" customHeight="1">
      <c r="U2" s="295"/>
      <c r="AB2" s="295"/>
      <c r="AI2" s="295"/>
      <c r="AP2" s="295"/>
      <c r="AW2" s="295"/>
      <c r="BD2" s="295"/>
      <c r="BK2" s="295"/>
      <c r="BR2" s="295"/>
      <c r="BY2" s="295"/>
      <c r="CF2" s="295"/>
    </row>
    <row r="3" spans="7:98" ht="14.25" hidden="1" customHeight="1"/>
    <row r="4" spans="7:98" ht="3" customHeight="1">
      <c r="J4" s="86"/>
      <c r="K4" s="86"/>
      <c r="L4" s="36"/>
      <c r="M4" s="36"/>
      <c r="N4" s="36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</row>
    <row r="5" spans="7:98" ht="24.95" customHeight="1">
      <c r="J5" s="86"/>
      <c r="K5" s="86"/>
      <c r="L5" s="763" t="s">
        <v>682</v>
      </c>
      <c r="M5" s="764"/>
      <c r="N5" s="764"/>
      <c r="O5" s="764"/>
      <c r="P5" s="764"/>
      <c r="Q5" s="764"/>
      <c r="R5" s="764"/>
      <c r="S5" s="764"/>
      <c r="T5" s="764"/>
      <c r="U5" s="765"/>
      <c r="V5" s="694"/>
      <c r="W5" s="694"/>
      <c r="X5" s="694"/>
      <c r="Y5" s="694"/>
      <c r="Z5" s="694"/>
      <c r="AA5" s="694"/>
      <c r="AB5" s="694"/>
      <c r="AC5" s="694"/>
      <c r="AD5" s="694"/>
      <c r="AE5" s="694"/>
      <c r="AF5" s="694"/>
      <c r="AG5" s="694"/>
      <c r="AH5" s="694"/>
      <c r="AI5" s="694"/>
      <c r="AJ5" s="694"/>
      <c r="AK5" s="694"/>
      <c r="AL5" s="694"/>
      <c r="AM5" s="694"/>
      <c r="AN5" s="694"/>
      <c r="AO5" s="694"/>
      <c r="AP5" s="694"/>
      <c r="AQ5" s="694"/>
      <c r="AR5" s="694"/>
      <c r="AS5" s="694"/>
      <c r="AT5" s="694"/>
      <c r="AU5" s="694"/>
      <c r="AV5" s="694"/>
      <c r="AW5" s="694"/>
      <c r="AX5" s="694"/>
      <c r="AY5" s="694"/>
      <c r="AZ5" s="694"/>
      <c r="BA5" s="694"/>
      <c r="BB5" s="694"/>
      <c r="BC5" s="694"/>
      <c r="BD5" s="694"/>
      <c r="BE5" s="694"/>
      <c r="BF5" s="694"/>
      <c r="BG5" s="694"/>
      <c r="BH5" s="694"/>
      <c r="BI5" s="694"/>
      <c r="BJ5" s="694"/>
      <c r="BK5" s="694"/>
      <c r="BL5" s="694"/>
      <c r="BM5" s="694"/>
      <c r="BN5" s="694"/>
      <c r="BO5" s="694"/>
      <c r="BP5" s="694"/>
      <c r="BQ5" s="694"/>
      <c r="BR5" s="694"/>
      <c r="BS5" s="694"/>
      <c r="BT5" s="694"/>
      <c r="BU5" s="694"/>
      <c r="BV5" s="694"/>
      <c r="BW5" s="694"/>
      <c r="BX5" s="694"/>
      <c r="BY5" s="694"/>
      <c r="BZ5" s="694"/>
      <c r="CA5" s="694"/>
      <c r="CB5" s="694"/>
      <c r="CC5" s="694"/>
      <c r="CD5" s="694"/>
      <c r="CE5" s="694"/>
      <c r="CF5" s="694"/>
      <c r="CT5" s="35"/>
    </row>
    <row r="6" spans="7:98" ht="3" customHeight="1">
      <c r="J6" s="86"/>
      <c r="K6" s="86"/>
      <c r="L6" s="36"/>
      <c r="M6" s="36"/>
      <c r="N6" s="36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T6" s="35"/>
    </row>
    <row r="7" spans="7:98" s="463" customFormat="1" ht="22.5">
      <c r="G7" s="464"/>
      <c r="H7" s="464"/>
      <c r="L7" s="462"/>
      <c r="M7" s="655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656"/>
      <c r="O7" s="779" t="str">
        <f>IF(NameOrPr_ch="",IF(NameOrPr="","",NameOrPr),NameOrPr_ch)</f>
        <v>РСТ по РО</v>
      </c>
      <c r="P7" s="779"/>
      <c r="Q7" s="779"/>
      <c r="R7" s="779"/>
      <c r="S7" s="779"/>
      <c r="T7" s="779"/>
      <c r="U7" s="779"/>
      <c r="V7" s="779"/>
      <c r="W7" s="779"/>
      <c r="X7" s="779"/>
      <c r="Y7" s="779"/>
      <c r="Z7" s="779"/>
      <c r="AA7" s="779"/>
      <c r="AB7" s="779"/>
      <c r="AC7" s="779"/>
      <c r="AD7" s="779"/>
      <c r="AE7" s="779"/>
      <c r="AF7" s="779"/>
      <c r="AG7" s="779"/>
      <c r="AH7" s="779"/>
      <c r="AI7" s="779"/>
      <c r="AJ7" s="779"/>
      <c r="AK7" s="779"/>
      <c r="AL7" s="779"/>
      <c r="AM7" s="779"/>
      <c r="AN7" s="779"/>
      <c r="AO7" s="779"/>
      <c r="AP7" s="779"/>
      <c r="AQ7" s="779"/>
      <c r="AR7" s="779"/>
      <c r="AS7" s="779"/>
      <c r="AT7" s="779"/>
      <c r="AU7" s="779"/>
      <c r="AV7" s="779"/>
      <c r="AW7" s="779"/>
      <c r="AX7" s="779"/>
      <c r="AY7" s="779"/>
      <c r="AZ7" s="779"/>
      <c r="BA7" s="779"/>
      <c r="BB7" s="779"/>
      <c r="BC7" s="779"/>
      <c r="BD7" s="779"/>
      <c r="BE7" s="779"/>
      <c r="BF7" s="779"/>
      <c r="BG7" s="779"/>
      <c r="BH7" s="779"/>
      <c r="BI7" s="779"/>
      <c r="BJ7" s="779"/>
      <c r="BK7" s="779"/>
      <c r="BL7" s="779"/>
      <c r="BM7" s="779"/>
      <c r="BN7" s="779"/>
      <c r="BO7" s="779"/>
      <c r="BP7" s="779"/>
      <c r="BQ7" s="779"/>
      <c r="BR7" s="779"/>
      <c r="BS7" s="779"/>
      <c r="BT7" s="779"/>
      <c r="BU7" s="779"/>
      <c r="BV7" s="779"/>
      <c r="BW7" s="779"/>
      <c r="BX7" s="779"/>
      <c r="BY7" s="779"/>
      <c r="BZ7" s="779"/>
      <c r="CA7" s="779"/>
      <c r="CB7" s="779"/>
      <c r="CC7" s="779"/>
      <c r="CD7" s="779"/>
      <c r="CE7" s="779"/>
      <c r="CF7" s="779"/>
      <c r="CG7" s="779"/>
      <c r="CH7" s="664"/>
      <c r="CI7" s="465"/>
      <c r="CJ7" s="465"/>
      <c r="CK7" s="465"/>
      <c r="CL7" s="465"/>
      <c r="CM7" s="465"/>
      <c r="CN7" s="465"/>
      <c r="CO7" s="465"/>
      <c r="CP7" s="465"/>
      <c r="CQ7" s="465"/>
      <c r="CR7" s="465"/>
      <c r="CS7" s="465"/>
    </row>
    <row r="8" spans="7:98" s="463" customFormat="1" ht="18.75">
      <c r="G8" s="464"/>
      <c r="H8" s="464"/>
      <c r="L8" s="462"/>
      <c r="M8" s="655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656"/>
      <c r="O8" s="779" t="str">
        <f>IF(datePr_ch="",IF(datePr="","",datePr),datePr_ch)</f>
        <v>16.10.2023</v>
      </c>
      <c r="P8" s="779"/>
      <c r="Q8" s="779"/>
      <c r="R8" s="779"/>
      <c r="S8" s="779"/>
      <c r="T8" s="779"/>
      <c r="U8" s="779"/>
      <c r="V8" s="779"/>
      <c r="W8" s="779"/>
      <c r="X8" s="779"/>
      <c r="Y8" s="779"/>
      <c r="Z8" s="779"/>
      <c r="AA8" s="779"/>
      <c r="AB8" s="779"/>
      <c r="AC8" s="779"/>
      <c r="AD8" s="779"/>
      <c r="AE8" s="779"/>
      <c r="AF8" s="779"/>
      <c r="AG8" s="779"/>
      <c r="AH8" s="779"/>
      <c r="AI8" s="779"/>
      <c r="AJ8" s="779"/>
      <c r="AK8" s="779"/>
      <c r="AL8" s="779"/>
      <c r="AM8" s="779"/>
      <c r="AN8" s="779"/>
      <c r="AO8" s="779"/>
      <c r="AP8" s="779"/>
      <c r="AQ8" s="779"/>
      <c r="AR8" s="779"/>
      <c r="AS8" s="779"/>
      <c r="AT8" s="779"/>
      <c r="AU8" s="779"/>
      <c r="AV8" s="779"/>
      <c r="AW8" s="779"/>
      <c r="AX8" s="779"/>
      <c r="AY8" s="779"/>
      <c r="AZ8" s="779"/>
      <c r="BA8" s="779"/>
      <c r="BB8" s="779"/>
      <c r="BC8" s="779"/>
      <c r="BD8" s="779"/>
      <c r="BE8" s="779"/>
      <c r="BF8" s="779"/>
      <c r="BG8" s="779"/>
      <c r="BH8" s="779"/>
      <c r="BI8" s="779"/>
      <c r="BJ8" s="779"/>
      <c r="BK8" s="779"/>
      <c r="BL8" s="779"/>
      <c r="BM8" s="779"/>
      <c r="BN8" s="779"/>
      <c r="BO8" s="779"/>
      <c r="BP8" s="779"/>
      <c r="BQ8" s="779"/>
      <c r="BR8" s="779"/>
      <c r="BS8" s="779"/>
      <c r="BT8" s="779"/>
      <c r="BU8" s="779"/>
      <c r="BV8" s="779"/>
      <c r="BW8" s="779"/>
      <c r="BX8" s="779"/>
      <c r="BY8" s="779"/>
      <c r="BZ8" s="779"/>
      <c r="CA8" s="779"/>
      <c r="CB8" s="779"/>
      <c r="CC8" s="779"/>
      <c r="CD8" s="779"/>
      <c r="CE8" s="779"/>
      <c r="CF8" s="779"/>
      <c r="CG8" s="779"/>
      <c r="CH8" s="664"/>
      <c r="CI8" s="465"/>
      <c r="CJ8" s="465"/>
      <c r="CK8" s="465"/>
      <c r="CL8" s="465"/>
      <c r="CM8" s="465"/>
      <c r="CN8" s="465"/>
      <c r="CO8" s="465"/>
      <c r="CP8" s="465"/>
      <c r="CQ8" s="465"/>
      <c r="CR8" s="465"/>
      <c r="CS8" s="465"/>
    </row>
    <row r="9" spans="7:98" s="463" customFormat="1" ht="18.75">
      <c r="G9" s="464"/>
      <c r="H9" s="464"/>
      <c r="L9" s="462"/>
      <c r="M9" s="655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656"/>
      <c r="O9" s="779" t="str">
        <f>IF(numberPr_ch="",IF(numberPr="","",numberPr),numberPr_ch)</f>
        <v>195</v>
      </c>
      <c r="P9" s="779"/>
      <c r="Q9" s="779"/>
      <c r="R9" s="779"/>
      <c r="S9" s="779"/>
      <c r="T9" s="779"/>
      <c r="U9" s="779"/>
      <c r="V9" s="779"/>
      <c r="W9" s="779"/>
      <c r="X9" s="779"/>
      <c r="Y9" s="779"/>
      <c r="Z9" s="779"/>
      <c r="AA9" s="779"/>
      <c r="AB9" s="779"/>
      <c r="AC9" s="779"/>
      <c r="AD9" s="779"/>
      <c r="AE9" s="779"/>
      <c r="AF9" s="779"/>
      <c r="AG9" s="779"/>
      <c r="AH9" s="779"/>
      <c r="AI9" s="779"/>
      <c r="AJ9" s="779"/>
      <c r="AK9" s="779"/>
      <c r="AL9" s="779"/>
      <c r="AM9" s="779"/>
      <c r="AN9" s="779"/>
      <c r="AO9" s="779"/>
      <c r="AP9" s="779"/>
      <c r="AQ9" s="779"/>
      <c r="AR9" s="779"/>
      <c r="AS9" s="779"/>
      <c r="AT9" s="779"/>
      <c r="AU9" s="779"/>
      <c r="AV9" s="779"/>
      <c r="AW9" s="779"/>
      <c r="AX9" s="779"/>
      <c r="AY9" s="779"/>
      <c r="AZ9" s="779"/>
      <c r="BA9" s="779"/>
      <c r="BB9" s="779"/>
      <c r="BC9" s="779"/>
      <c r="BD9" s="779"/>
      <c r="BE9" s="779"/>
      <c r="BF9" s="779"/>
      <c r="BG9" s="779"/>
      <c r="BH9" s="779"/>
      <c r="BI9" s="779"/>
      <c r="BJ9" s="779"/>
      <c r="BK9" s="779"/>
      <c r="BL9" s="779"/>
      <c r="BM9" s="779"/>
      <c r="BN9" s="779"/>
      <c r="BO9" s="779"/>
      <c r="BP9" s="779"/>
      <c r="BQ9" s="779"/>
      <c r="BR9" s="779"/>
      <c r="BS9" s="779"/>
      <c r="BT9" s="779"/>
      <c r="BU9" s="779"/>
      <c r="BV9" s="779"/>
      <c r="BW9" s="779"/>
      <c r="BX9" s="779"/>
      <c r="BY9" s="779"/>
      <c r="BZ9" s="779"/>
      <c r="CA9" s="779"/>
      <c r="CB9" s="779"/>
      <c r="CC9" s="779"/>
      <c r="CD9" s="779"/>
      <c r="CE9" s="779"/>
      <c r="CF9" s="779"/>
      <c r="CG9" s="779"/>
      <c r="CH9" s="664"/>
      <c r="CI9" s="465"/>
      <c r="CJ9" s="465"/>
      <c r="CK9" s="465"/>
      <c r="CL9" s="465"/>
      <c r="CM9" s="465"/>
      <c r="CN9" s="465"/>
      <c r="CO9" s="465"/>
      <c r="CP9" s="465"/>
      <c r="CQ9" s="465"/>
      <c r="CR9" s="465"/>
      <c r="CS9" s="465"/>
    </row>
    <row r="10" spans="7:98" s="463" customFormat="1" ht="18.75">
      <c r="G10" s="464"/>
      <c r="H10" s="464"/>
      <c r="L10" s="462"/>
      <c r="M10" s="655" t="s">
        <v>576</v>
      </c>
      <c r="N10" s="656"/>
      <c r="O10" s="779" t="str">
        <f>IF(IstPub_ch="",IF(IstPub="","",IstPub),IstPub_ch)</f>
        <v>Официальный интернет - портал правовой информации pravo.donland.ru от 17.10.2023г. №6145202310170034</v>
      </c>
      <c r="P10" s="779"/>
      <c r="Q10" s="779"/>
      <c r="R10" s="779"/>
      <c r="S10" s="779"/>
      <c r="T10" s="779"/>
      <c r="U10" s="779"/>
      <c r="V10" s="779"/>
      <c r="W10" s="779"/>
      <c r="X10" s="779"/>
      <c r="Y10" s="779"/>
      <c r="Z10" s="779"/>
      <c r="AA10" s="779"/>
      <c r="AB10" s="779"/>
      <c r="AC10" s="779"/>
      <c r="AD10" s="779"/>
      <c r="AE10" s="779"/>
      <c r="AF10" s="779"/>
      <c r="AG10" s="779"/>
      <c r="AH10" s="779"/>
      <c r="AI10" s="779"/>
      <c r="AJ10" s="779"/>
      <c r="AK10" s="779"/>
      <c r="AL10" s="779"/>
      <c r="AM10" s="779"/>
      <c r="AN10" s="779"/>
      <c r="AO10" s="779"/>
      <c r="AP10" s="779"/>
      <c r="AQ10" s="779"/>
      <c r="AR10" s="779"/>
      <c r="AS10" s="779"/>
      <c r="AT10" s="779"/>
      <c r="AU10" s="779"/>
      <c r="AV10" s="779"/>
      <c r="AW10" s="779"/>
      <c r="AX10" s="779"/>
      <c r="AY10" s="779"/>
      <c r="AZ10" s="779"/>
      <c r="BA10" s="779"/>
      <c r="BB10" s="779"/>
      <c r="BC10" s="779"/>
      <c r="BD10" s="779"/>
      <c r="BE10" s="779"/>
      <c r="BF10" s="779"/>
      <c r="BG10" s="779"/>
      <c r="BH10" s="779"/>
      <c r="BI10" s="779"/>
      <c r="BJ10" s="779"/>
      <c r="BK10" s="779"/>
      <c r="BL10" s="779"/>
      <c r="BM10" s="779"/>
      <c r="BN10" s="779"/>
      <c r="BO10" s="779"/>
      <c r="BP10" s="779"/>
      <c r="BQ10" s="779"/>
      <c r="BR10" s="779"/>
      <c r="BS10" s="779"/>
      <c r="BT10" s="779"/>
      <c r="BU10" s="779"/>
      <c r="BV10" s="779"/>
      <c r="BW10" s="779"/>
      <c r="BX10" s="779"/>
      <c r="BY10" s="779"/>
      <c r="BZ10" s="779"/>
      <c r="CA10" s="779"/>
      <c r="CB10" s="779"/>
      <c r="CC10" s="779"/>
      <c r="CD10" s="779"/>
      <c r="CE10" s="779"/>
      <c r="CF10" s="779"/>
      <c r="CG10" s="779"/>
      <c r="CH10" s="664"/>
      <c r="CI10" s="465"/>
      <c r="CJ10" s="465"/>
      <c r="CK10" s="465"/>
      <c r="CL10" s="465"/>
      <c r="CM10" s="465"/>
      <c r="CN10" s="465"/>
      <c r="CO10" s="465"/>
      <c r="CP10" s="465"/>
      <c r="CQ10" s="465"/>
      <c r="CR10" s="465"/>
      <c r="CS10" s="465"/>
    </row>
    <row r="11" spans="7:98" s="255" customFormat="1" ht="11.25" hidden="1" customHeight="1">
      <c r="G11" s="254"/>
      <c r="H11" s="254"/>
      <c r="L11" s="757"/>
      <c r="M11" s="757"/>
      <c r="N11" s="211"/>
      <c r="O11" s="288"/>
      <c r="P11" s="288"/>
      <c r="Q11" s="288"/>
      <c r="R11" s="288"/>
      <c r="S11" s="288"/>
      <c r="T11" s="288"/>
      <c r="U11" s="315" t="s">
        <v>382</v>
      </c>
      <c r="V11" s="288"/>
      <c r="W11" s="288"/>
      <c r="X11" s="288"/>
      <c r="Y11" s="288"/>
      <c r="Z11" s="288"/>
      <c r="AA11" s="288"/>
      <c r="AB11" s="315" t="s">
        <v>382</v>
      </c>
      <c r="AC11" s="288"/>
      <c r="AD11" s="288"/>
      <c r="AE11" s="288"/>
      <c r="AF11" s="288"/>
      <c r="AG11" s="288"/>
      <c r="AH11" s="288"/>
      <c r="AI11" s="315" t="s">
        <v>382</v>
      </c>
      <c r="AJ11" s="288"/>
      <c r="AK11" s="288"/>
      <c r="AL11" s="288"/>
      <c r="AM11" s="288"/>
      <c r="AN11" s="288"/>
      <c r="AO11" s="288"/>
      <c r="AP11" s="315" t="s">
        <v>382</v>
      </c>
      <c r="AQ11" s="288"/>
      <c r="AR11" s="288"/>
      <c r="AS11" s="288"/>
      <c r="AT11" s="288"/>
      <c r="AU11" s="288"/>
      <c r="AV11" s="288"/>
      <c r="AW11" s="315" t="s">
        <v>382</v>
      </c>
      <c r="AX11" s="288"/>
      <c r="AY11" s="288"/>
      <c r="AZ11" s="288"/>
      <c r="BA11" s="288"/>
      <c r="BB11" s="288"/>
      <c r="BC11" s="288"/>
      <c r="BD11" s="315" t="s">
        <v>382</v>
      </c>
      <c r="BE11" s="288"/>
      <c r="BF11" s="288"/>
      <c r="BG11" s="288"/>
      <c r="BH11" s="288"/>
      <c r="BI11" s="288"/>
      <c r="BJ11" s="288"/>
      <c r="BK11" s="315" t="s">
        <v>382</v>
      </c>
      <c r="BL11" s="288"/>
      <c r="BM11" s="288"/>
      <c r="BN11" s="288"/>
      <c r="BO11" s="288"/>
      <c r="BP11" s="288"/>
      <c r="BQ11" s="288"/>
      <c r="BR11" s="315" t="s">
        <v>382</v>
      </c>
      <c r="BS11" s="288"/>
      <c r="BT11" s="288"/>
      <c r="BU11" s="288"/>
      <c r="BV11" s="288"/>
      <c r="BW11" s="288"/>
      <c r="BX11" s="288"/>
      <c r="BY11" s="315" t="s">
        <v>382</v>
      </c>
      <c r="BZ11" s="288"/>
      <c r="CA11" s="288"/>
      <c r="CB11" s="288"/>
      <c r="CC11" s="288"/>
      <c r="CD11" s="288"/>
      <c r="CE11" s="288"/>
      <c r="CF11" s="315" t="s">
        <v>382</v>
      </c>
      <c r="CI11" s="319"/>
      <c r="CJ11" s="319"/>
      <c r="CK11" s="319"/>
      <c r="CL11" s="319"/>
      <c r="CM11" s="319"/>
      <c r="CN11" s="319"/>
      <c r="CO11" s="319"/>
      <c r="CP11" s="319"/>
      <c r="CQ11" s="319"/>
      <c r="CR11" s="319"/>
      <c r="CS11" s="319"/>
      <c r="CT11" s="319"/>
    </row>
    <row r="12" spans="7:98" s="255" customFormat="1">
      <c r="G12" s="254"/>
      <c r="H12" s="254"/>
      <c r="L12" s="211"/>
      <c r="M12" s="211"/>
      <c r="N12" s="211"/>
      <c r="O12" s="769"/>
      <c r="P12" s="769"/>
      <c r="Q12" s="769"/>
      <c r="R12" s="769"/>
      <c r="S12" s="769"/>
      <c r="T12" s="769"/>
      <c r="U12" s="769"/>
      <c r="V12" s="769" t="s">
        <v>1969</v>
      </c>
      <c r="W12" s="769"/>
      <c r="X12" s="769"/>
      <c r="Y12" s="769"/>
      <c r="Z12" s="769"/>
      <c r="AA12" s="769"/>
      <c r="AB12" s="769"/>
      <c r="AC12" s="769" t="s">
        <v>1969</v>
      </c>
      <c r="AD12" s="769"/>
      <c r="AE12" s="769"/>
      <c r="AF12" s="769"/>
      <c r="AG12" s="769"/>
      <c r="AH12" s="769"/>
      <c r="AI12" s="769"/>
      <c r="AJ12" s="769" t="s">
        <v>1969</v>
      </c>
      <c r="AK12" s="769"/>
      <c r="AL12" s="769"/>
      <c r="AM12" s="769"/>
      <c r="AN12" s="769"/>
      <c r="AO12" s="769"/>
      <c r="AP12" s="769"/>
      <c r="AQ12" s="769" t="s">
        <v>1969</v>
      </c>
      <c r="AR12" s="769"/>
      <c r="AS12" s="769"/>
      <c r="AT12" s="769"/>
      <c r="AU12" s="769"/>
      <c r="AV12" s="769"/>
      <c r="AW12" s="769"/>
      <c r="AX12" s="769" t="s">
        <v>1969</v>
      </c>
      <c r="AY12" s="769"/>
      <c r="AZ12" s="769"/>
      <c r="BA12" s="769"/>
      <c r="BB12" s="769"/>
      <c r="BC12" s="769"/>
      <c r="BD12" s="769"/>
      <c r="BE12" s="769" t="s">
        <v>1969</v>
      </c>
      <c r="BF12" s="769"/>
      <c r="BG12" s="769"/>
      <c r="BH12" s="769"/>
      <c r="BI12" s="769"/>
      <c r="BJ12" s="769"/>
      <c r="BK12" s="769"/>
      <c r="BL12" s="769" t="s">
        <v>1969</v>
      </c>
      <c r="BM12" s="769"/>
      <c r="BN12" s="769"/>
      <c r="BO12" s="769"/>
      <c r="BP12" s="769"/>
      <c r="BQ12" s="769"/>
      <c r="BR12" s="769"/>
      <c r="BS12" s="769" t="s">
        <v>1969</v>
      </c>
      <c r="BT12" s="769"/>
      <c r="BU12" s="769"/>
      <c r="BV12" s="769"/>
      <c r="BW12" s="769"/>
      <c r="BX12" s="769"/>
      <c r="BY12" s="769"/>
      <c r="BZ12" s="769" t="s">
        <v>1969</v>
      </c>
      <c r="CA12" s="769"/>
      <c r="CB12" s="769"/>
      <c r="CC12" s="769"/>
      <c r="CD12" s="769"/>
      <c r="CE12" s="769"/>
      <c r="CF12" s="769"/>
      <c r="CI12" s="319"/>
      <c r="CJ12" s="319"/>
      <c r="CK12" s="319"/>
      <c r="CL12" s="319"/>
      <c r="CM12" s="319"/>
      <c r="CN12" s="319"/>
      <c r="CO12" s="319"/>
      <c r="CP12" s="319"/>
      <c r="CQ12" s="319"/>
      <c r="CR12" s="319"/>
      <c r="CS12" s="319"/>
    </row>
    <row r="13" spans="7:98" ht="15" customHeight="1">
      <c r="J13" s="86"/>
      <c r="K13" s="86"/>
      <c r="L13" s="722" t="s">
        <v>510</v>
      </c>
      <c r="M13" s="722"/>
      <c r="N13" s="722"/>
      <c r="O13" s="722"/>
      <c r="P13" s="722"/>
      <c r="Q13" s="722"/>
      <c r="R13" s="722"/>
      <c r="S13" s="722"/>
      <c r="T13" s="722"/>
      <c r="U13" s="722"/>
      <c r="V13" s="722"/>
      <c r="W13" s="722"/>
      <c r="X13" s="722"/>
      <c r="Y13" s="722"/>
      <c r="Z13" s="722"/>
      <c r="AA13" s="722"/>
      <c r="AB13" s="722"/>
      <c r="AC13" s="722"/>
      <c r="AD13" s="722"/>
      <c r="AE13" s="722"/>
      <c r="AF13" s="722"/>
      <c r="AG13" s="722"/>
      <c r="AH13" s="722"/>
      <c r="AI13" s="722"/>
      <c r="AJ13" s="722"/>
      <c r="AK13" s="722"/>
      <c r="AL13" s="722"/>
      <c r="AM13" s="722"/>
      <c r="AN13" s="722"/>
      <c r="AO13" s="722"/>
      <c r="AP13" s="722"/>
      <c r="AQ13" s="722"/>
      <c r="AR13" s="722"/>
      <c r="AS13" s="722"/>
      <c r="AT13" s="722"/>
      <c r="AU13" s="722"/>
      <c r="AV13" s="722"/>
      <c r="AW13" s="722"/>
      <c r="AX13" s="722"/>
      <c r="AY13" s="722"/>
      <c r="AZ13" s="722"/>
      <c r="BA13" s="722"/>
      <c r="BB13" s="722"/>
      <c r="BC13" s="722"/>
      <c r="BD13" s="722"/>
      <c r="BE13" s="722"/>
      <c r="BF13" s="722"/>
      <c r="BG13" s="722"/>
      <c r="BH13" s="722"/>
      <c r="BI13" s="722"/>
      <c r="BJ13" s="722"/>
      <c r="BK13" s="722"/>
      <c r="BL13" s="722"/>
      <c r="BM13" s="722"/>
      <c r="BN13" s="722"/>
      <c r="BO13" s="722"/>
      <c r="BP13" s="722"/>
      <c r="BQ13" s="722"/>
      <c r="BR13" s="722"/>
      <c r="BS13" s="722"/>
      <c r="BT13" s="722"/>
      <c r="BU13" s="722"/>
      <c r="BV13" s="722"/>
      <c r="BW13" s="722"/>
      <c r="BX13" s="722"/>
      <c r="BY13" s="722"/>
      <c r="BZ13" s="722"/>
      <c r="CA13" s="722"/>
      <c r="CB13" s="722"/>
      <c r="CC13" s="722"/>
      <c r="CD13" s="722"/>
      <c r="CE13" s="722"/>
      <c r="CF13" s="722"/>
      <c r="CG13" s="722"/>
      <c r="CH13" s="722" t="s">
        <v>511</v>
      </c>
      <c r="CT13" s="35"/>
    </row>
    <row r="14" spans="7:98" ht="15" customHeight="1">
      <c r="J14" s="86"/>
      <c r="K14" s="86"/>
      <c r="L14" s="722" t="s">
        <v>95</v>
      </c>
      <c r="M14" s="722" t="s">
        <v>425</v>
      </c>
      <c r="N14" s="722"/>
      <c r="O14" s="784" t="s">
        <v>534</v>
      </c>
      <c r="P14" s="784"/>
      <c r="Q14" s="784"/>
      <c r="R14" s="784"/>
      <c r="S14" s="784"/>
      <c r="T14" s="784"/>
      <c r="U14" s="722" t="s">
        <v>344</v>
      </c>
      <c r="V14" s="784" t="s">
        <v>534</v>
      </c>
      <c r="W14" s="784"/>
      <c r="X14" s="784"/>
      <c r="Y14" s="784"/>
      <c r="Z14" s="784"/>
      <c r="AA14" s="784"/>
      <c r="AB14" s="722" t="s">
        <v>344</v>
      </c>
      <c r="AC14" s="784" t="s">
        <v>534</v>
      </c>
      <c r="AD14" s="784"/>
      <c r="AE14" s="784"/>
      <c r="AF14" s="784"/>
      <c r="AG14" s="784"/>
      <c r="AH14" s="784"/>
      <c r="AI14" s="722" t="s">
        <v>344</v>
      </c>
      <c r="AJ14" s="784" t="s">
        <v>534</v>
      </c>
      <c r="AK14" s="784"/>
      <c r="AL14" s="784"/>
      <c r="AM14" s="784"/>
      <c r="AN14" s="784"/>
      <c r="AO14" s="784"/>
      <c r="AP14" s="722" t="s">
        <v>344</v>
      </c>
      <c r="AQ14" s="784" t="s">
        <v>534</v>
      </c>
      <c r="AR14" s="784"/>
      <c r="AS14" s="784"/>
      <c r="AT14" s="784"/>
      <c r="AU14" s="784"/>
      <c r="AV14" s="784"/>
      <c r="AW14" s="722" t="s">
        <v>344</v>
      </c>
      <c r="AX14" s="784" t="s">
        <v>534</v>
      </c>
      <c r="AY14" s="784"/>
      <c r="AZ14" s="784"/>
      <c r="BA14" s="784"/>
      <c r="BB14" s="784"/>
      <c r="BC14" s="784"/>
      <c r="BD14" s="722" t="s">
        <v>344</v>
      </c>
      <c r="BE14" s="784" t="s">
        <v>534</v>
      </c>
      <c r="BF14" s="784"/>
      <c r="BG14" s="784"/>
      <c r="BH14" s="784"/>
      <c r="BI14" s="784"/>
      <c r="BJ14" s="784"/>
      <c r="BK14" s="722" t="s">
        <v>344</v>
      </c>
      <c r="BL14" s="784" t="s">
        <v>534</v>
      </c>
      <c r="BM14" s="784"/>
      <c r="BN14" s="784"/>
      <c r="BO14" s="784"/>
      <c r="BP14" s="784"/>
      <c r="BQ14" s="784"/>
      <c r="BR14" s="722" t="s">
        <v>344</v>
      </c>
      <c r="BS14" s="784" t="s">
        <v>534</v>
      </c>
      <c r="BT14" s="784"/>
      <c r="BU14" s="784"/>
      <c r="BV14" s="784"/>
      <c r="BW14" s="784"/>
      <c r="BX14" s="784"/>
      <c r="BY14" s="722" t="s">
        <v>344</v>
      </c>
      <c r="BZ14" s="784" t="s">
        <v>534</v>
      </c>
      <c r="CA14" s="784"/>
      <c r="CB14" s="784"/>
      <c r="CC14" s="784"/>
      <c r="CD14" s="784"/>
      <c r="CE14" s="784"/>
      <c r="CF14" s="722" t="s">
        <v>344</v>
      </c>
      <c r="CG14" s="783" t="s">
        <v>278</v>
      </c>
      <c r="CH14" s="722"/>
      <c r="CT14" s="35"/>
    </row>
    <row r="15" spans="7:98" ht="14.25" customHeight="1">
      <c r="J15" s="86"/>
      <c r="K15" s="86"/>
      <c r="L15" s="722"/>
      <c r="M15" s="722"/>
      <c r="N15" s="722"/>
      <c r="O15" s="251" t="s">
        <v>535</v>
      </c>
      <c r="P15" s="770" t="s">
        <v>274</v>
      </c>
      <c r="Q15" s="770"/>
      <c r="R15" s="754" t="s">
        <v>536</v>
      </c>
      <c r="S15" s="754"/>
      <c r="T15" s="754"/>
      <c r="U15" s="722"/>
      <c r="V15" s="669" t="s">
        <v>535</v>
      </c>
      <c r="W15" s="770" t="s">
        <v>274</v>
      </c>
      <c r="X15" s="770"/>
      <c r="Y15" s="754" t="s">
        <v>536</v>
      </c>
      <c r="Z15" s="754"/>
      <c r="AA15" s="754"/>
      <c r="AB15" s="722"/>
      <c r="AC15" s="669" t="s">
        <v>535</v>
      </c>
      <c r="AD15" s="770" t="s">
        <v>274</v>
      </c>
      <c r="AE15" s="770"/>
      <c r="AF15" s="754" t="s">
        <v>536</v>
      </c>
      <c r="AG15" s="754"/>
      <c r="AH15" s="754"/>
      <c r="AI15" s="722"/>
      <c r="AJ15" s="669" t="s">
        <v>535</v>
      </c>
      <c r="AK15" s="770" t="s">
        <v>274</v>
      </c>
      <c r="AL15" s="770"/>
      <c r="AM15" s="754" t="s">
        <v>536</v>
      </c>
      <c r="AN15" s="754"/>
      <c r="AO15" s="754"/>
      <c r="AP15" s="722"/>
      <c r="AQ15" s="669" t="s">
        <v>535</v>
      </c>
      <c r="AR15" s="770" t="s">
        <v>274</v>
      </c>
      <c r="AS15" s="770"/>
      <c r="AT15" s="754" t="s">
        <v>536</v>
      </c>
      <c r="AU15" s="754"/>
      <c r="AV15" s="754"/>
      <c r="AW15" s="722"/>
      <c r="AX15" s="669" t="s">
        <v>535</v>
      </c>
      <c r="AY15" s="770" t="s">
        <v>274</v>
      </c>
      <c r="AZ15" s="770"/>
      <c r="BA15" s="754" t="s">
        <v>536</v>
      </c>
      <c r="BB15" s="754"/>
      <c r="BC15" s="754"/>
      <c r="BD15" s="722"/>
      <c r="BE15" s="669" t="s">
        <v>535</v>
      </c>
      <c r="BF15" s="770" t="s">
        <v>274</v>
      </c>
      <c r="BG15" s="770"/>
      <c r="BH15" s="754" t="s">
        <v>536</v>
      </c>
      <c r="BI15" s="754"/>
      <c r="BJ15" s="754"/>
      <c r="BK15" s="722"/>
      <c r="BL15" s="669" t="s">
        <v>535</v>
      </c>
      <c r="BM15" s="770" t="s">
        <v>274</v>
      </c>
      <c r="BN15" s="770"/>
      <c r="BO15" s="754" t="s">
        <v>536</v>
      </c>
      <c r="BP15" s="754"/>
      <c r="BQ15" s="754"/>
      <c r="BR15" s="722"/>
      <c r="BS15" s="669" t="s">
        <v>535</v>
      </c>
      <c r="BT15" s="770" t="s">
        <v>274</v>
      </c>
      <c r="BU15" s="770"/>
      <c r="BV15" s="754" t="s">
        <v>536</v>
      </c>
      <c r="BW15" s="754"/>
      <c r="BX15" s="754"/>
      <c r="BY15" s="722"/>
      <c r="BZ15" s="669" t="s">
        <v>535</v>
      </c>
      <c r="CA15" s="770" t="s">
        <v>274</v>
      </c>
      <c r="CB15" s="770"/>
      <c r="CC15" s="754" t="s">
        <v>536</v>
      </c>
      <c r="CD15" s="754"/>
      <c r="CE15" s="754"/>
      <c r="CF15" s="722"/>
      <c r="CG15" s="783"/>
      <c r="CH15" s="722"/>
      <c r="CT15" s="35"/>
    </row>
    <row r="16" spans="7:98" ht="33.75" customHeight="1">
      <c r="J16" s="86"/>
      <c r="K16" s="86"/>
      <c r="L16" s="722"/>
      <c r="M16" s="722"/>
      <c r="N16" s="722"/>
      <c r="O16" s="435" t="s">
        <v>537</v>
      </c>
      <c r="P16" s="436" t="s">
        <v>538</v>
      </c>
      <c r="Q16" s="436" t="s">
        <v>405</v>
      </c>
      <c r="R16" s="437" t="s">
        <v>277</v>
      </c>
      <c r="S16" s="777" t="s">
        <v>276</v>
      </c>
      <c r="T16" s="777"/>
      <c r="U16" s="722"/>
      <c r="V16" s="673" t="s">
        <v>537</v>
      </c>
      <c r="W16" s="436" t="s">
        <v>538</v>
      </c>
      <c r="X16" s="436" t="s">
        <v>405</v>
      </c>
      <c r="Y16" s="676" t="s">
        <v>277</v>
      </c>
      <c r="Z16" s="777" t="s">
        <v>276</v>
      </c>
      <c r="AA16" s="777"/>
      <c r="AB16" s="722"/>
      <c r="AC16" s="673" t="s">
        <v>537</v>
      </c>
      <c r="AD16" s="436" t="s">
        <v>538</v>
      </c>
      <c r="AE16" s="436" t="s">
        <v>405</v>
      </c>
      <c r="AF16" s="676" t="s">
        <v>277</v>
      </c>
      <c r="AG16" s="777" t="s">
        <v>276</v>
      </c>
      <c r="AH16" s="777"/>
      <c r="AI16" s="722"/>
      <c r="AJ16" s="673" t="s">
        <v>537</v>
      </c>
      <c r="AK16" s="436" t="s">
        <v>538</v>
      </c>
      <c r="AL16" s="436" t="s">
        <v>405</v>
      </c>
      <c r="AM16" s="676" t="s">
        <v>277</v>
      </c>
      <c r="AN16" s="777" t="s">
        <v>276</v>
      </c>
      <c r="AO16" s="777"/>
      <c r="AP16" s="722"/>
      <c r="AQ16" s="673" t="s">
        <v>537</v>
      </c>
      <c r="AR16" s="436" t="s">
        <v>538</v>
      </c>
      <c r="AS16" s="436" t="s">
        <v>405</v>
      </c>
      <c r="AT16" s="676" t="s">
        <v>277</v>
      </c>
      <c r="AU16" s="777" t="s">
        <v>276</v>
      </c>
      <c r="AV16" s="777"/>
      <c r="AW16" s="722"/>
      <c r="AX16" s="673" t="s">
        <v>537</v>
      </c>
      <c r="AY16" s="436" t="s">
        <v>538</v>
      </c>
      <c r="AZ16" s="436" t="s">
        <v>405</v>
      </c>
      <c r="BA16" s="676" t="s">
        <v>277</v>
      </c>
      <c r="BB16" s="777" t="s">
        <v>276</v>
      </c>
      <c r="BC16" s="777"/>
      <c r="BD16" s="722"/>
      <c r="BE16" s="673" t="s">
        <v>537</v>
      </c>
      <c r="BF16" s="436" t="s">
        <v>538</v>
      </c>
      <c r="BG16" s="436" t="s">
        <v>405</v>
      </c>
      <c r="BH16" s="676" t="s">
        <v>277</v>
      </c>
      <c r="BI16" s="777" t="s">
        <v>276</v>
      </c>
      <c r="BJ16" s="777"/>
      <c r="BK16" s="722"/>
      <c r="BL16" s="673" t="s">
        <v>537</v>
      </c>
      <c r="BM16" s="436" t="s">
        <v>538</v>
      </c>
      <c r="BN16" s="436" t="s">
        <v>405</v>
      </c>
      <c r="BO16" s="676" t="s">
        <v>277</v>
      </c>
      <c r="BP16" s="777" t="s">
        <v>276</v>
      </c>
      <c r="BQ16" s="777"/>
      <c r="BR16" s="722"/>
      <c r="BS16" s="673" t="s">
        <v>537</v>
      </c>
      <c r="BT16" s="436" t="s">
        <v>538</v>
      </c>
      <c r="BU16" s="436" t="s">
        <v>405</v>
      </c>
      <c r="BV16" s="676" t="s">
        <v>277</v>
      </c>
      <c r="BW16" s="777" t="s">
        <v>276</v>
      </c>
      <c r="BX16" s="777"/>
      <c r="BY16" s="722"/>
      <c r="BZ16" s="673" t="s">
        <v>537</v>
      </c>
      <c r="CA16" s="436" t="s">
        <v>538</v>
      </c>
      <c r="CB16" s="436" t="s">
        <v>405</v>
      </c>
      <c r="CC16" s="676" t="s">
        <v>277</v>
      </c>
      <c r="CD16" s="777" t="s">
        <v>276</v>
      </c>
      <c r="CE16" s="777"/>
      <c r="CF16" s="722"/>
      <c r="CG16" s="783"/>
      <c r="CH16" s="722"/>
      <c r="CT16" s="35"/>
    </row>
    <row r="17" spans="1:98" ht="12" customHeight="1">
      <c r="J17" s="86"/>
      <c r="K17" s="248">
        <v>1</v>
      </c>
      <c r="L17" s="579" t="s">
        <v>96</v>
      </c>
      <c r="M17" s="579" t="s">
        <v>52</v>
      </c>
      <c r="N17" s="585" t="s">
        <v>52</v>
      </c>
      <c r="O17" s="580">
        <f ca="1">OFFSET(O17,0,-1)+1</f>
        <v>3</v>
      </c>
      <c r="P17" s="580">
        <f ca="1">OFFSET(P17,0,-1)+1</f>
        <v>4</v>
      </c>
      <c r="Q17" s="580">
        <f ca="1">OFFSET(Q17,0,-1)+1</f>
        <v>5</v>
      </c>
      <c r="R17" s="580">
        <f ca="1">OFFSET(R17,0,-1)+1</f>
        <v>6</v>
      </c>
      <c r="S17" s="778">
        <f ca="1">OFFSET(S17,0,-1)+1</f>
        <v>7</v>
      </c>
      <c r="T17" s="778"/>
      <c r="U17" s="580">
        <f ca="1">OFFSET(U17,0,-2)+1</f>
        <v>8</v>
      </c>
      <c r="V17" s="677">
        <f ca="1">OFFSET(V17,0,-1)+1</f>
        <v>9</v>
      </c>
      <c r="W17" s="677">
        <f ca="1">OFFSET(W17,0,-1)+1</f>
        <v>10</v>
      </c>
      <c r="X17" s="677">
        <f ca="1">OFFSET(X17,0,-1)+1</f>
        <v>11</v>
      </c>
      <c r="Y17" s="677">
        <f ca="1">OFFSET(Y17,0,-1)+1</f>
        <v>12</v>
      </c>
      <c r="Z17" s="778">
        <f ca="1">OFFSET(Z17,0,-1)+1</f>
        <v>13</v>
      </c>
      <c r="AA17" s="778"/>
      <c r="AB17" s="677">
        <f ca="1">OFFSET(AB17,0,-2)+1</f>
        <v>14</v>
      </c>
      <c r="AC17" s="677">
        <f ca="1">OFFSET(AC17,0,-1)+1</f>
        <v>15</v>
      </c>
      <c r="AD17" s="677">
        <f ca="1">OFFSET(AD17,0,-1)+1</f>
        <v>16</v>
      </c>
      <c r="AE17" s="677">
        <f ca="1">OFFSET(AE17,0,-1)+1</f>
        <v>17</v>
      </c>
      <c r="AF17" s="677">
        <f ca="1">OFFSET(AF17,0,-1)+1</f>
        <v>18</v>
      </c>
      <c r="AG17" s="778">
        <f ca="1">OFFSET(AG17,0,-1)+1</f>
        <v>19</v>
      </c>
      <c r="AH17" s="778"/>
      <c r="AI17" s="677">
        <f ca="1">OFFSET(AI17,0,-2)+1</f>
        <v>20</v>
      </c>
      <c r="AJ17" s="677">
        <f ca="1">OFFSET(AJ17,0,-1)+1</f>
        <v>21</v>
      </c>
      <c r="AK17" s="677">
        <f ca="1">OFFSET(AK17,0,-1)+1</f>
        <v>22</v>
      </c>
      <c r="AL17" s="677">
        <f ca="1">OFFSET(AL17,0,-1)+1</f>
        <v>23</v>
      </c>
      <c r="AM17" s="677">
        <f ca="1">OFFSET(AM17,0,-1)+1</f>
        <v>24</v>
      </c>
      <c r="AN17" s="778">
        <f ca="1">OFFSET(AN17,0,-1)+1</f>
        <v>25</v>
      </c>
      <c r="AO17" s="778"/>
      <c r="AP17" s="677">
        <f ca="1">OFFSET(AP17,0,-2)+1</f>
        <v>26</v>
      </c>
      <c r="AQ17" s="677">
        <f ca="1">OFFSET(AQ17,0,-1)+1</f>
        <v>27</v>
      </c>
      <c r="AR17" s="677">
        <f ca="1">OFFSET(AR17,0,-1)+1</f>
        <v>28</v>
      </c>
      <c r="AS17" s="677">
        <f ca="1">OFFSET(AS17,0,-1)+1</f>
        <v>29</v>
      </c>
      <c r="AT17" s="677">
        <f ca="1">OFFSET(AT17,0,-1)+1</f>
        <v>30</v>
      </c>
      <c r="AU17" s="778">
        <f ca="1">OFFSET(AU17,0,-1)+1</f>
        <v>31</v>
      </c>
      <c r="AV17" s="778"/>
      <c r="AW17" s="677">
        <f ca="1">OFFSET(AW17,0,-2)+1</f>
        <v>32</v>
      </c>
      <c r="AX17" s="677">
        <f ca="1">OFFSET(AX17,0,-1)+1</f>
        <v>33</v>
      </c>
      <c r="AY17" s="677">
        <f ca="1">OFFSET(AY17,0,-1)+1</f>
        <v>34</v>
      </c>
      <c r="AZ17" s="677">
        <f ca="1">OFFSET(AZ17,0,-1)+1</f>
        <v>35</v>
      </c>
      <c r="BA17" s="677">
        <f ca="1">OFFSET(BA17,0,-1)+1</f>
        <v>36</v>
      </c>
      <c r="BB17" s="778">
        <f ca="1">OFFSET(BB17,0,-1)+1</f>
        <v>37</v>
      </c>
      <c r="BC17" s="778"/>
      <c r="BD17" s="677">
        <f ca="1">OFFSET(BD17,0,-2)+1</f>
        <v>38</v>
      </c>
      <c r="BE17" s="677">
        <f ca="1">OFFSET(BE17,0,-1)+1</f>
        <v>39</v>
      </c>
      <c r="BF17" s="677">
        <f ca="1">OFFSET(BF17,0,-1)+1</f>
        <v>40</v>
      </c>
      <c r="BG17" s="677">
        <f ca="1">OFFSET(BG17,0,-1)+1</f>
        <v>41</v>
      </c>
      <c r="BH17" s="677">
        <f ca="1">OFFSET(BH17,0,-1)+1</f>
        <v>42</v>
      </c>
      <c r="BI17" s="778">
        <f ca="1">OFFSET(BI17,0,-1)+1</f>
        <v>43</v>
      </c>
      <c r="BJ17" s="778"/>
      <c r="BK17" s="677">
        <f ca="1">OFFSET(BK17,0,-2)+1</f>
        <v>44</v>
      </c>
      <c r="BL17" s="677">
        <f ca="1">OFFSET(BL17,0,-1)+1</f>
        <v>45</v>
      </c>
      <c r="BM17" s="677">
        <f ca="1">OFFSET(BM17,0,-1)+1</f>
        <v>46</v>
      </c>
      <c r="BN17" s="677">
        <f ca="1">OFFSET(BN17,0,-1)+1</f>
        <v>47</v>
      </c>
      <c r="BO17" s="677">
        <f ca="1">OFFSET(BO17,0,-1)+1</f>
        <v>48</v>
      </c>
      <c r="BP17" s="778">
        <f ca="1">OFFSET(BP17,0,-1)+1</f>
        <v>49</v>
      </c>
      <c r="BQ17" s="778"/>
      <c r="BR17" s="677">
        <f ca="1">OFFSET(BR17,0,-2)+1</f>
        <v>50</v>
      </c>
      <c r="BS17" s="677">
        <f ca="1">OFFSET(BS17,0,-1)+1</f>
        <v>51</v>
      </c>
      <c r="BT17" s="677">
        <f ca="1">OFFSET(BT17,0,-1)+1</f>
        <v>52</v>
      </c>
      <c r="BU17" s="677">
        <f ca="1">OFFSET(BU17,0,-1)+1</f>
        <v>53</v>
      </c>
      <c r="BV17" s="677">
        <f ca="1">OFFSET(BV17,0,-1)+1</f>
        <v>54</v>
      </c>
      <c r="BW17" s="778">
        <f ca="1">OFFSET(BW17,0,-1)+1</f>
        <v>55</v>
      </c>
      <c r="BX17" s="778"/>
      <c r="BY17" s="677">
        <f ca="1">OFFSET(BY17,0,-2)+1</f>
        <v>56</v>
      </c>
      <c r="BZ17" s="677">
        <f ca="1">OFFSET(BZ17,0,-1)+1</f>
        <v>57</v>
      </c>
      <c r="CA17" s="677">
        <f ca="1">OFFSET(CA17,0,-1)+1</f>
        <v>58</v>
      </c>
      <c r="CB17" s="677">
        <f ca="1">OFFSET(CB17,0,-1)+1</f>
        <v>59</v>
      </c>
      <c r="CC17" s="677">
        <f ca="1">OFFSET(CC17,0,-1)+1</f>
        <v>60</v>
      </c>
      <c r="CD17" s="778">
        <f ca="1">OFFSET(CD17,0,-1)+1</f>
        <v>61</v>
      </c>
      <c r="CE17" s="778"/>
      <c r="CF17" s="677">
        <f ca="1">OFFSET(CF17,0,-2)+1</f>
        <v>62</v>
      </c>
      <c r="CG17" s="586">
        <f ca="1">OFFSET(CG17,0,-1)</f>
        <v>62</v>
      </c>
      <c r="CH17" s="580">
        <f ca="1">OFFSET(CH17,0,-1)+1</f>
        <v>63</v>
      </c>
    </row>
    <row r="18" spans="1:98" ht="22.5">
      <c r="A18" s="776">
        <v>1</v>
      </c>
      <c r="B18" s="340"/>
      <c r="C18" s="340"/>
      <c r="D18" s="340"/>
      <c r="E18" s="341"/>
      <c r="F18" s="342"/>
      <c r="G18" s="342"/>
      <c r="H18" s="342"/>
      <c r="I18" s="343"/>
      <c r="J18" s="180"/>
      <c r="K18" s="180"/>
      <c r="L18" s="571">
        <f>mergeValue(A18)</f>
        <v>1</v>
      </c>
      <c r="M18" s="578" t="s">
        <v>23</v>
      </c>
      <c r="N18" s="584"/>
      <c r="O18" s="751" t="str">
        <f>IF('Перечень тарифов'!J21="","","" &amp; 'Перечень тарифов'!J21 &amp; "")</f>
        <v>Тариф на холодную воду питьевую</v>
      </c>
      <c r="P18" s="751"/>
      <c r="Q18" s="751"/>
      <c r="R18" s="751"/>
      <c r="S18" s="751"/>
      <c r="T18" s="751"/>
      <c r="U18" s="751"/>
      <c r="V18" s="751"/>
      <c r="W18" s="751"/>
      <c r="X18" s="751"/>
      <c r="Y18" s="751"/>
      <c r="Z18" s="751"/>
      <c r="AA18" s="751"/>
      <c r="AB18" s="751"/>
      <c r="AC18" s="751"/>
      <c r="AD18" s="751"/>
      <c r="AE18" s="751"/>
      <c r="AF18" s="751"/>
      <c r="AG18" s="751"/>
      <c r="AH18" s="751"/>
      <c r="AI18" s="751"/>
      <c r="AJ18" s="751"/>
      <c r="AK18" s="751"/>
      <c r="AL18" s="751"/>
      <c r="AM18" s="751"/>
      <c r="AN18" s="751"/>
      <c r="AO18" s="751"/>
      <c r="AP18" s="751"/>
      <c r="AQ18" s="751"/>
      <c r="AR18" s="751"/>
      <c r="AS18" s="751"/>
      <c r="AT18" s="751"/>
      <c r="AU18" s="751"/>
      <c r="AV18" s="751"/>
      <c r="AW18" s="751"/>
      <c r="AX18" s="751"/>
      <c r="AY18" s="751"/>
      <c r="AZ18" s="751"/>
      <c r="BA18" s="751"/>
      <c r="BB18" s="751"/>
      <c r="BC18" s="751"/>
      <c r="BD18" s="751"/>
      <c r="BE18" s="751"/>
      <c r="BF18" s="751"/>
      <c r="BG18" s="751"/>
      <c r="BH18" s="751"/>
      <c r="BI18" s="751"/>
      <c r="BJ18" s="751"/>
      <c r="BK18" s="751"/>
      <c r="BL18" s="751"/>
      <c r="BM18" s="751"/>
      <c r="BN18" s="751"/>
      <c r="BO18" s="751"/>
      <c r="BP18" s="751"/>
      <c r="BQ18" s="751"/>
      <c r="BR18" s="751"/>
      <c r="BS18" s="751"/>
      <c r="BT18" s="751"/>
      <c r="BU18" s="751"/>
      <c r="BV18" s="751"/>
      <c r="BW18" s="751"/>
      <c r="BX18" s="751"/>
      <c r="BY18" s="751"/>
      <c r="BZ18" s="751"/>
      <c r="CA18" s="751"/>
      <c r="CB18" s="751"/>
      <c r="CC18" s="751"/>
      <c r="CD18" s="751"/>
      <c r="CE18" s="751"/>
      <c r="CF18" s="751"/>
      <c r="CG18" s="751"/>
      <c r="CH18" s="600" t="s">
        <v>543</v>
      </c>
    </row>
    <row r="19" spans="1:98" hidden="1">
      <c r="A19" s="776"/>
      <c r="B19" s="776">
        <v>1</v>
      </c>
      <c r="C19" s="340"/>
      <c r="D19" s="340"/>
      <c r="E19" s="342"/>
      <c r="F19" s="342"/>
      <c r="G19" s="342"/>
      <c r="H19" s="342"/>
      <c r="I19" s="200"/>
      <c r="J19" s="181"/>
      <c r="K19" s="35"/>
      <c r="L19" s="339" t="str">
        <f>mergeValue(A19) &amp;"."&amp; mergeValue(B19)</f>
        <v>1.1</v>
      </c>
      <c r="M19" s="159"/>
      <c r="N19" s="285"/>
      <c r="O19" s="771"/>
      <c r="P19" s="771"/>
      <c r="Q19" s="771"/>
      <c r="R19" s="771"/>
      <c r="S19" s="771"/>
      <c r="T19" s="771"/>
      <c r="U19" s="771"/>
      <c r="V19" s="771"/>
      <c r="W19" s="771"/>
      <c r="X19" s="771"/>
      <c r="Y19" s="771"/>
      <c r="Z19" s="771"/>
      <c r="AA19" s="771"/>
      <c r="AB19" s="771"/>
      <c r="AC19" s="771"/>
      <c r="AD19" s="771"/>
      <c r="AE19" s="771"/>
      <c r="AF19" s="771"/>
      <c r="AG19" s="771"/>
      <c r="AH19" s="771"/>
      <c r="AI19" s="771"/>
      <c r="AJ19" s="771"/>
      <c r="AK19" s="771"/>
      <c r="AL19" s="771"/>
      <c r="AM19" s="771"/>
      <c r="AN19" s="771"/>
      <c r="AO19" s="771"/>
      <c r="AP19" s="771"/>
      <c r="AQ19" s="771"/>
      <c r="AR19" s="771"/>
      <c r="AS19" s="771"/>
      <c r="AT19" s="771"/>
      <c r="AU19" s="771"/>
      <c r="AV19" s="771"/>
      <c r="AW19" s="771"/>
      <c r="AX19" s="771"/>
      <c r="AY19" s="771"/>
      <c r="AZ19" s="771"/>
      <c r="BA19" s="771"/>
      <c r="BB19" s="771"/>
      <c r="BC19" s="771"/>
      <c r="BD19" s="771"/>
      <c r="BE19" s="771"/>
      <c r="BF19" s="771"/>
      <c r="BG19" s="771"/>
      <c r="BH19" s="771"/>
      <c r="BI19" s="771"/>
      <c r="BJ19" s="771"/>
      <c r="BK19" s="771"/>
      <c r="BL19" s="771"/>
      <c r="BM19" s="771"/>
      <c r="BN19" s="771"/>
      <c r="BO19" s="771"/>
      <c r="BP19" s="771"/>
      <c r="BQ19" s="771"/>
      <c r="BR19" s="771"/>
      <c r="BS19" s="771"/>
      <c r="BT19" s="771"/>
      <c r="BU19" s="771"/>
      <c r="BV19" s="771"/>
      <c r="BW19" s="771"/>
      <c r="BX19" s="771"/>
      <c r="BY19" s="771"/>
      <c r="BZ19" s="771"/>
      <c r="CA19" s="771"/>
      <c r="CB19" s="771"/>
      <c r="CC19" s="771"/>
      <c r="CD19" s="771"/>
      <c r="CE19" s="771"/>
      <c r="CF19" s="771"/>
      <c r="CG19" s="771"/>
      <c r="CH19" s="286"/>
    </row>
    <row r="20" spans="1:98" hidden="1">
      <c r="A20" s="776"/>
      <c r="B20" s="776"/>
      <c r="C20" s="776">
        <v>1</v>
      </c>
      <c r="D20" s="340"/>
      <c r="E20" s="342"/>
      <c r="F20" s="342"/>
      <c r="G20" s="342"/>
      <c r="H20" s="342"/>
      <c r="I20" s="344"/>
      <c r="J20" s="181"/>
      <c r="K20" s="101"/>
      <c r="L20" s="339" t="str">
        <f>mergeValue(A20) &amp;"."&amp; mergeValue(B20)&amp;"."&amp; mergeValue(C20)</f>
        <v>1.1.1</v>
      </c>
      <c r="M20" s="160"/>
      <c r="N20" s="285"/>
      <c r="O20" s="771"/>
      <c r="P20" s="771"/>
      <c r="Q20" s="771"/>
      <c r="R20" s="771"/>
      <c r="S20" s="771"/>
      <c r="T20" s="771"/>
      <c r="U20" s="771"/>
      <c r="V20" s="771"/>
      <c r="W20" s="771"/>
      <c r="X20" s="771"/>
      <c r="Y20" s="771"/>
      <c r="Z20" s="771"/>
      <c r="AA20" s="771"/>
      <c r="AB20" s="771"/>
      <c r="AC20" s="771"/>
      <c r="AD20" s="771"/>
      <c r="AE20" s="771"/>
      <c r="AF20" s="771"/>
      <c r="AG20" s="771"/>
      <c r="AH20" s="771"/>
      <c r="AI20" s="771"/>
      <c r="AJ20" s="771"/>
      <c r="AK20" s="771"/>
      <c r="AL20" s="771"/>
      <c r="AM20" s="771"/>
      <c r="AN20" s="771"/>
      <c r="AO20" s="771"/>
      <c r="AP20" s="771"/>
      <c r="AQ20" s="771"/>
      <c r="AR20" s="771"/>
      <c r="AS20" s="771"/>
      <c r="AT20" s="771"/>
      <c r="AU20" s="771"/>
      <c r="AV20" s="771"/>
      <c r="AW20" s="771"/>
      <c r="AX20" s="771"/>
      <c r="AY20" s="771"/>
      <c r="AZ20" s="771"/>
      <c r="BA20" s="771"/>
      <c r="BB20" s="771"/>
      <c r="BC20" s="771"/>
      <c r="BD20" s="771"/>
      <c r="BE20" s="771"/>
      <c r="BF20" s="771"/>
      <c r="BG20" s="771"/>
      <c r="BH20" s="771"/>
      <c r="BI20" s="771"/>
      <c r="BJ20" s="771"/>
      <c r="BK20" s="771"/>
      <c r="BL20" s="771"/>
      <c r="BM20" s="771"/>
      <c r="BN20" s="771"/>
      <c r="BO20" s="771"/>
      <c r="BP20" s="771"/>
      <c r="BQ20" s="771"/>
      <c r="BR20" s="771"/>
      <c r="BS20" s="771"/>
      <c r="BT20" s="771"/>
      <c r="BU20" s="771"/>
      <c r="BV20" s="771"/>
      <c r="BW20" s="771"/>
      <c r="BX20" s="771"/>
      <c r="BY20" s="771"/>
      <c r="BZ20" s="771"/>
      <c r="CA20" s="771"/>
      <c r="CB20" s="771"/>
      <c r="CC20" s="771"/>
      <c r="CD20" s="771"/>
      <c r="CE20" s="771"/>
      <c r="CF20" s="771"/>
      <c r="CG20" s="771"/>
      <c r="CH20" s="286"/>
    </row>
    <row r="21" spans="1:98" ht="33.75">
      <c r="A21" s="776"/>
      <c r="B21" s="776"/>
      <c r="C21" s="776"/>
      <c r="D21" s="776">
        <v>1</v>
      </c>
      <c r="E21" s="342"/>
      <c r="F21" s="342"/>
      <c r="G21" s="342"/>
      <c r="H21" s="342"/>
      <c r="I21" s="769"/>
      <c r="J21" s="181"/>
      <c r="K21" s="101"/>
      <c r="L21" s="339" t="str">
        <f>mergeValue(A21) &amp;"."&amp; mergeValue(B21)&amp;"."&amp; mergeValue(C21)&amp;"."&amp; mergeValue(D21)</f>
        <v>1.1.1.1</v>
      </c>
      <c r="M21" s="161" t="s">
        <v>426</v>
      </c>
      <c r="N21" s="285"/>
      <c r="O21" s="786"/>
      <c r="P21" s="786"/>
      <c r="Q21" s="786"/>
      <c r="R21" s="786"/>
      <c r="S21" s="786"/>
      <c r="T21" s="786"/>
      <c r="U21" s="786"/>
      <c r="V21" s="786"/>
      <c r="W21" s="786"/>
      <c r="X21" s="786"/>
      <c r="Y21" s="786"/>
      <c r="Z21" s="786"/>
      <c r="AA21" s="786"/>
      <c r="AB21" s="786"/>
      <c r="AC21" s="786"/>
      <c r="AD21" s="786"/>
      <c r="AE21" s="786"/>
      <c r="AF21" s="786"/>
      <c r="AG21" s="786"/>
      <c r="AH21" s="786"/>
      <c r="AI21" s="786"/>
      <c r="AJ21" s="786"/>
      <c r="AK21" s="786"/>
      <c r="AL21" s="786"/>
      <c r="AM21" s="786"/>
      <c r="AN21" s="786"/>
      <c r="AO21" s="786"/>
      <c r="AP21" s="786"/>
      <c r="AQ21" s="786"/>
      <c r="AR21" s="786"/>
      <c r="AS21" s="786"/>
      <c r="AT21" s="786"/>
      <c r="AU21" s="786"/>
      <c r="AV21" s="786"/>
      <c r="AW21" s="786"/>
      <c r="AX21" s="786"/>
      <c r="AY21" s="786"/>
      <c r="AZ21" s="786"/>
      <c r="BA21" s="786"/>
      <c r="BB21" s="786"/>
      <c r="BC21" s="786"/>
      <c r="BD21" s="786"/>
      <c r="BE21" s="786"/>
      <c r="BF21" s="786"/>
      <c r="BG21" s="786"/>
      <c r="BH21" s="786"/>
      <c r="BI21" s="786"/>
      <c r="BJ21" s="786"/>
      <c r="BK21" s="786"/>
      <c r="BL21" s="786"/>
      <c r="BM21" s="786"/>
      <c r="BN21" s="786"/>
      <c r="BO21" s="786"/>
      <c r="BP21" s="786"/>
      <c r="BQ21" s="786"/>
      <c r="BR21" s="786"/>
      <c r="BS21" s="786"/>
      <c r="BT21" s="786"/>
      <c r="BU21" s="786"/>
      <c r="BV21" s="786"/>
      <c r="BW21" s="786"/>
      <c r="BX21" s="786"/>
      <c r="BY21" s="786"/>
      <c r="BZ21" s="786"/>
      <c r="CA21" s="786"/>
      <c r="CB21" s="786"/>
      <c r="CC21" s="786"/>
      <c r="CD21" s="786"/>
      <c r="CE21" s="786"/>
      <c r="CF21" s="786"/>
      <c r="CG21" s="786"/>
      <c r="CH21" s="286" t="s">
        <v>684</v>
      </c>
    </row>
    <row r="22" spans="1:98" ht="33.75">
      <c r="A22" s="776"/>
      <c r="B22" s="776"/>
      <c r="C22" s="776"/>
      <c r="D22" s="776"/>
      <c r="E22" s="776">
        <v>1</v>
      </c>
      <c r="F22" s="342"/>
      <c r="G22" s="342"/>
      <c r="H22" s="342"/>
      <c r="I22" s="769"/>
      <c r="J22" s="769"/>
      <c r="K22" s="101"/>
      <c r="L22" s="339" t="str">
        <f>mergeValue(A22) &amp;"."&amp; mergeValue(B22)&amp;"."&amp; mergeValue(C22)&amp;"."&amp; mergeValue(D22)&amp;"."&amp; mergeValue(E22)</f>
        <v>1.1.1.1.1</v>
      </c>
      <c r="M22" s="172" t="s">
        <v>10</v>
      </c>
      <c r="N22" s="286"/>
      <c r="O22" s="785" t="s">
        <v>306</v>
      </c>
      <c r="P22" s="785"/>
      <c r="Q22" s="785"/>
      <c r="R22" s="785"/>
      <c r="S22" s="785"/>
      <c r="T22" s="785"/>
      <c r="U22" s="785"/>
      <c r="V22" s="785"/>
      <c r="W22" s="785"/>
      <c r="X22" s="785"/>
      <c r="Y22" s="785"/>
      <c r="Z22" s="785"/>
      <c r="AA22" s="785"/>
      <c r="AB22" s="785"/>
      <c r="AC22" s="785"/>
      <c r="AD22" s="785"/>
      <c r="AE22" s="785"/>
      <c r="AF22" s="785"/>
      <c r="AG22" s="785"/>
      <c r="AH22" s="785"/>
      <c r="AI22" s="785"/>
      <c r="AJ22" s="785"/>
      <c r="AK22" s="785"/>
      <c r="AL22" s="785"/>
      <c r="AM22" s="785"/>
      <c r="AN22" s="785"/>
      <c r="AO22" s="785"/>
      <c r="AP22" s="785"/>
      <c r="AQ22" s="785"/>
      <c r="AR22" s="785"/>
      <c r="AS22" s="785"/>
      <c r="AT22" s="785"/>
      <c r="AU22" s="785"/>
      <c r="AV22" s="785"/>
      <c r="AW22" s="785"/>
      <c r="AX22" s="785"/>
      <c r="AY22" s="785"/>
      <c r="AZ22" s="785"/>
      <c r="BA22" s="785"/>
      <c r="BB22" s="785"/>
      <c r="BC22" s="785"/>
      <c r="BD22" s="785"/>
      <c r="BE22" s="785"/>
      <c r="BF22" s="785"/>
      <c r="BG22" s="785"/>
      <c r="BH22" s="785"/>
      <c r="BI22" s="785"/>
      <c r="BJ22" s="785"/>
      <c r="BK22" s="785"/>
      <c r="BL22" s="785"/>
      <c r="BM22" s="785"/>
      <c r="BN22" s="785"/>
      <c r="BO22" s="785"/>
      <c r="BP22" s="785"/>
      <c r="BQ22" s="785"/>
      <c r="BR22" s="785"/>
      <c r="BS22" s="785"/>
      <c r="BT22" s="785"/>
      <c r="BU22" s="785"/>
      <c r="BV22" s="785"/>
      <c r="BW22" s="785"/>
      <c r="BX22" s="785"/>
      <c r="BY22" s="785"/>
      <c r="BZ22" s="785"/>
      <c r="CA22" s="785"/>
      <c r="CB22" s="785"/>
      <c r="CC22" s="785"/>
      <c r="CD22" s="785"/>
      <c r="CE22" s="785"/>
      <c r="CF22" s="785"/>
      <c r="CG22" s="785"/>
      <c r="CH22" s="286" t="s">
        <v>545</v>
      </c>
      <c r="CJ22" s="317" t="str">
        <f>strCheckUnique(CK22:CK25)</f>
        <v/>
      </c>
      <c r="CL22" s="317"/>
    </row>
    <row r="23" spans="1:98" ht="66" customHeight="1">
      <c r="A23" s="776"/>
      <c r="B23" s="776"/>
      <c r="C23" s="776"/>
      <c r="D23" s="776"/>
      <c r="E23" s="776"/>
      <c r="F23" s="340">
        <v>1</v>
      </c>
      <c r="G23" s="340"/>
      <c r="H23" s="340"/>
      <c r="I23" s="769"/>
      <c r="J23" s="769"/>
      <c r="K23" s="344"/>
      <c r="L23" s="339" t="str">
        <f>mergeValue(A23) &amp;"."&amp; mergeValue(B23)&amp;"."&amp; mergeValue(C23)&amp;"."&amp; mergeValue(D23)&amp;"."&amp; mergeValue(E23)&amp;"."&amp; mergeValue(F23)</f>
        <v>1.1.1.1.1.1</v>
      </c>
      <c r="M23" s="646"/>
      <c r="N23" s="299"/>
      <c r="O23" s="692">
        <v>46.83</v>
      </c>
      <c r="P23" s="192"/>
      <c r="Q23" s="192"/>
      <c r="R23" s="774" t="s">
        <v>1608</v>
      </c>
      <c r="S23" s="772" t="s">
        <v>87</v>
      </c>
      <c r="T23" s="774" t="s">
        <v>1971</v>
      </c>
      <c r="U23" s="772" t="s">
        <v>87</v>
      </c>
      <c r="V23" s="692">
        <v>63.69</v>
      </c>
      <c r="W23" s="192"/>
      <c r="X23" s="192"/>
      <c r="Y23" s="774" t="s">
        <v>1972</v>
      </c>
      <c r="Z23" s="772" t="s">
        <v>87</v>
      </c>
      <c r="AA23" s="774" t="s">
        <v>1973</v>
      </c>
      <c r="AB23" s="772" t="s">
        <v>87</v>
      </c>
      <c r="AC23" s="692">
        <v>63.69</v>
      </c>
      <c r="AD23" s="192"/>
      <c r="AE23" s="192"/>
      <c r="AF23" s="774" t="s">
        <v>1974</v>
      </c>
      <c r="AG23" s="772" t="s">
        <v>87</v>
      </c>
      <c r="AH23" s="774" t="s">
        <v>1975</v>
      </c>
      <c r="AI23" s="772" t="s">
        <v>87</v>
      </c>
      <c r="AJ23" s="692">
        <v>69.7</v>
      </c>
      <c r="AK23" s="192"/>
      <c r="AL23" s="192"/>
      <c r="AM23" s="774" t="s">
        <v>1976</v>
      </c>
      <c r="AN23" s="772" t="s">
        <v>87</v>
      </c>
      <c r="AO23" s="774" t="s">
        <v>1977</v>
      </c>
      <c r="AP23" s="772" t="s">
        <v>87</v>
      </c>
      <c r="AQ23" s="692">
        <v>69.7</v>
      </c>
      <c r="AR23" s="192"/>
      <c r="AS23" s="192"/>
      <c r="AT23" s="774" t="s">
        <v>1978</v>
      </c>
      <c r="AU23" s="772" t="s">
        <v>87</v>
      </c>
      <c r="AV23" s="774" t="s">
        <v>1979</v>
      </c>
      <c r="AW23" s="772" t="s">
        <v>87</v>
      </c>
      <c r="AX23" s="692">
        <v>71.599999999999994</v>
      </c>
      <c r="AY23" s="192"/>
      <c r="AZ23" s="192"/>
      <c r="BA23" s="774" t="s">
        <v>1980</v>
      </c>
      <c r="BB23" s="772" t="s">
        <v>87</v>
      </c>
      <c r="BC23" s="774" t="s">
        <v>1981</v>
      </c>
      <c r="BD23" s="772" t="s">
        <v>87</v>
      </c>
      <c r="BE23" s="692">
        <v>71.599999999999994</v>
      </c>
      <c r="BF23" s="192"/>
      <c r="BG23" s="192"/>
      <c r="BH23" s="774" t="s">
        <v>1982</v>
      </c>
      <c r="BI23" s="772" t="s">
        <v>87</v>
      </c>
      <c r="BJ23" s="774" t="s">
        <v>1983</v>
      </c>
      <c r="BK23" s="772" t="s">
        <v>87</v>
      </c>
      <c r="BL23" s="692">
        <v>68.69</v>
      </c>
      <c r="BM23" s="192"/>
      <c r="BN23" s="192"/>
      <c r="BO23" s="774" t="s">
        <v>1984</v>
      </c>
      <c r="BP23" s="772" t="s">
        <v>87</v>
      </c>
      <c r="BQ23" s="774" t="s">
        <v>1985</v>
      </c>
      <c r="BR23" s="772" t="s">
        <v>87</v>
      </c>
      <c r="BS23" s="692">
        <v>68.69</v>
      </c>
      <c r="BT23" s="192"/>
      <c r="BU23" s="192"/>
      <c r="BV23" s="774" t="s">
        <v>1986</v>
      </c>
      <c r="BW23" s="772" t="s">
        <v>87</v>
      </c>
      <c r="BX23" s="774" t="s">
        <v>1987</v>
      </c>
      <c r="BY23" s="772" t="s">
        <v>87</v>
      </c>
      <c r="BZ23" s="692">
        <v>70.709999999999994</v>
      </c>
      <c r="CA23" s="192"/>
      <c r="CB23" s="192"/>
      <c r="CC23" s="774" t="s">
        <v>1988</v>
      </c>
      <c r="CD23" s="772" t="s">
        <v>87</v>
      </c>
      <c r="CE23" s="774" t="s">
        <v>1609</v>
      </c>
      <c r="CF23" s="772" t="s">
        <v>88</v>
      </c>
      <c r="CG23" s="282"/>
      <c r="CH23" s="780" t="s">
        <v>546</v>
      </c>
      <c r="CI23" s="298" t="str">
        <f>strCheckDate(O24:CG24)</f>
        <v/>
      </c>
      <c r="CJ23" s="317"/>
      <c r="CK23" s="317" t="str">
        <f>IF(M23="","",M23 )</f>
        <v/>
      </c>
      <c r="CL23" s="317"/>
      <c r="CM23" s="317"/>
      <c r="CN23" s="317"/>
    </row>
    <row r="24" spans="1:98" ht="14.25" hidden="1" customHeight="1">
      <c r="A24" s="776"/>
      <c r="B24" s="776"/>
      <c r="C24" s="776"/>
      <c r="D24" s="776"/>
      <c r="E24" s="776"/>
      <c r="F24" s="340"/>
      <c r="G24" s="340"/>
      <c r="H24" s="340"/>
      <c r="I24" s="769"/>
      <c r="J24" s="769"/>
      <c r="K24" s="344"/>
      <c r="L24" s="171"/>
      <c r="M24" s="205"/>
      <c r="N24" s="299"/>
      <c r="O24" s="299"/>
      <c r="P24" s="296"/>
      <c r="Q24" s="297" t="str">
        <f>R23 &amp; "-" &amp; T23</f>
        <v>01.01.2024-30.06.2024</v>
      </c>
      <c r="R24" s="774"/>
      <c r="S24" s="772"/>
      <c r="T24" s="775"/>
      <c r="U24" s="772"/>
      <c r="V24" s="299"/>
      <c r="W24" s="296"/>
      <c r="X24" s="297" t="str">
        <f>Y23 &amp; "-" &amp; AA23</f>
        <v>01.07.2024-31.12.2024</v>
      </c>
      <c r="Y24" s="774"/>
      <c r="Z24" s="772"/>
      <c r="AA24" s="775"/>
      <c r="AB24" s="772"/>
      <c r="AC24" s="299"/>
      <c r="AD24" s="296"/>
      <c r="AE24" s="297" t="str">
        <f>AF23 &amp; "-" &amp; AH23</f>
        <v>01.01.2025-30.06.2025</v>
      </c>
      <c r="AF24" s="774"/>
      <c r="AG24" s="772"/>
      <c r="AH24" s="775"/>
      <c r="AI24" s="772"/>
      <c r="AJ24" s="299"/>
      <c r="AK24" s="296"/>
      <c r="AL24" s="297" t="str">
        <f>AM23 &amp; "-" &amp; AO23</f>
        <v>01.07.2025-31.12.2025</v>
      </c>
      <c r="AM24" s="774"/>
      <c r="AN24" s="772"/>
      <c r="AO24" s="775"/>
      <c r="AP24" s="772"/>
      <c r="AQ24" s="299"/>
      <c r="AR24" s="296"/>
      <c r="AS24" s="297" t="str">
        <f>AT23 &amp; "-" &amp; AV23</f>
        <v>01.01.2026-30.06.2026</v>
      </c>
      <c r="AT24" s="774"/>
      <c r="AU24" s="772"/>
      <c r="AV24" s="775"/>
      <c r="AW24" s="772"/>
      <c r="AX24" s="299"/>
      <c r="AY24" s="296"/>
      <c r="AZ24" s="297" t="str">
        <f>BA23 &amp; "-" &amp; BC23</f>
        <v>01.07.2026-31.12.2026</v>
      </c>
      <c r="BA24" s="774"/>
      <c r="BB24" s="772"/>
      <c r="BC24" s="775"/>
      <c r="BD24" s="772"/>
      <c r="BE24" s="299"/>
      <c r="BF24" s="296"/>
      <c r="BG24" s="297" t="str">
        <f>BH23 &amp; "-" &amp; BJ23</f>
        <v>01.01.2027-30.06.2027</v>
      </c>
      <c r="BH24" s="774"/>
      <c r="BI24" s="772"/>
      <c r="BJ24" s="775"/>
      <c r="BK24" s="772"/>
      <c r="BL24" s="299"/>
      <c r="BM24" s="296"/>
      <c r="BN24" s="297" t="str">
        <f>BO23 &amp; "-" &amp; BQ23</f>
        <v>01.07.2027-31.12.2027</v>
      </c>
      <c r="BO24" s="774"/>
      <c r="BP24" s="772"/>
      <c r="BQ24" s="775"/>
      <c r="BR24" s="772"/>
      <c r="BS24" s="299"/>
      <c r="BT24" s="296"/>
      <c r="BU24" s="297" t="str">
        <f>BV23 &amp; "-" &amp; BX23</f>
        <v>01.01.2028-30.06.2028</v>
      </c>
      <c r="BV24" s="774"/>
      <c r="BW24" s="772"/>
      <c r="BX24" s="775"/>
      <c r="BY24" s="772"/>
      <c r="BZ24" s="299"/>
      <c r="CA24" s="296"/>
      <c r="CB24" s="297" t="str">
        <f>CC23 &amp; "-" &amp; CE23</f>
        <v>01.07.2028-31.12.2028</v>
      </c>
      <c r="CC24" s="774"/>
      <c r="CD24" s="772"/>
      <c r="CE24" s="775"/>
      <c r="CF24" s="772"/>
      <c r="CG24" s="282"/>
      <c r="CH24" s="781"/>
      <c r="CJ24" s="317"/>
      <c r="CK24" s="317"/>
      <c r="CL24" s="317"/>
      <c r="CM24" s="317"/>
      <c r="CN24" s="317"/>
    </row>
    <row r="25" spans="1:98" customFormat="1" ht="15" customHeight="1">
      <c r="A25" s="776"/>
      <c r="B25" s="776"/>
      <c r="C25" s="776"/>
      <c r="D25" s="776"/>
      <c r="E25" s="776"/>
      <c r="F25" s="340"/>
      <c r="G25" s="340"/>
      <c r="H25" s="340"/>
      <c r="I25" s="769"/>
      <c r="J25" s="769"/>
      <c r="K25" s="201"/>
      <c r="L25" s="112"/>
      <c r="M25" s="175" t="s">
        <v>427</v>
      </c>
      <c r="N25" s="164"/>
      <c r="O25" s="157"/>
      <c r="P25" s="157"/>
      <c r="Q25" s="157"/>
      <c r="R25" s="262"/>
      <c r="S25" s="198"/>
      <c r="T25" s="198"/>
      <c r="U25" s="198"/>
      <c r="V25" s="157"/>
      <c r="W25" s="157"/>
      <c r="X25" s="157"/>
      <c r="Y25" s="262"/>
      <c r="Z25" s="198"/>
      <c r="AA25" s="198"/>
      <c r="AB25" s="198"/>
      <c r="AC25" s="157"/>
      <c r="AD25" s="157"/>
      <c r="AE25" s="157"/>
      <c r="AF25" s="262"/>
      <c r="AG25" s="198"/>
      <c r="AH25" s="198"/>
      <c r="AI25" s="198"/>
      <c r="AJ25" s="157"/>
      <c r="AK25" s="157"/>
      <c r="AL25" s="157"/>
      <c r="AM25" s="262"/>
      <c r="AN25" s="198"/>
      <c r="AO25" s="198"/>
      <c r="AP25" s="198"/>
      <c r="AQ25" s="157"/>
      <c r="AR25" s="157"/>
      <c r="AS25" s="157"/>
      <c r="AT25" s="262"/>
      <c r="AU25" s="198"/>
      <c r="AV25" s="198"/>
      <c r="AW25" s="198"/>
      <c r="AX25" s="157"/>
      <c r="AY25" s="157"/>
      <c r="AZ25" s="157"/>
      <c r="BA25" s="262"/>
      <c r="BB25" s="198"/>
      <c r="BC25" s="198"/>
      <c r="BD25" s="198"/>
      <c r="BE25" s="157"/>
      <c r="BF25" s="157"/>
      <c r="BG25" s="157"/>
      <c r="BH25" s="262"/>
      <c r="BI25" s="198"/>
      <c r="BJ25" s="198"/>
      <c r="BK25" s="198"/>
      <c r="BL25" s="157"/>
      <c r="BM25" s="157"/>
      <c r="BN25" s="157"/>
      <c r="BO25" s="262"/>
      <c r="BP25" s="198"/>
      <c r="BQ25" s="198"/>
      <c r="BR25" s="198"/>
      <c r="BS25" s="157"/>
      <c r="BT25" s="157"/>
      <c r="BU25" s="157"/>
      <c r="BV25" s="262"/>
      <c r="BW25" s="198"/>
      <c r="BX25" s="198"/>
      <c r="BY25" s="198"/>
      <c r="BZ25" s="157"/>
      <c r="CA25" s="157"/>
      <c r="CB25" s="157"/>
      <c r="CC25" s="262"/>
      <c r="CD25" s="198"/>
      <c r="CE25" s="198"/>
      <c r="CF25" s="198"/>
      <c r="CG25" s="186"/>
      <c r="CH25" s="782"/>
      <c r="CI25" s="307"/>
      <c r="CJ25" s="307"/>
      <c r="CK25" s="307"/>
      <c r="CL25" s="307"/>
      <c r="CM25" s="307"/>
      <c r="CN25" s="307"/>
      <c r="CO25" s="307"/>
      <c r="CP25" s="307"/>
      <c r="CQ25" s="307"/>
      <c r="CR25" s="307"/>
      <c r="CS25" s="307"/>
      <c r="CT25" s="307"/>
    </row>
    <row r="26" spans="1:98" ht="33.75">
      <c r="A26" s="776"/>
      <c r="B26" s="776"/>
      <c r="C26" s="776"/>
      <c r="D26" s="776"/>
      <c r="E26" s="776">
        <v>2</v>
      </c>
      <c r="F26" s="675"/>
      <c r="G26" s="675"/>
      <c r="H26" s="675"/>
      <c r="I26" s="769"/>
      <c r="J26" s="769" t="s">
        <v>1969</v>
      </c>
      <c r="K26" s="101"/>
      <c r="L26" s="679" t="str">
        <f>mergeValue(A26) &amp;"."&amp; mergeValue(B26)&amp;"."&amp; mergeValue(C26)&amp;"."&amp; mergeValue(D26)&amp;"."&amp; mergeValue(E26)</f>
        <v>1.1.1.1.2</v>
      </c>
      <c r="M26" s="172" t="s">
        <v>10</v>
      </c>
      <c r="N26" s="286"/>
      <c r="O26" s="787" t="s">
        <v>709</v>
      </c>
      <c r="P26" s="788"/>
      <c r="Q26" s="788"/>
      <c r="R26" s="788"/>
      <c r="S26" s="788"/>
      <c r="T26" s="788"/>
      <c r="U26" s="788"/>
      <c r="V26" s="788"/>
      <c r="W26" s="788"/>
      <c r="X26" s="788"/>
      <c r="Y26" s="788"/>
      <c r="Z26" s="788"/>
      <c r="AA26" s="788"/>
      <c r="AB26" s="788"/>
      <c r="AC26" s="788"/>
      <c r="AD26" s="788"/>
      <c r="AE26" s="788"/>
      <c r="AF26" s="788"/>
      <c r="AG26" s="788"/>
      <c r="AH26" s="788"/>
      <c r="AI26" s="788"/>
      <c r="AJ26" s="788"/>
      <c r="AK26" s="788"/>
      <c r="AL26" s="788"/>
      <c r="AM26" s="788"/>
      <c r="AN26" s="788"/>
      <c r="AO26" s="788"/>
      <c r="AP26" s="788"/>
      <c r="AQ26" s="788"/>
      <c r="AR26" s="788"/>
      <c r="AS26" s="788"/>
      <c r="AT26" s="788"/>
      <c r="AU26" s="788"/>
      <c r="AV26" s="788"/>
      <c r="AW26" s="788"/>
      <c r="AX26" s="788"/>
      <c r="AY26" s="788"/>
      <c r="AZ26" s="788"/>
      <c r="BA26" s="788"/>
      <c r="BB26" s="788"/>
      <c r="BC26" s="788"/>
      <c r="BD26" s="788"/>
      <c r="BE26" s="788"/>
      <c r="BF26" s="788"/>
      <c r="BG26" s="788"/>
      <c r="BH26" s="788"/>
      <c r="BI26" s="788"/>
      <c r="BJ26" s="788"/>
      <c r="BK26" s="788"/>
      <c r="BL26" s="788"/>
      <c r="BM26" s="788"/>
      <c r="BN26" s="788"/>
      <c r="BO26" s="788"/>
      <c r="BP26" s="788"/>
      <c r="BQ26" s="788"/>
      <c r="BR26" s="788"/>
      <c r="BS26" s="788"/>
      <c r="BT26" s="788"/>
      <c r="BU26" s="788"/>
      <c r="BV26" s="788"/>
      <c r="BW26" s="788"/>
      <c r="BX26" s="788"/>
      <c r="BY26" s="788"/>
      <c r="BZ26" s="788"/>
      <c r="CA26" s="788"/>
      <c r="CB26" s="788"/>
      <c r="CC26" s="788"/>
      <c r="CD26" s="788"/>
      <c r="CE26" s="788"/>
      <c r="CF26" s="788"/>
      <c r="CG26" s="789"/>
      <c r="CH26" s="286" t="s">
        <v>545</v>
      </c>
      <c r="CJ26" s="317" t="str">
        <f>strCheckUnique(CK26:CK29)</f>
        <v/>
      </c>
      <c r="CL26" s="317"/>
    </row>
    <row r="27" spans="1:98" ht="66" customHeight="1">
      <c r="A27" s="776"/>
      <c r="B27" s="776"/>
      <c r="C27" s="776"/>
      <c r="D27" s="776"/>
      <c r="E27" s="776"/>
      <c r="F27" s="340">
        <v>1</v>
      </c>
      <c r="G27" s="340"/>
      <c r="H27" s="340"/>
      <c r="I27" s="769"/>
      <c r="J27" s="769"/>
      <c r="K27" s="344"/>
      <c r="L27" s="679" t="str">
        <f>mergeValue(A27) &amp;"."&amp; mergeValue(B27)&amp;"."&amp; mergeValue(C27)&amp;"."&amp; mergeValue(D27)&amp;"."&amp; mergeValue(E27)&amp;"."&amp; mergeValue(F27)</f>
        <v>1.1.1.1.2.1</v>
      </c>
      <c r="M27" s="646"/>
      <c r="N27" s="299"/>
      <c r="O27" s="692">
        <v>46.83</v>
      </c>
      <c r="P27" s="192"/>
      <c r="Q27" s="192"/>
      <c r="R27" s="774" t="s">
        <v>1608</v>
      </c>
      <c r="S27" s="772" t="s">
        <v>87</v>
      </c>
      <c r="T27" s="774" t="s">
        <v>1971</v>
      </c>
      <c r="U27" s="772" t="s">
        <v>87</v>
      </c>
      <c r="V27" s="692">
        <v>63.69</v>
      </c>
      <c r="W27" s="192"/>
      <c r="X27" s="192"/>
      <c r="Y27" s="774" t="s">
        <v>1972</v>
      </c>
      <c r="Z27" s="772" t="s">
        <v>87</v>
      </c>
      <c r="AA27" s="774" t="s">
        <v>1973</v>
      </c>
      <c r="AB27" s="772" t="s">
        <v>87</v>
      </c>
      <c r="AC27" s="692">
        <v>63.69</v>
      </c>
      <c r="AD27" s="192"/>
      <c r="AE27" s="192"/>
      <c r="AF27" s="774" t="s">
        <v>1974</v>
      </c>
      <c r="AG27" s="772" t="s">
        <v>87</v>
      </c>
      <c r="AH27" s="774" t="s">
        <v>1975</v>
      </c>
      <c r="AI27" s="772" t="s">
        <v>87</v>
      </c>
      <c r="AJ27" s="692">
        <v>69.7</v>
      </c>
      <c r="AK27" s="192"/>
      <c r="AL27" s="192"/>
      <c r="AM27" s="774" t="s">
        <v>1976</v>
      </c>
      <c r="AN27" s="772" t="s">
        <v>87</v>
      </c>
      <c r="AO27" s="774" t="s">
        <v>1977</v>
      </c>
      <c r="AP27" s="772" t="s">
        <v>87</v>
      </c>
      <c r="AQ27" s="692">
        <v>69.7</v>
      </c>
      <c r="AR27" s="192"/>
      <c r="AS27" s="192"/>
      <c r="AT27" s="774" t="s">
        <v>1978</v>
      </c>
      <c r="AU27" s="772" t="s">
        <v>87</v>
      </c>
      <c r="AV27" s="774" t="s">
        <v>1979</v>
      </c>
      <c r="AW27" s="772" t="s">
        <v>87</v>
      </c>
      <c r="AX27" s="692">
        <v>71.599999999999994</v>
      </c>
      <c r="AY27" s="192"/>
      <c r="AZ27" s="192"/>
      <c r="BA27" s="774" t="s">
        <v>1980</v>
      </c>
      <c r="BB27" s="772" t="s">
        <v>87</v>
      </c>
      <c r="BC27" s="774" t="s">
        <v>1981</v>
      </c>
      <c r="BD27" s="772" t="s">
        <v>87</v>
      </c>
      <c r="BE27" s="692">
        <v>71.599999999999994</v>
      </c>
      <c r="BF27" s="192"/>
      <c r="BG27" s="192"/>
      <c r="BH27" s="774" t="s">
        <v>1982</v>
      </c>
      <c r="BI27" s="772" t="s">
        <v>87</v>
      </c>
      <c r="BJ27" s="774" t="s">
        <v>1983</v>
      </c>
      <c r="BK27" s="772" t="s">
        <v>87</v>
      </c>
      <c r="BL27" s="692">
        <v>68.69</v>
      </c>
      <c r="BM27" s="192"/>
      <c r="BN27" s="192"/>
      <c r="BO27" s="774" t="s">
        <v>1984</v>
      </c>
      <c r="BP27" s="772" t="s">
        <v>87</v>
      </c>
      <c r="BQ27" s="774" t="s">
        <v>1985</v>
      </c>
      <c r="BR27" s="772" t="s">
        <v>87</v>
      </c>
      <c r="BS27" s="692">
        <v>68.69</v>
      </c>
      <c r="BT27" s="192"/>
      <c r="BU27" s="192"/>
      <c r="BV27" s="774" t="s">
        <v>1986</v>
      </c>
      <c r="BW27" s="772" t="s">
        <v>87</v>
      </c>
      <c r="BX27" s="774" t="s">
        <v>1987</v>
      </c>
      <c r="BY27" s="772" t="s">
        <v>87</v>
      </c>
      <c r="BZ27" s="692">
        <v>70.709999999999994</v>
      </c>
      <c r="CA27" s="192"/>
      <c r="CB27" s="192"/>
      <c r="CC27" s="774" t="s">
        <v>1988</v>
      </c>
      <c r="CD27" s="772" t="s">
        <v>87</v>
      </c>
      <c r="CE27" s="774" t="s">
        <v>1609</v>
      </c>
      <c r="CF27" s="772" t="s">
        <v>88</v>
      </c>
      <c r="CG27" s="282"/>
      <c r="CH27" s="780" t="s">
        <v>546</v>
      </c>
      <c r="CI27" s="298" t="str">
        <f>strCheckDate(O28:CG28)</f>
        <v/>
      </c>
      <c r="CJ27" s="317"/>
      <c r="CK27" s="317" t="str">
        <f>IF(M27="","",M27 )</f>
        <v/>
      </c>
      <c r="CL27" s="317"/>
      <c r="CM27" s="317"/>
      <c r="CN27" s="317"/>
    </row>
    <row r="28" spans="1:98" ht="14.25" hidden="1" customHeight="1">
      <c r="A28" s="776"/>
      <c r="B28" s="776"/>
      <c r="C28" s="776"/>
      <c r="D28" s="776"/>
      <c r="E28" s="776"/>
      <c r="F28" s="340"/>
      <c r="G28" s="340"/>
      <c r="H28" s="340"/>
      <c r="I28" s="769"/>
      <c r="J28" s="769"/>
      <c r="K28" s="344"/>
      <c r="L28" s="171"/>
      <c r="M28" s="205"/>
      <c r="N28" s="299"/>
      <c r="O28" s="299"/>
      <c r="P28" s="296"/>
      <c r="Q28" s="297" t="str">
        <f>R27 &amp; "-" &amp; T27</f>
        <v>01.01.2024-30.06.2024</v>
      </c>
      <c r="R28" s="774"/>
      <c r="S28" s="772"/>
      <c r="T28" s="775"/>
      <c r="U28" s="772"/>
      <c r="V28" s="299"/>
      <c r="W28" s="296"/>
      <c r="X28" s="297" t="str">
        <f>Y27 &amp; "-" &amp; AA27</f>
        <v>01.07.2024-31.12.2024</v>
      </c>
      <c r="Y28" s="774"/>
      <c r="Z28" s="772"/>
      <c r="AA28" s="775"/>
      <c r="AB28" s="772"/>
      <c r="AC28" s="299"/>
      <c r="AD28" s="296"/>
      <c r="AE28" s="297" t="str">
        <f>AF27 &amp; "-" &amp; AH27</f>
        <v>01.01.2025-30.06.2025</v>
      </c>
      <c r="AF28" s="774"/>
      <c r="AG28" s="772"/>
      <c r="AH28" s="775"/>
      <c r="AI28" s="772"/>
      <c r="AJ28" s="299"/>
      <c r="AK28" s="296"/>
      <c r="AL28" s="297" t="str">
        <f>AM27 &amp; "-" &amp; AO27</f>
        <v>01.07.2025-31.12.2025</v>
      </c>
      <c r="AM28" s="774"/>
      <c r="AN28" s="772"/>
      <c r="AO28" s="775"/>
      <c r="AP28" s="772"/>
      <c r="AQ28" s="299"/>
      <c r="AR28" s="296"/>
      <c r="AS28" s="297" t="str">
        <f>AT27 &amp; "-" &amp; AV27</f>
        <v>01.01.2026-30.06.2026</v>
      </c>
      <c r="AT28" s="774"/>
      <c r="AU28" s="772"/>
      <c r="AV28" s="775"/>
      <c r="AW28" s="772"/>
      <c r="AX28" s="299"/>
      <c r="AY28" s="296"/>
      <c r="AZ28" s="297" t="str">
        <f>BA27 &amp; "-" &amp; BC27</f>
        <v>01.07.2026-31.12.2026</v>
      </c>
      <c r="BA28" s="774"/>
      <c r="BB28" s="772"/>
      <c r="BC28" s="775"/>
      <c r="BD28" s="772"/>
      <c r="BE28" s="299"/>
      <c r="BF28" s="296"/>
      <c r="BG28" s="297" t="str">
        <f>BH27 &amp; "-" &amp; BJ27</f>
        <v>01.01.2027-30.06.2027</v>
      </c>
      <c r="BH28" s="774"/>
      <c r="BI28" s="772"/>
      <c r="BJ28" s="775"/>
      <c r="BK28" s="772"/>
      <c r="BL28" s="299"/>
      <c r="BM28" s="296"/>
      <c r="BN28" s="297" t="str">
        <f>BO27 &amp; "-" &amp; BQ27</f>
        <v>01.07.2027-31.12.2027</v>
      </c>
      <c r="BO28" s="774"/>
      <c r="BP28" s="772"/>
      <c r="BQ28" s="775"/>
      <c r="BR28" s="772"/>
      <c r="BS28" s="299"/>
      <c r="BT28" s="296"/>
      <c r="BU28" s="297" t="str">
        <f>BV27 &amp; "-" &amp; BX27</f>
        <v>01.01.2028-30.06.2028</v>
      </c>
      <c r="BV28" s="774"/>
      <c r="BW28" s="772"/>
      <c r="BX28" s="775"/>
      <c r="BY28" s="772"/>
      <c r="BZ28" s="299"/>
      <c r="CA28" s="296"/>
      <c r="CB28" s="297" t="str">
        <f>CC27 &amp; "-" &amp; CE27</f>
        <v>01.07.2028-31.12.2028</v>
      </c>
      <c r="CC28" s="774"/>
      <c r="CD28" s="772"/>
      <c r="CE28" s="775"/>
      <c r="CF28" s="772"/>
      <c r="CG28" s="282"/>
      <c r="CH28" s="781"/>
      <c r="CJ28" s="317"/>
      <c r="CK28" s="317"/>
      <c r="CL28" s="317"/>
      <c r="CM28" s="317"/>
      <c r="CN28" s="317"/>
    </row>
    <row r="29" spans="1:98" customFormat="1" ht="15" customHeight="1">
      <c r="A29" s="776"/>
      <c r="B29" s="776"/>
      <c r="C29" s="776"/>
      <c r="D29" s="776"/>
      <c r="E29" s="776"/>
      <c r="F29" s="340"/>
      <c r="G29" s="340"/>
      <c r="H29" s="340"/>
      <c r="I29" s="769"/>
      <c r="J29" s="769"/>
      <c r="K29" s="201"/>
      <c r="L29" s="112"/>
      <c r="M29" s="175" t="s">
        <v>427</v>
      </c>
      <c r="N29" s="164"/>
      <c r="O29" s="157"/>
      <c r="P29" s="157"/>
      <c r="Q29" s="157"/>
      <c r="R29" s="262"/>
      <c r="S29" s="198"/>
      <c r="T29" s="198"/>
      <c r="U29" s="198"/>
      <c r="V29" s="157"/>
      <c r="W29" s="157"/>
      <c r="X29" s="157"/>
      <c r="Y29" s="262"/>
      <c r="Z29" s="198"/>
      <c r="AA29" s="198"/>
      <c r="AB29" s="198"/>
      <c r="AC29" s="157"/>
      <c r="AD29" s="157"/>
      <c r="AE29" s="157"/>
      <c r="AF29" s="262"/>
      <c r="AG29" s="198"/>
      <c r="AH29" s="198"/>
      <c r="AI29" s="198"/>
      <c r="AJ29" s="157"/>
      <c r="AK29" s="157"/>
      <c r="AL29" s="157"/>
      <c r="AM29" s="262"/>
      <c r="AN29" s="198"/>
      <c r="AO29" s="198"/>
      <c r="AP29" s="198"/>
      <c r="AQ29" s="157"/>
      <c r="AR29" s="157"/>
      <c r="AS29" s="157"/>
      <c r="AT29" s="262"/>
      <c r="AU29" s="198"/>
      <c r="AV29" s="198"/>
      <c r="AW29" s="198"/>
      <c r="AX29" s="157"/>
      <c r="AY29" s="157"/>
      <c r="AZ29" s="157"/>
      <c r="BA29" s="262"/>
      <c r="BB29" s="198"/>
      <c r="BC29" s="198"/>
      <c r="BD29" s="198"/>
      <c r="BE29" s="157"/>
      <c r="BF29" s="157"/>
      <c r="BG29" s="157"/>
      <c r="BH29" s="262"/>
      <c r="BI29" s="198"/>
      <c r="BJ29" s="198"/>
      <c r="BK29" s="198"/>
      <c r="BL29" s="157"/>
      <c r="BM29" s="157"/>
      <c r="BN29" s="157"/>
      <c r="BO29" s="262"/>
      <c r="BP29" s="198"/>
      <c r="BQ29" s="198"/>
      <c r="BR29" s="198"/>
      <c r="BS29" s="157"/>
      <c r="BT29" s="157"/>
      <c r="BU29" s="157"/>
      <c r="BV29" s="262"/>
      <c r="BW29" s="198"/>
      <c r="BX29" s="198"/>
      <c r="BY29" s="198"/>
      <c r="BZ29" s="157"/>
      <c r="CA29" s="157"/>
      <c r="CB29" s="157"/>
      <c r="CC29" s="262"/>
      <c r="CD29" s="198"/>
      <c r="CE29" s="198"/>
      <c r="CF29" s="198"/>
      <c r="CG29" s="186"/>
      <c r="CH29" s="782"/>
      <c r="CI29" s="307"/>
      <c r="CJ29" s="307"/>
      <c r="CK29" s="307"/>
      <c r="CL29" s="307"/>
      <c r="CM29" s="307"/>
      <c r="CN29" s="307"/>
      <c r="CO29" s="307"/>
      <c r="CP29" s="307"/>
      <c r="CQ29" s="307"/>
      <c r="CR29" s="307"/>
      <c r="CS29" s="307"/>
      <c r="CT29" s="307"/>
    </row>
    <row r="30" spans="1:98" ht="33.75">
      <c r="A30" s="776"/>
      <c r="B30" s="776"/>
      <c r="C30" s="776"/>
      <c r="D30" s="776"/>
      <c r="E30" s="776">
        <v>3</v>
      </c>
      <c r="F30" s="675"/>
      <c r="G30" s="675"/>
      <c r="H30" s="675"/>
      <c r="I30" s="769"/>
      <c r="J30" s="769" t="s">
        <v>1969</v>
      </c>
      <c r="K30" s="101"/>
      <c r="L30" s="679" t="str">
        <f>mergeValue(A30) &amp;"."&amp; mergeValue(B30)&amp;"."&amp; mergeValue(C30)&amp;"."&amp; mergeValue(D30)&amp;"."&amp; mergeValue(E30)</f>
        <v>1.1.1.1.3</v>
      </c>
      <c r="M30" s="172" t="s">
        <v>10</v>
      </c>
      <c r="N30" s="286"/>
      <c r="O30" s="787" t="s">
        <v>307</v>
      </c>
      <c r="P30" s="788"/>
      <c r="Q30" s="788"/>
      <c r="R30" s="788"/>
      <c r="S30" s="788"/>
      <c r="T30" s="788"/>
      <c r="U30" s="788"/>
      <c r="V30" s="788"/>
      <c r="W30" s="788"/>
      <c r="X30" s="788"/>
      <c r="Y30" s="788"/>
      <c r="Z30" s="788"/>
      <c r="AA30" s="788"/>
      <c r="AB30" s="788"/>
      <c r="AC30" s="788"/>
      <c r="AD30" s="788"/>
      <c r="AE30" s="788"/>
      <c r="AF30" s="788"/>
      <c r="AG30" s="788"/>
      <c r="AH30" s="788"/>
      <c r="AI30" s="788"/>
      <c r="AJ30" s="788"/>
      <c r="AK30" s="788"/>
      <c r="AL30" s="788"/>
      <c r="AM30" s="788"/>
      <c r="AN30" s="788"/>
      <c r="AO30" s="788"/>
      <c r="AP30" s="788"/>
      <c r="AQ30" s="788"/>
      <c r="AR30" s="788"/>
      <c r="AS30" s="788"/>
      <c r="AT30" s="788"/>
      <c r="AU30" s="788"/>
      <c r="AV30" s="788"/>
      <c r="AW30" s="788"/>
      <c r="AX30" s="788"/>
      <c r="AY30" s="788"/>
      <c r="AZ30" s="788"/>
      <c r="BA30" s="788"/>
      <c r="BB30" s="788"/>
      <c r="BC30" s="788"/>
      <c r="BD30" s="788"/>
      <c r="BE30" s="788"/>
      <c r="BF30" s="788"/>
      <c r="BG30" s="788"/>
      <c r="BH30" s="788"/>
      <c r="BI30" s="788"/>
      <c r="BJ30" s="788"/>
      <c r="BK30" s="788"/>
      <c r="BL30" s="788"/>
      <c r="BM30" s="788"/>
      <c r="BN30" s="788"/>
      <c r="BO30" s="788"/>
      <c r="BP30" s="788"/>
      <c r="BQ30" s="788"/>
      <c r="BR30" s="788"/>
      <c r="BS30" s="788"/>
      <c r="BT30" s="788"/>
      <c r="BU30" s="788"/>
      <c r="BV30" s="788"/>
      <c r="BW30" s="788"/>
      <c r="BX30" s="788"/>
      <c r="BY30" s="788"/>
      <c r="BZ30" s="788"/>
      <c r="CA30" s="788"/>
      <c r="CB30" s="788"/>
      <c r="CC30" s="788"/>
      <c r="CD30" s="788"/>
      <c r="CE30" s="788"/>
      <c r="CF30" s="788"/>
      <c r="CG30" s="789"/>
      <c r="CH30" s="286" t="s">
        <v>545</v>
      </c>
      <c r="CJ30" s="317" t="str">
        <f>strCheckUnique(CK30:CK33)</f>
        <v/>
      </c>
      <c r="CL30" s="317"/>
    </row>
    <row r="31" spans="1:98" ht="66" customHeight="1">
      <c r="A31" s="776"/>
      <c r="B31" s="776"/>
      <c r="C31" s="776"/>
      <c r="D31" s="776"/>
      <c r="E31" s="776"/>
      <c r="F31" s="340">
        <v>1</v>
      </c>
      <c r="G31" s="340"/>
      <c r="H31" s="340"/>
      <c r="I31" s="769"/>
      <c r="J31" s="769"/>
      <c r="K31" s="344"/>
      <c r="L31" s="679" t="str">
        <f>mergeValue(A31) &amp;"."&amp; mergeValue(B31)&amp;"."&amp; mergeValue(C31)&amp;"."&amp; mergeValue(D31)&amp;"."&amp; mergeValue(E31)&amp;"."&amp; mergeValue(F31)</f>
        <v>1.1.1.1.3.1</v>
      </c>
      <c r="M31" s="646"/>
      <c r="N31" s="299"/>
      <c r="O31" s="692">
        <v>46.83</v>
      </c>
      <c r="P31" s="192"/>
      <c r="Q31" s="192"/>
      <c r="R31" s="774" t="s">
        <v>1608</v>
      </c>
      <c r="S31" s="772" t="s">
        <v>87</v>
      </c>
      <c r="T31" s="774" t="s">
        <v>1971</v>
      </c>
      <c r="U31" s="772" t="s">
        <v>87</v>
      </c>
      <c r="V31" s="692">
        <v>63.69</v>
      </c>
      <c r="W31" s="192"/>
      <c r="X31" s="192"/>
      <c r="Y31" s="774" t="s">
        <v>1972</v>
      </c>
      <c r="Z31" s="772" t="s">
        <v>87</v>
      </c>
      <c r="AA31" s="774" t="s">
        <v>1973</v>
      </c>
      <c r="AB31" s="772" t="s">
        <v>87</v>
      </c>
      <c r="AC31" s="692">
        <v>63.69</v>
      </c>
      <c r="AD31" s="192"/>
      <c r="AE31" s="192"/>
      <c r="AF31" s="774" t="s">
        <v>1974</v>
      </c>
      <c r="AG31" s="772" t="s">
        <v>87</v>
      </c>
      <c r="AH31" s="774" t="s">
        <v>1975</v>
      </c>
      <c r="AI31" s="772" t="s">
        <v>87</v>
      </c>
      <c r="AJ31" s="692">
        <v>69.7</v>
      </c>
      <c r="AK31" s="192"/>
      <c r="AL31" s="192"/>
      <c r="AM31" s="774" t="s">
        <v>1976</v>
      </c>
      <c r="AN31" s="772" t="s">
        <v>87</v>
      </c>
      <c r="AO31" s="774" t="s">
        <v>1977</v>
      </c>
      <c r="AP31" s="772" t="s">
        <v>87</v>
      </c>
      <c r="AQ31" s="692">
        <v>69.7</v>
      </c>
      <c r="AR31" s="192"/>
      <c r="AS31" s="192"/>
      <c r="AT31" s="774" t="s">
        <v>1978</v>
      </c>
      <c r="AU31" s="772" t="s">
        <v>87</v>
      </c>
      <c r="AV31" s="774" t="s">
        <v>1979</v>
      </c>
      <c r="AW31" s="772" t="s">
        <v>87</v>
      </c>
      <c r="AX31" s="692">
        <v>71.599999999999994</v>
      </c>
      <c r="AY31" s="192"/>
      <c r="AZ31" s="192"/>
      <c r="BA31" s="774" t="s">
        <v>1980</v>
      </c>
      <c r="BB31" s="772" t="s">
        <v>87</v>
      </c>
      <c r="BC31" s="774" t="s">
        <v>1981</v>
      </c>
      <c r="BD31" s="772" t="s">
        <v>87</v>
      </c>
      <c r="BE31" s="692">
        <v>71.599999999999994</v>
      </c>
      <c r="BF31" s="192"/>
      <c r="BG31" s="192"/>
      <c r="BH31" s="774" t="s">
        <v>1982</v>
      </c>
      <c r="BI31" s="772" t="s">
        <v>87</v>
      </c>
      <c r="BJ31" s="774" t="s">
        <v>1983</v>
      </c>
      <c r="BK31" s="772" t="s">
        <v>87</v>
      </c>
      <c r="BL31" s="692">
        <v>69.69</v>
      </c>
      <c r="BM31" s="192"/>
      <c r="BN31" s="192"/>
      <c r="BO31" s="774" t="s">
        <v>1984</v>
      </c>
      <c r="BP31" s="772" t="s">
        <v>87</v>
      </c>
      <c r="BQ31" s="774" t="s">
        <v>1985</v>
      </c>
      <c r="BR31" s="772" t="s">
        <v>87</v>
      </c>
      <c r="BS31" s="692">
        <v>68.69</v>
      </c>
      <c r="BT31" s="192"/>
      <c r="BU31" s="192"/>
      <c r="BV31" s="774" t="s">
        <v>1986</v>
      </c>
      <c r="BW31" s="772" t="s">
        <v>87</v>
      </c>
      <c r="BX31" s="774" t="s">
        <v>1987</v>
      </c>
      <c r="BY31" s="772" t="s">
        <v>87</v>
      </c>
      <c r="BZ31" s="692">
        <v>70.709999999999994</v>
      </c>
      <c r="CA31" s="192"/>
      <c r="CB31" s="192"/>
      <c r="CC31" s="774" t="s">
        <v>1988</v>
      </c>
      <c r="CD31" s="772" t="s">
        <v>87</v>
      </c>
      <c r="CE31" s="774" t="s">
        <v>1609</v>
      </c>
      <c r="CF31" s="772" t="s">
        <v>88</v>
      </c>
      <c r="CG31" s="282"/>
      <c r="CH31" s="780" t="s">
        <v>546</v>
      </c>
      <c r="CI31" s="298" t="str">
        <f>strCheckDate(O32:CG32)</f>
        <v/>
      </c>
      <c r="CJ31" s="317"/>
      <c r="CK31" s="317" t="str">
        <f>IF(M31="","",M31 )</f>
        <v/>
      </c>
      <c r="CL31" s="317"/>
      <c r="CM31" s="317"/>
      <c r="CN31" s="317"/>
    </row>
    <row r="32" spans="1:98" ht="14.25" hidden="1" customHeight="1">
      <c r="A32" s="776"/>
      <c r="B32" s="776"/>
      <c r="C32" s="776"/>
      <c r="D32" s="776"/>
      <c r="E32" s="776"/>
      <c r="F32" s="340"/>
      <c r="G32" s="340"/>
      <c r="H32" s="340"/>
      <c r="I32" s="769"/>
      <c r="J32" s="769"/>
      <c r="K32" s="344"/>
      <c r="L32" s="171"/>
      <c r="M32" s="205"/>
      <c r="N32" s="299"/>
      <c r="O32" s="299"/>
      <c r="P32" s="296"/>
      <c r="Q32" s="297" t="str">
        <f>R31 &amp; "-" &amp; T31</f>
        <v>01.01.2024-30.06.2024</v>
      </c>
      <c r="R32" s="774"/>
      <c r="S32" s="772"/>
      <c r="T32" s="775"/>
      <c r="U32" s="772"/>
      <c r="V32" s="299"/>
      <c r="W32" s="296"/>
      <c r="X32" s="297" t="str">
        <f>Y31 &amp; "-" &amp; AA31</f>
        <v>01.07.2024-31.12.2024</v>
      </c>
      <c r="Y32" s="774"/>
      <c r="Z32" s="772"/>
      <c r="AA32" s="775"/>
      <c r="AB32" s="772"/>
      <c r="AC32" s="299"/>
      <c r="AD32" s="296"/>
      <c r="AE32" s="297" t="str">
        <f>AF31 &amp; "-" &amp; AH31</f>
        <v>01.01.2025-30.06.2025</v>
      </c>
      <c r="AF32" s="774"/>
      <c r="AG32" s="772"/>
      <c r="AH32" s="775"/>
      <c r="AI32" s="772"/>
      <c r="AJ32" s="299"/>
      <c r="AK32" s="296"/>
      <c r="AL32" s="297" t="str">
        <f>AM31 &amp; "-" &amp; AO31</f>
        <v>01.07.2025-31.12.2025</v>
      </c>
      <c r="AM32" s="774"/>
      <c r="AN32" s="772"/>
      <c r="AO32" s="775"/>
      <c r="AP32" s="772"/>
      <c r="AQ32" s="299"/>
      <c r="AR32" s="296"/>
      <c r="AS32" s="297" t="str">
        <f>AT31 &amp; "-" &amp; AV31</f>
        <v>01.01.2026-30.06.2026</v>
      </c>
      <c r="AT32" s="774"/>
      <c r="AU32" s="772"/>
      <c r="AV32" s="775"/>
      <c r="AW32" s="772"/>
      <c r="AX32" s="299"/>
      <c r="AY32" s="296"/>
      <c r="AZ32" s="297" t="str">
        <f>BA31 &amp; "-" &amp; BC31</f>
        <v>01.07.2026-31.12.2026</v>
      </c>
      <c r="BA32" s="774"/>
      <c r="BB32" s="772"/>
      <c r="BC32" s="775"/>
      <c r="BD32" s="772"/>
      <c r="BE32" s="299"/>
      <c r="BF32" s="296"/>
      <c r="BG32" s="297" t="str">
        <f>BH31 &amp; "-" &amp; BJ31</f>
        <v>01.01.2027-30.06.2027</v>
      </c>
      <c r="BH32" s="774"/>
      <c r="BI32" s="772"/>
      <c r="BJ32" s="775"/>
      <c r="BK32" s="772"/>
      <c r="BL32" s="299"/>
      <c r="BM32" s="296"/>
      <c r="BN32" s="297" t="str">
        <f>BO31 &amp; "-" &amp; BQ31</f>
        <v>01.07.2027-31.12.2027</v>
      </c>
      <c r="BO32" s="774"/>
      <c r="BP32" s="772"/>
      <c r="BQ32" s="775"/>
      <c r="BR32" s="772"/>
      <c r="BS32" s="299"/>
      <c r="BT32" s="296"/>
      <c r="BU32" s="297" t="str">
        <f>BV31 &amp; "-" &amp; BX31</f>
        <v>01.01.2028-30.06.2028</v>
      </c>
      <c r="BV32" s="774"/>
      <c r="BW32" s="772"/>
      <c r="BX32" s="775"/>
      <c r="BY32" s="772"/>
      <c r="BZ32" s="299"/>
      <c r="CA32" s="296"/>
      <c r="CB32" s="297" t="str">
        <f>CC31 &amp; "-" &amp; CE31</f>
        <v>01.07.2028-31.12.2028</v>
      </c>
      <c r="CC32" s="774"/>
      <c r="CD32" s="772"/>
      <c r="CE32" s="775"/>
      <c r="CF32" s="772"/>
      <c r="CG32" s="282"/>
      <c r="CH32" s="781"/>
      <c r="CJ32" s="317"/>
      <c r="CK32" s="317"/>
      <c r="CL32" s="317"/>
      <c r="CM32" s="317"/>
      <c r="CN32" s="317"/>
    </row>
    <row r="33" spans="1:98" customFormat="1" ht="15" customHeight="1">
      <c r="A33" s="776"/>
      <c r="B33" s="776"/>
      <c r="C33" s="776"/>
      <c r="D33" s="776"/>
      <c r="E33" s="776"/>
      <c r="F33" s="340"/>
      <c r="G33" s="340"/>
      <c r="H33" s="340"/>
      <c r="I33" s="769"/>
      <c r="J33" s="769"/>
      <c r="K33" s="201"/>
      <c r="L33" s="112"/>
      <c r="M33" s="175" t="s">
        <v>427</v>
      </c>
      <c r="N33" s="164"/>
      <c r="O33" s="157"/>
      <c r="P33" s="157"/>
      <c r="Q33" s="157"/>
      <c r="R33" s="262"/>
      <c r="S33" s="198"/>
      <c r="T33" s="198"/>
      <c r="U33" s="198"/>
      <c r="V33" s="157"/>
      <c r="W33" s="157"/>
      <c r="X33" s="157"/>
      <c r="Y33" s="262"/>
      <c r="Z33" s="198"/>
      <c r="AA33" s="198"/>
      <c r="AB33" s="198"/>
      <c r="AC33" s="157"/>
      <c r="AD33" s="157"/>
      <c r="AE33" s="157"/>
      <c r="AF33" s="262"/>
      <c r="AG33" s="198"/>
      <c r="AH33" s="198"/>
      <c r="AI33" s="198"/>
      <c r="AJ33" s="157"/>
      <c r="AK33" s="157"/>
      <c r="AL33" s="157"/>
      <c r="AM33" s="262"/>
      <c r="AN33" s="198"/>
      <c r="AO33" s="198"/>
      <c r="AP33" s="198"/>
      <c r="AQ33" s="157"/>
      <c r="AR33" s="157"/>
      <c r="AS33" s="157"/>
      <c r="AT33" s="262"/>
      <c r="AU33" s="198"/>
      <c r="AV33" s="198"/>
      <c r="AW33" s="198"/>
      <c r="AX33" s="157"/>
      <c r="AY33" s="157"/>
      <c r="AZ33" s="157"/>
      <c r="BA33" s="262"/>
      <c r="BB33" s="198"/>
      <c r="BC33" s="198"/>
      <c r="BD33" s="198"/>
      <c r="BE33" s="157"/>
      <c r="BF33" s="157"/>
      <c r="BG33" s="157"/>
      <c r="BH33" s="262"/>
      <c r="BI33" s="198"/>
      <c r="BJ33" s="198"/>
      <c r="BK33" s="198"/>
      <c r="BL33" s="157"/>
      <c r="BM33" s="157"/>
      <c r="BN33" s="157"/>
      <c r="BO33" s="262"/>
      <c r="BP33" s="198"/>
      <c r="BQ33" s="198"/>
      <c r="BR33" s="198"/>
      <c r="BS33" s="157"/>
      <c r="BT33" s="157"/>
      <c r="BU33" s="157"/>
      <c r="BV33" s="262"/>
      <c r="BW33" s="198"/>
      <c r="BX33" s="198"/>
      <c r="BY33" s="198"/>
      <c r="BZ33" s="157"/>
      <c r="CA33" s="157"/>
      <c r="CB33" s="157"/>
      <c r="CC33" s="262"/>
      <c r="CD33" s="198"/>
      <c r="CE33" s="198"/>
      <c r="CF33" s="198"/>
      <c r="CG33" s="186"/>
      <c r="CH33" s="782"/>
      <c r="CI33" s="307"/>
      <c r="CJ33" s="307"/>
      <c r="CK33" s="307"/>
      <c r="CL33" s="307"/>
      <c r="CM33" s="307"/>
      <c r="CN33" s="307"/>
      <c r="CO33" s="307"/>
      <c r="CP33" s="307"/>
      <c r="CQ33" s="307"/>
      <c r="CR33" s="307"/>
      <c r="CS33" s="307"/>
      <c r="CT33" s="307"/>
    </row>
    <row r="34" spans="1:98" customFormat="1">
      <c r="A34" s="776"/>
      <c r="B34" s="776"/>
      <c r="C34" s="776"/>
      <c r="D34" s="776"/>
      <c r="E34" s="340"/>
      <c r="F34" s="342"/>
      <c r="G34" s="342"/>
      <c r="H34" s="342"/>
      <c r="I34" s="769"/>
      <c r="J34" s="85"/>
      <c r="K34" s="201"/>
      <c r="L34" s="112"/>
      <c r="M34" s="164" t="s">
        <v>13</v>
      </c>
      <c r="N34" s="163"/>
      <c r="O34" s="157"/>
      <c r="P34" s="157"/>
      <c r="Q34" s="157"/>
      <c r="R34" s="262"/>
      <c r="S34" s="198"/>
      <c r="T34" s="198"/>
      <c r="U34" s="197"/>
      <c r="V34" s="157"/>
      <c r="W34" s="157"/>
      <c r="X34" s="157"/>
      <c r="Y34" s="262"/>
      <c r="Z34" s="198"/>
      <c r="AA34" s="198"/>
      <c r="AB34" s="197"/>
      <c r="AC34" s="157"/>
      <c r="AD34" s="157"/>
      <c r="AE34" s="157"/>
      <c r="AF34" s="262"/>
      <c r="AG34" s="198"/>
      <c r="AH34" s="198"/>
      <c r="AI34" s="197"/>
      <c r="AJ34" s="157"/>
      <c r="AK34" s="157"/>
      <c r="AL34" s="157"/>
      <c r="AM34" s="262"/>
      <c r="AN34" s="198"/>
      <c r="AO34" s="198"/>
      <c r="AP34" s="197"/>
      <c r="AQ34" s="157"/>
      <c r="AR34" s="157"/>
      <c r="AS34" s="157"/>
      <c r="AT34" s="262"/>
      <c r="AU34" s="198"/>
      <c r="AV34" s="198"/>
      <c r="AW34" s="197"/>
      <c r="AX34" s="157"/>
      <c r="AY34" s="157"/>
      <c r="AZ34" s="157"/>
      <c r="BA34" s="262"/>
      <c r="BB34" s="198"/>
      <c r="BC34" s="198"/>
      <c r="BD34" s="197"/>
      <c r="BE34" s="157"/>
      <c r="BF34" s="157"/>
      <c r="BG34" s="157"/>
      <c r="BH34" s="262"/>
      <c r="BI34" s="198"/>
      <c r="BJ34" s="198"/>
      <c r="BK34" s="197"/>
      <c r="BL34" s="157"/>
      <c r="BM34" s="157"/>
      <c r="BN34" s="157"/>
      <c r="BO34" s="262"/>
      <c r="BP34" s="198"/>
      <c r="BQ34" s="198"/>
      <c r="BR34" s="197"/>
      <c r="BS34" s="157"/>
      <c r="BT34" s="157"/>
      <c r="BU34" s="157"/>
      <c r="BV34" s="262"/>
      <c r="BW34" s="198"/>
      <c r="BX34" s="198"/>
      <c r="BY34" s="197"/>
      <c r="BZ34" s="157"/>
      <c r="CA34" s="157"/>
      <c r="CB34" s="157"/>
      <c r="CC34" s="262"/>
      <c r="CD34" s="198"/>
      <c r="CE34" s="198"/>
      <c r="CF34" s="197"/>
      <c r="CG34" s="198"/>
      <c r="CH34" s="186"/>
      <c r="CI34" s="307"/>
      <c r="CJ34" s="307"/>
      <c r="CK34" s="307"/>
      <c r="CL34" s="307"/>
      <c r="CM34" s="307"/>
      <c r="CN34" s="307"/>
      <c r="CO34" s="307"/>
      <c r="CP34" s="307"/>
      <c r="CQ34" s="307"/>
      <c r="CR34" s="307"/>
      <c r="CS34" s="307"/>
      <c r="CT34" s="307"/>
    </row>
    <row r="35" spans="1:98" customFormat="1">
      <c r="A35" s="776"/>
      <c r="B35" s="776"/>
      <c r="C35" s="776"/>
      <c r="D35" s="340"/>
      <c r="E35" s="345"/>
      <c r="F35" s="342"/>
      <c r="G35" s="342"/>
      <c r="H35" s="342"/>
      <c r="I35" s="201"/>
      <c r="J35" s="85"/>
      <c r="K35" s="180"/>
      <c r="L35" s="112"/>
      <c r="M35" s="163" t="s">
        <v>428</v>
      </c>
      <c r="N35" s="162"/>
      <c r="O35" s="157"/>
      <c r="P35" s="157"/>
      <c r="Q35" s="157"/>
      <c r="R35" s="262"/>
      <c r="S35" s="198"/>
      <c r="T35" s="198"/>
      <c r="U35" s="197"/>
      <c r="V35" s="157"/>
      <c r="W35" s="157"/>
      <c r="X35" s="157"/>
      <c r="Y35" s="262"/>
      <c r="Z35" s="198"/>
      <c r="AA35" s="198"/>
      <c r="AB35" s="197"/>
      <c r="AC35" s="157"/>
      <c r="AD35" s="157"/>
      <c r="AE35" s="157"/>
      <c r="AF35" s="262"/>
      <c r="AG35" s="198"/>
      <c r="AH35" s="198"/>
      <c r="AI35" s="197"/>
      <c r="AJ35" s="157"/>
      <c r="AK35" s="157"/>
      <c r="AL35" s="157"/>
      <c r="AM35" s="262"/>
      <c r="AN35" s="198"/>
      <c r="AO35" s="198"/>
      <c r="AP35" s="197"/>
      <c r="AQ35" s="157"/>
      <c r="AR35" s="157"/>
      <c r="AS35" s="157"/>
      <c r="AT35" s="262"/>
      <c r="AU35" s="198"/>
      <c r="AV35" s="198"/>
      <c r="AW35" s="197"/>
      <c r="AX35" s="157"/>
      <c r="AY35" s="157"/>
      <c r="AZ35" s="157"/>
      <c r="BA35" s="262"/>
      <c r="BB35" s="198"/>
      <c r="BC35" s="198"/>
      <c r="BD35" s="197"/>
      <c r="BE35" s="157"/>
      <c r="BF35" s="157"/>
      <c r="BG35" s="157"/>
      <c r="BH35" s="262"/>
      <c r="BI35" s="198"/>
      <c r="BJ35" s="198"/>
      <c r="BK35" s="197"/>
      <c r="BL35" s="157"/>
      <c r="BM35" s="157"/>
      <c r="BN35" s="157"/>
      <c r="BO35" s="262"/>
      <c r="BP35" s="198"/>
      <c r="BQ35" s="198"/>
      <c r="BR35" s="197"/>
      <c r="BS35" s="157"/>
      <c r="BT35" s="157"/>
      <c r="BU35" s="157"/>
      <c r="BV35" s="262"/>
      <c r="BW35" s="198"/>
      <c r="BX35" s="198"/>
      <c r="BY35" s="197"/>
      <c r="BZ35" s="157"/>
      <c r="CA35" s="157"/>
      <c r="CB35" s="157"/>
      <c r="CC35" s="262"/>
      <c r="CD35" s="198"/>
      <c r="CE35" s="198"/>
      <c r="CF35" s="197"/>
      <c r="CG35" s="198"/>
      <c r="CH35" s="186"/>
      <c r="CI35" s="307"/>
      <c r="CJ35" s="307"/>
      <c r="CK35" s="307"/>
      <c r="CL35" s="307"/>
      <c r="CM35" s="307"/>
      <c r="CN35" s="307"/>
      <c r="CO35" s="307"/>
      <c r="CP35" s="307"/>
      <c r="CQ35" s="307"/>
      <c r="CR35" s="307"/>
      <c r="CS35" s="307"/>
      <c r="CT35" s="307"/>
    </row>
    <row r="36" spans="1:98" ht="3" customHeight="1">
      <c r="CT36" s="35"/>
    </row>
    <row r="37" spans="1:98" ht="48.95" customHeight="1">
      <c r="M37" s="762" t="s">
        <v>707</v>
      </c>
      <c r="N37" s="762"/>
      <c r="O37" s="762"/>
      <c r="P37" s="762"/>
      <c r="Q37" s="762"/>
      <c r="R37" s="762"/>
      <c r="S37" s="762"/>
      <c r="T37" s="762"/>
      <c r="U37" s="762"/>
      <c r="V37" s="762"/>
      <c r="W37" s="762"/>
      <c r="X37" s="762"/>
      <c r="Y37" s="762"/>
      <c r="Z37" s="762"/>
      <c r="AA37" s="762"/>
      <c r="AB37" s="762"/>
      <c r="AC37" s="762"/>
      <c r="AD37" s="762"/>
      <c r="AE37" s="762"/>
      <c r="AF37" s="762"/>
      <c r="AG37" s="762"/>
      <c r="AH37" s="762"/>
      <c r="AI37" s="762"/>
      <c r="AJ37" s="762"/>
      <c r="AK37" s="762"/>
      <c r="AL37" s="762"/>
      <c r="AM37" s="762"/>
      <c r="AN37" s="762"/>
      <c r="AO37" s="762"/>
      <c r="AP37" s="762"/>
      <c r="AQ37" s="762"/>
      <c r="AR37" s="762"/>
      <c r="AS37" s="762"/>
      <c r="AT37" s="762"/>
      <c r="AU37" s="762"/>
      <c r="AV37" s="762"/>
      <c r="AW37" s="762"/>
      <c r="AX37" s="762"/>
      <c r="AY37" s="762"/>
      <c r="AZ37" s="762"/>
      <c r="BA37" s="762"/>
      <c r="BB37" s="762"/>
      <c r="BC37" s="762"/>
      <c r="BD37" s="762"/>
      <c r="BE37" s="762"/>
      <c r="BF37" s="762"/>
      <c r="BG37" s="762"/>
      <c r="BH37" s="762"/>
      <c r="BI37" s="762"/>
      <c r="BJ37" s="762"/>
      <c r="BK37" s="762"/>
      <c r="BL37" s="762"/>
      <c r="BM37" s="762"/>
      <c r="BN37" s="762"/>
      <c r="BO37" s="762"/>
      <c r="BP37" s="762"/>
      <c r="BQ37" s="762"/>
      <c r="BR37" s="762"/>
      <c r="BS37" s="762"/>
      <c r="BT37" s="762"/>
      <c r="BU37" s="762"/>
      <c r="BV37" s="762"/>
      <c r="BW37" s="762"/>
      <c r="BX37" s="762"/>
      <c r="BY37" s="762"/>
      <c r="BZ37" s="762"/>
      <c r="CA37" s="762"/>
      <c r="CB37" s="762"/>
      <c r="CC37" s="762"/>
      <c r="CD37" s="762"/>
      <c r="CE37" s="762"/>
      <c r="CF37" s="762"/>
      <c r="CG37" s="762"/>
      <c r="CT37" s="35"/>
    </row>
  </sheetData>
  <sheetProtection algorithmName="SHA-512" hashValue="OiETEjRFBtvlgTd3keABxwSbKZ4+gs/Ck5GAvnYCp0xPMNS7/lEjQyvfXgJMxj+ctVIS8CkTfybaGfxD3RdSkA==" saltValue="GkarBLRw4dzKyshk6ruQ9A==" spinCount="100000" sheet="1" objects="1" scenarios="1" formatColumns="0" formatRows="0"/>
  <dataConsolidate leftLabels="1" link="1"/>
  <mergeCells count="224">
    <mergeCell ref="A18:A35"/>
    <mergeCell ref="B19:B35"/>
    <mergeCell ref="C20:C35"/>
    <mergeCell ref="D21:D34"/>
    <mergeCell ref="I21:I34"/>
    <mergeCell ref="O12:U12"/>
    <mergeCell ref="CG14:CG16"/>
    <mergeCell ref="O14:T14"/>
    <mergeCell ref="R15:T15"/>
    <mergeCell ref="O20:CG20"/>
    <mergeCell ref="V12:AB12"/>
    <mergeCell ref="AB23:AB24"/>
    <mergeCell ref="CH13:CH16"/>
    <mergeCell ref="O19:CG19"/>
    <mergeCell ref="E22:E25"/>
    <mergeCell ref="O18:CG18"/>
    <mergeCell ref="CH23:CH25"/>
    <mergeCell ref="R23:R24"/>
    <mergeCell ref="S23:S24"/>
    <mergeCell ref="V14:AA14"/>
    <mergeCell ref="AB14:AB16"/>
    <mergeCell ref="W15:X15"/>
    <mergeCell ref="Y15:AA15"/>
    <mergeCell ref="Z16:AA16"/>
    <mergeCell ref="Z17:AA17"/>
    <mergeCell ref="Y23:Y24"/>
    <mergeCell ref="Z23:Z24"/>
    <mergeCell ref="AA23:AA24"/>
    <mergeCell ref="J22:J25"/>
    <mergeCell ref="M37:CG37"/>
    <mergeCell ref="L5:U5"/>
    <mergeCell ref="L14:L16"/>
    <mergeCell ref="M14:M16"/>
    <mergeCell ref="L11:M11"/>
    <mergeCell ref="U14:U16"/>
    <mergeCell ref="O22:CG22"/>
    <mergeCell ref="L13:CG13"/>
    <mergeCell ref="N14:N16"/>
    <mergeCell ref="O7:CG7"/>
    <mergeCell ref="T23:T24"/>
    <mergeCell ref="U23:U24"/>
    <mergeCell ref="S16:T16"/>
    <mergeCell ref="O21:CG21"/>
    <mergeCell ref="S17:T17"/>
    <mergeCell ref="P15:Q15"/>
    <mergeCell ref="O8:CG8"/>
    <mergeCell ref="O9:CG9"/>
    <mergeCell ref="O10:CG10"/>
    <mergeCell ref="AG17:AH17"/>
    <mergeCell ref="AF23:AF24"/>
    <mergeCell ref="AG23:AG24"/>
    <mergeCell ref="AH23:AH24"/>
    <mergeCell ref="AI23:AI24"/>
    <mergeCell ref="AC12:AI12"/>
    <mergeCell ref="AC14:AH14"/>
    <mergeCell ref="AI14:AI16"/>
    <mergeCell ref="AD15:AE15"/>
    <mergeCell ref="AF15:AH15"/>
    <mergeCell ref="AG16:AH16"/>
    <mergeCell ref="AN17:AO17"/>
    <mergeCell ref="AM23:AM24"/>
    <mergeCell ref="AN23:AN24"/>
    <mergeCell ref="AO23:AO24"/>
    <mergeCell ref="AP23:AP24"/>
    <mergeCell ref="AJ12:AP12"/>
    <mergeCell ref="AJ14:AO14"/>
    <mergeCell ref="AP14:AP16"/>
    <mergeCell ref="AK15:AL15"/>
    <mergeCell ref="AM15:AO15"/>
    <mergeCell ref="AN16:AO16"/>
    <mergeCell ref="AU17:AV17"/>
    <mergeCell ref="AT23:AT24"/>
    <mergeCell ref="AU23:AU24"/>
    <mergeCell ref="AV23:AV24"/>
    <mergeCell ref="AW23:AW24"/>
    <mergeCell ref="AQ12:AW12"/>
    <mergeCell ref="AQ14:AV14"/>
    <mergeCell ref="AW14:AW16"/>
    <mergeCell ref="AR15:AS15"/>
    <mergeCell ref="AT15:AV15"/>
    <mergeCell ref="AU16:AV16"/>
    <mergeCell ref="BB17:BC17"/>
    <mergeCell ref="BA23:BA24"/>
    <mergeCell ref="BB23:BB24"/>
    <mergeCell ref="BC23:BC24"/>
    <mergeCell ref="BD23:BD24"/>
    <mergeCell ref="AX12:BD12"/>
    <mergeCell ref="AX14:BC14"/>
    <mergeCell ref="BD14:BD16"/>
    <mergeCell ref="AY15:AZ15"/>
    <mergeCell ref="BA15:BC15"/>
    <mergeCell ref="BB16:BC16"/>
    <mergeCell ref="BI17:BJ17"/>
    <mergeCell ref="BH23:BH24"/>
    <mergeCell ref="BI23:BI24"/>
    <mergeCell ref="BJ23:BJ24"/>
    <mergeCell ref="BK23:BK24"/>
    <mergeCell ref="BE12:BK12"/>
    <mergeCell ref="BE14:BJ14"/>
    <mergeCell ref="BK14:BK16"/>
    <mergeCell ref="BF15:BG15"/>
    <mergeCell ref="BH15:BJ15"/>
    <mergeCell ref="BI16:BJ16"/>
    <mergeCell ref="BP17:BQ17"/>
    <mergeCell ref="BO23:BO24"/>
    <mergeCell ref="BP23:BP24"/>
    <mergeCell ref="BQ23:BQ24"/>
    <mergeCell ref="BR23:BR24"/>
    <mergeCell ref="BL12:BR12"/>
    <mergeCell ref="BL14:BQ14"/>
    <mergeCell ref="BR14:BR16"/>
    <mergeCell ref="BM15:BN15"/>
    <mergeCell ref="BO15:BQ15"/>
    <mergeCell ref="BP16:BQ16"/>
    <mergeCell ref="BW17:BX17"/>
    <mergeCell ref="BV23:BV24"/>
    <mergeCell ref="BW23:BW24"/>
    <mergeCell ref="BX23:BX24"/>
    <mergeCell ref="BY23:BY24"/>
    <mergeCell ref="BS12:BY12"/>
    <mergeCell ref="BS14:BX14"/>
    <mergeCell ref="BY14:BY16"/>
    <mergeCell ref="BT15:BU15"/>
    <mergeCell ref="BV15:BX15"/>
    <mergeCell ref="BW16:BX16"/>
    <mergeCell ref="CD17:CE17"/>
    <mergeCell ref="CC23:CC24"/>
    <mergeCell ref="CD23:CD24"/>
    <mergeCell ref="CE23:CE24"/>
    <mergeCell ref="CF23:CF24"/>
    <mergeCell ref="BZ12:CF12"/>
    <mergeCell ref="BZ14:CE14"/>
    <mergeCell ref="CF14:CF16"/>
    <mergeCell ref="CA15:CB15"/>
    <mergeCell ref="CC15:CE15"/>
    <mergeCell ref="CD16:CE16"/>
    <mergeCell ref="AN27:AN28"/>
    <mergeCell ref="AO27:AO28"/>
    <mergeCell ref="AP27:AP28"/>
    <mergeCell ref="AT27:AT28"/>
    <mergeCell ref="AU27:AU28"/>
    <mergeCell ref="E26:E29"/>
    <mergeCell ref="J26:J29"/>
    <mergeCell ref="O26:CG26"/>
    <mergeCell ref="R27:R28"/>
    <mergeCell ref="S27:S28"/>
    <mergeCell ref="T27:T28"/>
    <mergeCell ref="U27:U28"/>
    <mergeCell ref="Y27:Y28"/>
    <mergeCell ref="Z27:Z28"/>
    <mergeCell ref="AA27:AA28"/>
    <mergeCell ref="AB27:AB28"/>
    <mergeCell ref="AF27:AF28"/>
    <mergeCell ref="AG27:AG28"/>
    <mergeCell ref="AH27:AH28"/>
    <mergeCell ref="AI27:AI28"/>
    <mergeCell ref="AM27:AM28"/>
    <mergeCell ref="BR27:BR28"/>
    <mergeCell ref="BV27:BV28"/>
    <mergeCell ref="BD27:BD28"/>
    <mergeCell ref="BH27:BH28"/>
    <mergeCell ref="BI27:BI28"/>
    <mergeCell ref="BJ27:BJ28"/>
    <mergeCell ref="BK27:BK28"/>
    <mergeCell ref="AV27:AV28"/>
    <mergeCell ref="AW27:AW28"/>
    <mergeCell ref="BA27:BA28"/>
    <mergeCell ref="BB27:BB28"/>
    <mergeCell ref="BC27:BC28"/>
    <mergeCell ref="CE27:CE28"/>
    <mergeCell ref="CF27:CF28"/>
    <mergeCell ref="CH27:CH29"/>
    <mergeCell ref="E30:E33"/>
    <mergeCell ref="J30:J33"/>
    <mergeCell ref="O30:CG30"/>
    <mergeCell ref="R31:R32"/>
    <mergeCell ref="S31:S32"/>
    <mergeCell ref="T31:T32"/>
    <mergeCell ref="U31:U32"/>
    <mergeCell ref="Y31:Y32"/>
    <mergeCell ref="Z31:Z32"/>
    <mergeCell ref="AA31:AA32"/>
    <mergeCell ref="AB31:AB32"/>
    <mergeCell ref="AF31:AF32"/>
    <mergeCell ref="AG31:AG32"/>
    <mergeCell ref="BW27:BW28"/>
    <mergeCell ref="BX27:BX28"/>
    <mergeCell ref="BY27:BY28"/>
    <mergeCell ref="CC27:CC28"/>
    <mergeCell ref="CD27:CD28"/>
    <mergeCell ref="BO27:BO28"/>
    <mergeCell ref="BP27:BP28"/>
    <mergeCell ref="BQ27:BQ28"/>
    <mergeCell ref="AP31:AP32"/>
    <mergeCell ref="AT31:AT32"/>
    <mergeCell ref="AU31:AU32"/>
    <mergeCell ref="AV31:AV32"/>
    <mergeCell ref="AW31:AW32"/>
    <mergeCell ref="AH31:AH32"/>
    <mergeCell ref="AI31:AI32"/>
    <mergeCell ref="AM31:AM32"/>
    <mergeCell ref="AN31:AN32"/>
    <mergeCell ref="AO31:AO32"/>
    <mergeCell ref="BI31:BI32"/>
    <mergeCell ref="BJ31:BJ32"/>
    <mergeCell ref="BK31:BK32"/>
    <mergeCell ref="BO31:BO32"/>
    <mergeCell ref="BP31:BP32"/>
    <mergeCell ref="BA31:BA32"/>
    <mergeCell ref="BB31:BB32"/>
    <mergeCell ref="BC31:BC32"/>
    <mergeCell ref="BD31:BD32"/>
    <mergeCell ref="BH31:BH32"/>
    <mergeCell ref="CH31:CH33"/>
    <mergeCell ref="BY31:BY32"/>
    <mergeCell ref="CC31:CC32"/>
    <mergeCell ref="CD31:CD32"/>
    <mergeCell ref="CE31:CE32"/>
    <mergeCell ref="CF31:CF32"/>
    <mergeCell ref="BQ31:BQ32"/>
    <mergeCell ref="BR31:BR32"/>
    <mergeCell ref="BV31:BV32"/>
    <mergeCell ref="BW31:BW32"/>
    <mergeCell ref="BX31:BX32"/>
  </mergeCells>
  <phoneticPr fontId="9" type="noConversion"/>
  <dataValidations count="8">
    <dataValidation type="textLength" operator="lessThanOrEqual" allowBlank="1" showInputMessage="1" showErrorMessage="1" errorTitle="Ошибка" error="Допускается ввод не более 900 символов!" sqref="CH7:CH10 O21:CG21">
      <formula1>900</formula1>
    </dataValidation>
    <dataValidation allowBlank="1" sqref="AG33:AG35 AN33:AN35 AU33:AU35 BB33:BB35 BI33:BI35 BP33:BP35 BW33:BW35 CD33:CD35 S33:S35 CD25 BW25 BP25 BI25 BB25 AU25 AN25 AG25 Z25 S25 S29 CD29 BW29 BP29 BI29 BB29 AU29 AN29 AG29 Z29 Z33:Z35"/>
    <dataValidation allowBlank="1" promptTitle="checkPeriodRange" sqref="Q24 X24 AE24 AL24 AS24 AZ24 BG24 BN24 BU24 CB24 Q28 X28 AE28 AL28 AS28 AZ28 BG28 BN28 BU28 CB28 Q32 X32 AE32 AL32 AS32 AZ32 BG32 BN32 BU32 CB32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 Y23 AA23:AA24 AF23 AH23:AH24 AM23 AO23:AO24 AT23 AV23:AV24 BA23 BC23:BC24 BH23 BJ23:BJ24 BO23 BQ23:BQ24 BV23 BX23:BX24 CC23 CE23:CE24 R27 T27:T28 Y27 AA27:AA28 AF27 AH27:AH28 AM27 AO27:AO28 AT27 AV27:AV28 BA27 BC27:BC28 BH27 BJ27:BJ28 BO27 BQ27:BQ28 BV27 BX27:BX28 CC27 CE27:CE28 R31 T31:T32 Y31 AA31:AA32 AF31 AH31:AH32 AM31 AO31:AO32 AT31 AV31:AV32 BA31 BC31:BC32 BH31 BJ31:BJ32 BO31 BQ31:BQ32 BV31 BX31:BX32 CC31 CE31:CE32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 M27 M31">
      <formula1>900</formula1>
    </dataValidation>
    <dataValidation type="list" allowBlank="1" showInputMessage="1" showErrorMessage="1" errorTitle="Ошибка" error="Выберите значение из списка" sqref="O22 V22 AC22 AJ22 AQ22 AX22 BE22 BL22 BS22 BZ22 O26 O30">
      <formula1>kind_of_cons</formula1>
    </dataValidation>
    <dataValidation allowBlank="1" showInputMessage="1" showErrorMessage="1" prompt="Для выбора выполните двойной щелчок левой клавиши мыши по соответствующей ячейке." sqref="S23:S24 U23:U24 Z23:Z24 AB23:AB24 AG23:AG24 AI23:AI24 AN23:AN24 AP23:AP24 AU23:AU24 AW23:AW24 BB23:BB24 BD23:BD24 BI23:BI24 BK23:BK24 BP23:BP24 BR23:BR24 BW23:BW24 BY23:BY24 CD23:CD24 CF23:CF24 S27:S28 U27:U28 Z27:Z28 AB27:AB28 AG27:AG28 AI27:AI28 AN27:AN28 AP27:AP28 AU27:AU28 AW27:AW28 BB27:BB28 BD27:BD28 BI27:BI28 BK27:BK28 BP27:BP28 BR27:BR28 BW27:BW28 BY27:BY28 CD27:CD28 CF27:CF28 S31:S32 U31:U32 Z31:Z32 AB31:AB32 AG31:AG32 AI31:AI32 AN31:AN32 AP31:AP32 AU31:AU32 AW31:AW32 BB31:BB32 BD31:BD32 BI31:BI32 BK31:BK32 BP31:BP32 BR31:BR32 BW31:BW32 BY31:BY32 CD31:CD32 CF31:CF32"/>
    <dataValidation type="decimal" allowBlank="1" showErrorMessage="1" errorTitle="Ошибка" error="Допускается ввод только действительных чисел!" sqref="O23 V23 AC23 AJ23 AQ23 AX23 BE23 BL23 BS23 BZ23 O27 V27 AC27 AJ27 AQ27 AX27 BE27 BL27 BS27 BZ27 O31 V31 AC31 AJ31 AQ31 AX31 BE31 BL31 BS31 BZ31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9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211</v>
      </c>
    </row>
    <row r="2" spans="1:20" ht="22.5">
      <c r="F2" s="763" t="s">
        <v>566</v>
      </c>
      <c r="G2" s="764"/>
      <c r="H2" s="765"/>
      <c r="I2" s="593"/>
    </row>
    <row r="3" spans="1:20" ht="3" customHeight="1"/>
    <row r="4" spans="1:20" s="255" customFormat="1" ht="11.25">
      <c r="A4" s="319"/>
      <c r="B4" s="319"/>
      <c r="C4" s="319"/>
      <c r="D4" s="319"/>
      <c r="F4" s="722" t="s">
        <v>510</v>
      </c>
      <c r="G4" s="722"/>
      <c r="H4" s="722"/>
      <c r="I4" s="766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6" t="s">
        <v>95</v>
      </c>
      <c r="G5" s="472" t="s">
        <v>513</v>
      </c>
      <c r="H5" s="455" t="s">
        <v>494</v>
      </c>
      <c r="I5" s="766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69">
        <v>1</v>
      </c>
      <c r="G7" s="554" t="s">
        <v>567</v>
      </c>
      <c r="H7" s="454" t="str">
        <f>IF(dateCh="","",dateCh)</f>
        <v>30.10.2023</v>
      </c>
      <c r="I7" s="286" t="s">
        <v>568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67">
        <v>1</v>
      </c>
      <c r="B8" s="319"/>
      <c r="C8" s="319"/>
      <c r="D8" s="319"/>
      <c r="F8" s="469" t="str">
        <f>"2." &amp;mergeValue(A8)</f>
        <v>2.1</v>
      </c>
      <c r="G8" s="554" t="s">
        <v>569</v>
      </c>
      <c r="H8" s="454"/>
      <c r="I8" s="286" t="s">
        <v>677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67"/>
      <c r="B9" s="319"/>
      <c r="C9" s="319"/>
      <c r="D9" s="319"/>
      <c r="F9" s="469" t="str">
        <f>"3." &amp;mergeValue(A9)</f>
        <v>3.1</v>
      </c>
      <c r="G9" s="554" t="s">
        <v>570</v>
      </c>
      <c r="H9" s="454"/>
      <c r="I9" s="286" t="s">
        <v>675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67"/>
      <c r="B10" s="319"/>
      <c r="C10" s="319"/>
      <c r="D10" s="319"/>
      <c r="F10" s="469" t="str">
        <f>"4."&amp;mergeValue(A10)</f>
        <v>4.1</v>
      </c>
      <c r="G10" s="554" t="s">
        <v>571</v>
      </c>
      <c r="H10" s="455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67"/>
      <c r="B11" s="767">
        <v>1</v>
      </c>
      <c r="C11" s="479"/>
      <c r="D11" s="479"/>
      <c r="F11" s="469" t="str">
        <f>"4."&amp;mergeValue(A11) &amp;"."&amp;mergeValue(B11)</f>
        <v>4.1.1</v>
      </c>
      <c r="G11" s="461" t="s">
        <v>679</v>
      </c>
      <c r="H11" s="454" t="str">
        <f>IF(region_name="","",region_name)</f>
        <v>Ростовская область</v>
      </c>
      <c r="I11" s="286" t="s">
        <v>574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67"/>
      <c r="B12" s="767"/>
      <c r="C12" s="767">
        <v>1</v>
      </c>
      <c r="D12" s="479"/>
      <c r="F12" s="469" t="str">
        <f>"4."&amp;mergeValue(A12) &amp;"."&amp;mergeValue(B12)&amp;"."&amp;mergeValue(C12)</f>
        <v>4.1.1.1</v>
      </c>
      <c r="G12" s="476" t="s">
        <v>572</v>
      </c>
      <c r="H12" s="454"/>
      <c r="I12" s="286" t="s">
        <v>575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39" customHeight="1">
      <c r="A13" s="767"/>
      <c r="B13" s="767"/>
      <c r="C13" s="767"/>
      <c r="D13" s="479">
        <v>1</v>
      </c>
      <c r="F13" s="469" t="str">
        <f>"4."&amp;mergeValue(A13) &amp;"."&amp;mergeValue(B13)&amp;"."&amp;mergeValue(C13)&amp;"."&amp;mergeValue(D13)</f>
        <v>4.1.1.1.1</v>
      </c>
      <c r="G13" s="557" t="s">
        <v>573</v>
      </c>
      <c r="H13" s="454"/>
      <c r="I13" s="768" t="s">
        <v>678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18.75">
      <c r="A14" s="767"/>
      <c r="B14" s="767"/>
      <c r="C14" s="767"/>
      <c r="D14" s="479"/>
      <c r="F14" s="473"/>
      <c r="G14" s="163" t="s">
        <v>4</v>
      </c>
      <c r="H14" s="478"/>
      <c r="I14" s="768"/>
      <c r="J14" s="468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75">
      <c r="A15" s="767"/>
      <c r="B15" s="767"/>
      <c r="C15" s="479"/>
      <c r="D15" s="479"/>
      <c r="F15" s="558"/>
      <c r="G15" s="278" t="s">
        <v>451</v>
      </c>
      <c r="H15" s="559"/>
      <c r="I15" s="560"/>
      <c r="J15" s="468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18.75">
      <c r="A16" s="767"/>
      <c r="B16" s="319"/>
      <c r="C16" s="319"/>
      <c r="D16" s="319"/>
      <c r="F16" s="473"/>
      <c r="G16" s="177" t="s">
        <v>581</v>
      </c>
      <c r="H16" s="474"/>
      <c r="I16" s="475"/>
      <c r="J16" s="468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319"/>
      <c r="B17" s="319"/>
      <c r="C17" s="319"/>
      <c r="D17" s="319"/>
      <c r="F17" s="473"/>
      <c r="G17" s="210" t="s">
        <v>580</v>
      </c>
      <c r="H17" s="474"/>
      <c r="I17" s="475"/>
      <c r="J17" s="468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463" customFormat="1" ht="3" customHeight="1">
      <c r="A18" s="465"/>
      <c r="B18" s="465"/>
      <c r="C18" s="465"/>
      <c r="D18" s="465"/>
      <c r="F18" s="480"/>
      <c r="G18" s="481"/>
      <c r="H18" s="482"/>
      <c r="I18" s="483"/>
      <c r="J18" s="465"/>
      <c r="K18" s="465"/>
      <c r="L18" s="465"/>
      <c r="M18" s="465"/>
      <c r="N18" s="465"/>
      <c r="O18" s="465"/>
      <c r="P18" s="465"/>
      <c r="Q18" s="465"/>
      <c r="R18" s="465"/>
      <c r="S18" s="465"/>
      <c r="T18" s="465"/>
    </row>
    <row r="19" spans="1:20" s="463" customFormat="1" ht="15" customHeight="1">
      <c r="A19" s="465"/>
      <c r="B19" s="465"/>
      <c r="C19" s="465"/>
      <c r="D19" s="465"/>
      <c r="F19" s="462"/>
      <c r="G19" s="762" t="s">
        <v>680</v>
      </c>
      <c r="H19" s="762"/>
      <c r="I19" s="343"/>
      <c r="J19" s="465"/>
      <c r="K19" s="465"/>
      <c r="L19" s="465"/>
      <c r="M19" s="465"/>
      <c r="N19" s="465"/>
      <c r="O19" s="465"/>
      <c r="P19" s="465"/>
      <c r="Q19" s="465"/>
      <c r="R19" s="465"/>
      <c r="S19" s="465"/>
      <c r="T19" s="465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9">
    <tabColor rgb="FFEAEBEE"/>
    <pageSetUpPr fitToPage="1"/>
  </sheetPr>
  <dimension ref="A1:BA33"/>
  <sheetViews>
    <sheetView showGridLines="0" topLeftCell="K4" zoomScaleNormal="100" workbookViewId="0"/>
  </sheetViews>
  <sheetFormatPr defaultColWidth="10.5703125" defaultRowHeight="14.25"/>
  <cols>
    <col min="1" max="6" width="0" style="35" hidden="1" customWidth="1"/>
    <col min="7" max="7" width="9.140625" style="96" hidden="1" customWidth="1"/>
    <col min="8" max="8" width="2" style="96" hidden="1" customWidth="1"/>
    <col min="9" max="9" width="3.7109375" style="96" hidden="1" customWidth="1"/>
    <col min="10" max="10" width="3.7109375" style="87" hidden="1" customWidth="1"/>
    <col min="11" max="11" width="3.7109375" style="87" customWidth="1"/>
    <col min="12" max="12" width="12.7109375" style="35" customWidth="1"/>
    <col min="13" max="13" width="47.42578125" style="35" customWidth="1"/>
    <col min="14" max="15" width="3.7109375" style="35" customWidth="1"/>
    <col min="16" max="16" width="4.140625" style="35" customWidth="1"/>
    <col min="17" max="17" width="18.140625" style="35" customWidth="1"/>
    <col min="18" max="20" width="3.7109375" style="35" customWidth="1"/>
    <col min="21" max="21" width="12.85546875" style="35" customWidth="1"/>
    <col min="22" max="24" width="3.7109375" style="35" customWidth="1"/>
    <col min="25" max="25" width="12.85546875" style="35" customWidth="1"/>
    <col min="26" max="28" width="3.7109375" style="35" customWidth="1"/>
    <col min="29" max="29" width="12.85546875" style="35" customWidth="1"/>
    <col min="30" max="33" width="21.42578125" style="35" customWidth="1"/>
    <col min="34" max="34" width="11.7109375" style="35" customWidth="1"/>
    <col min="35" max="35" width="3.7109375" style="35" customWidth="1"/>
    <col min="36" max="36" width="11.7109375" style="35" customWidth="1"/>
    <col min="37" max="37" width="8.5703125" style="35" hidden="1" customWidth="1"/>
    <col min="38" max="38" width="4.5703125" style="35" customWidth="1"/>
    <col min="39" max="39" width="115.7109375" style="35" customWidth="1"/>
    <col min="40" max="41" width="10.5703125" style="298"/>
    <col min="42" max="42" width="13.42578125" style="298" customWidth="1"/>
    <col min="43" max="50" width="10.5703125" style="298"/>
    <col min="51" max="16384" width="10.5703125" style="35"/>
  </cols>
  <sheetData>
    <row r="1" spans="7:50" hidden="1"/>
    <row r="2" spans="7:50" hidden="1"/>
    <row r="3" spans="7:50" hidden="1"/>
    <row r="4" spans="7:50" ht="3" customHeight="1">
      <c r="J4" s="86"/>
      <c r="K4" s="8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101"/>
      <c r="AE4" s="101"/>
      <c r="AF4" s="101"/>
      <c r="AG4" s="101"/>
      <c r="AH4" s="101"/>
      <c r="AI4" s="101"/>
      <c r="AJ4" s="101"/>
      <c r="AK4" s="36"/>
    </row>
    <row r="5" spans="7:50" ht="22.5">
      <c r="J5" s="86"/>
      <c r="K5" s="86"/>
      <c r="L5" s="790" t="s">
        <v>687</v>
      </c>
      <c r="M5" s="790"/>
      <c r="N5" s="790"/>
      <c r="O5" s="790"/>
      <c r="P5" s="790"/>
      <c r="Q5" s="790"/>
      <c r="R5" s="790"/>
      <c r="S5" s="790"/>
      <c r="T5" s="790"/>
      <c r="U5" s="790"/>
      <c r="V5" s="595"/>
      <c r="W5" s="470"/>
      <c r="X5" s="470"/>
      <c r="Y5" s="470"/>
      <c r="Z5" s="470"/>
      <c r="AA5" s="470"/>
      <c r="AB5" s="470"/>
      <c r="AC5" s="470"/>
      <c r="AD5" s="470"/>
      <c r="AE5" s="470"/>
      <c r="AF5" s="470"/>
      <c r="AG5" s="470"/>
      <c r="AH5" s="470"/>
      <c r="AI5" s="470"/>
      <c r="AJ5" s="470"/>
      <c r="AK5" s="283"/>
    </row>
    <row r="6" spans="7:50" ht="3" customHeight="1">
      <c r="J6" s="86"/>
      <c r="K6" s="86"/>
      <c r="L6" s="36"/>
      <c r="M6" s="36"/>
      <c r="N6" s="36"/>
      <c r="O6" s="36"/>
      <c r="P6" s="36"/>
      <c r="Q6" s="36"/>
      <c r="R6" s="36"/>
      <c r="S6" s="83"/>
      <c r="T6" s="83"/>
      <c r="U6" s="83"/>
      <c r="V6" s="83"/>
      <c r="W6" s="83"/>
      <c r="X6" s="83"/>
      <c r="Y6" s="36"/>
    </row>
    <row r="7" spans="7:50" s="463" customFormat="1" ht="22.5">
      <c r="G7" s="464"/>
      <c r="H7" s="464"/>
      <c r="L7" s="462"/>
      <c r="M7" s="655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779" t="str">
        <f>IF(NameOrPr_ch="",IF(NameOrPr="","",NameOrPr),NameOrPr_ch)</f>
        <v>РСТ по РО</v>
      </c>
      <c r="O7" s="779"/>
      <c r="P7" s="779"/>
      <c r="Q7" s="779"/>
      <c r="R7" s="779"/>
      <c r="S7" s="779"/>
      <c r="T7" s="779"/>
      <c r="U7" s="779"/>
      <c r="V7" s="664"/>
      <c r="W7" s="343"/>
      <c r="X7" s="465"/>
      <c r="Y7" s="465"/>
      <c r="Z7" s="465"/>
      <c r="AA7" s="465"/>
      <c r="AB7" s="465"/>
      <c r="AC7" s="465"/>
      <c r="AD7" s="465"/>
      <c r="AE7" s="465"/>
      <c r="AF7" s="465"/>
      <c r="AG7" s="465"/>
      <c r="AH7" s="465"/>
    </row>
    <row r="8" spans="7:50" s="463" customFormat="1" ht="18.75">
      <c r="G8" s="464"/>
      <c r="H8" s="464"/>
      <c r="L8" s="462"/>
      <c r="M8" s="655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779" t="str">
        <f>IF(datePr_ch="",IF(datePr="","",datePr),datePr_ch)</f>
        <v>16.10.2023</v>
      </c>
      <c r="O8" s="779"/>
      <c r="P8" s="779"/>
      <c r="Q8" s="779"/>
      <c r="R8" s="779"/>
      <c r="S8" s="779"/>
      <c r="T8" s="779"/>
      <c r="U8" s="779"/>
      <c r="V8" s="664"/>
      <c r="W8" s="343"/>
      <c r="X8" s="465"/>
      <c r="Y8" s="465"/>
      <c r="Z8" s="465"/>
      <c r="AA8" s="465"/>
      <c r="AB8" s="465"/>
      <c r="AC8" s="465"/>
      <c r="AD8" s="465"/>
      <c r="AE8" s="465"/>
      <c r="AF8" s="465"/>
      <c r="AG8" s="465"/>
      <c r="AH8" s="465"/>
    </row>
    <row r="9" spans="7:50" s="463" customFormat="1" ht="18.75">
      <c r="G9" s="464"/>
      <c r="H9" s="464"/>
      <c r="L9" s="462"/>
      <c r="M9" s="655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779" t="str">
        <f>IF(numberPr_ch="",IF(numberPr="","",numberPr),numberPr_ch)</f>
        <v>195</v>
      </c>
      <c r="O9" s="779"/>
      <c r="P9" s="779"/>
      <c r="Q9" s="779"/>
      <c r="R9" s="779"/>
      <c r="S9" s="779"/>
      <c r="T9" s="779"/>
      <c r="U9" s="779"/>
      <c r="V9" s="664"/>
      <c r="W9" s="343"/>
      <c r="X9" s="465"/>
      <c r="Y9" s="465"/>
      <c r="Z9" s="465"/>
      <c r="AA9" s="465"/>
      <c r="AB9" s="465"/>
      <c r="AC9" s="465"/>
      <c r="AD9" s="465"/>
      <c r="AE9" s="465"/>
      <c r="AF9" s="465"/>
      <c r="AG9" s="465"/>
      <c r="AH9" s="465"/>
    </row>
    <row r="10" spans="7:50" s="463" customFormat="1" ht="18.75">
      <c r="G10" s="464"/>
      <c r="H10" s="464"/>
      <c r="L10" s="462"/>
      <c r="M10" s="655" t="s">
        <v>576</v>
      </c>
      <c r="N10" s="779" t="str">
        <f>IF(IstPub_ch="",IF(IstPub="","",IstPub),IstPub_ch)</f>
        <v>Официальный интернет - портал правовой информации pravo.donland.ru от 17.10.2023г. №6145202310170034</v>
      </c>
      <c r="O10" s="779"/>
      <c r="P10" s="779"/>
      <c r="Q10" s="779"/>
      <c r="R10" s="779"/>
      <c r="S10" s="779"/>
      <c r="T10" s="779"/>
      <c r="U10" s="779"/>
      <c r="V10" s="664"/>
      <c r="W10" s="343"/>
      <c r="X10" s="465"/>
      <c r="Y10" s="465"/>
      <c r="Z10" s="465"/>
      <c r="AA10" s="465"/>
      <c r="AB10" s="465"/>
      <c r="AC10" s="465"/>
      <c r="AD10" s="465"/>
      <c r="AE10" s="465"/>
      <c r="AF10" s="465"/>
      <c r="AG10" s="465"/>
      <c r="AH10" s="465"/>
    </row>
    <row r="11" spans="7:50" s="319" customFormat="1" ht="9.75" hidden="1" customHeight="1">
      <c r="L11" s="807"/>
      <c r="M11" s="807"/>
      <c r="N11" s="338"/>
      <c r="O11" s="338"/>
      <c r="P11" s="338"/>
      <c r="Q11" s="338"/>
      <c r="R11" s="338"/>
      <c r="S11" s="808"/>
      <c r="T11" s="808"/>
      <c r="U11" s="808"/>
      <c r="V11" s="808"/>
      <c r="W11" s="808"/>
      <c r="X11" s="808"/>
      <c r="Y11" s="316"/>
      <c r="AD11" s="319" t="s">
        <v>438</v>
      </c>
      <c r="AE11" s="319" t="s">
        <v>439</v>
      </c>
      <c r="AF11" s="319" t="s">
        <v>438</v>
      </c>
      <c r="AG11" s="319" t="s">
        <v>439</v>
      </c>
    </row>
    <row r="12" spans="7:50" s="255" customFormat="1" ht="11.25" hidden="1">
      <c r="G12" s="254"/>
      <c r="H12" s="254"/>
      <c r="L12" s="757"/>
      <c r="M12" s="757"/>
      <c r="N12" s="211"/>
      <c r="O12" s="211"/>
      <c r="P12" s="211"/>
      <c r="Q12" s="211"/>
      <c r="R12" s="211"/>
      <c r="S12" s="809"/>
      <c r="T12" s="809"/>
      <c r="U12" s="809"/>
      <c r="V12" s="809"/>
      <c r="W12" s="809"/>
      <c r="X12" s="809"/>
      <c r="Y12" s="120"/>
      <c r="AK12" s="315" t="s">
        <v>382</v>
      </c>
      <c r="AN12" s="319"/>
      <c r="AO12" s="319"/>
      <c r="AP12" s="319"/>
      <c r="AQ12" s="319"/>
      <c r="AR12" s="319"/>
      <c r="AS12" s="319"/>
      <c r="AT12" s="319"/>
      <c r="AU12" s="319"/>
      <c r="AV12" s="319"/>
      <c r="AW12" s="319"/>
      <c r="AX12" s="319"/>
    </row>
    <row r="13" spans="7:50">
      <c r="J13" s="86"/>
      <c r="K13" s="86"/>
      <c r="L13" s="36"/>
      <c r="M13" s="36"/>
      <c r="N13" s="36"/>
      <c r="O13" s="36"/>
      <c r="P13" s="36"/>
      <c r="Q13" s="36"/>
      <c r="R13" s="36"/>
      <c r="S13" s="810"/>
      <c r="T13" s="810"/>
      <c r="U13" s="810"/>
      <c r="V13" s="810"/>
      <c r="W13" s="810"/>
      <c r="X13" s="810"/>
      <c r="Y13" s="417"/>
      <c r="AD13" s="810"/>
      <c r="AE13" s="810"/>
      <c r="AF13" s="810"/>
      <c r="AG13" s="810"/>
      <c r="AH13" s="810"/>
      <c r="AI13" s="810"/>
      <c r="AJ13" s="810"/>
      <c r="AK13" s="810"/>
    </row>
    <row r="14" spans="7:50">
      <c r="J14" s="86"/>
      <c r="K14" s="86"/>
      <c r="L14" s="791" t="s">
        <v>510</v>
      </c>
      <c r="M14" s="791"/>
      <c r="N14" s="791"/>
      <c r="O14" s="791"/>
      <c r="P14" s="791"/>
      <c r="Q14" s="791"/>
      <c r="R14" s="791"/>
      <c r="S14" s="791"/>
      <c r="T14" s="791"/>
      <c r="U14" s="791"/>
      <c r="V14" s="791"/>
      <c r="W14" s="791"/>
      <c r="X14" s="791"/>
      <c r="Y14" s="791"/>
      <c r="Z14" s="791"/>
      <c r="AA14" s="791"/>
      <c r="AB14" s="791"/>
      <c r="AC14" s="791"/>
      <c r="AD14" s="791"/>
      <c r="AE14" s="791"/>
      <c r="AF14" s="791"/>
      <c r="AG14" s="791"/>
      <c r="AH14" s="791"/>
      <c r="AI14" s="791"/>
      <c r="AJ14" s="791"/>
      <c r="AK14" s="791"/>
      <c r="AL14" s="791"/>
      <c r="AM14" s="722" t="s">
        <v>511</v>
      </c>
    </row>
    <row r="15" spans="7:50" ht="14.25" customHeight="1">
      <c r="J15" s="86"/>
      <c r="K15" s="86"/>
      <c r="L15" s="791" t="s">
        <v>95</v>
      </c>
      <c r="M15" s="791" t="s">
        <v>547</v>
      </c>
      <c r="N15" s="791" t="s">
        <v>434</v>
      </c>
      <c r="O15" s="791"/>
      <c r="P15" s="791"/>
      <c r="Q15" s="791"/>
      <c r="R15" s="811" t="s">
        <v>406</v>
      </c>
      <c r="S15" s="811"/>
      <c r="T15" s="811"/>
      <c r="U15" s="811"/>
      <c r="V15" s="811" t="s">
        <v>435</v>
      </c>
      <c r="W15" s="811"/>
      <c r="X15" s="811"/>
      <c r="Y15" s="811"/>
      <c r="Z15" s="811" t="s">
        <v>409</v>
      </c>
      <c r="AA15" s="811"/>
      <c r="AB15" s="811"/>
      <c r="AC15" s="811"/>
      <c r="AD15" s="811" t="s">
        <v>534</v>
      </c>
      <c r="AE15" s="811"/>
      <c r="AF15" s="811"/>
      <c r="AG15" s="811"/>
      <c r="AH15" s="811"/>
      <c r="AI15" s="811"/>
      <c r="AJ15" s="811"/>
      <c r="AK15" s="791" t="s">
        <v>344</v>
      </c>
      <c r="AL15" s="783" t="s">
        <v>278</v>
      </c>
      <c r="AM15" s="722"/>
    </row>
    <row r="16" spans="7:50" ht="26.25" customHeight="1">
      <c r="J16" s="86"/>
      <c r="K16" s="86"/>
      <c r="L16" s="791"/>
      <c r="M16" s="791"/>
      <c r="N16" s="791"/>
      <c r="O16" s="791"/>
      <c r="P16" s="791"/>
      <c r="Q16" s="791"/>
      <c r="R16" s="811"/>
      <c r="S16" s="811"/>
      <c r="T16" s="811"/>
      <c r="U16" s="811"/>
      <c r="V16" s="811"/>
      <c r="W16" s="811"/>
      <c r="X16" s="811"/>
      <c r="Y16" s="811"/>
      <c r="Z16" s="811"/>
      <c r="AA16" s="811"/>
      <c r="AB16" s="811"/>
      <c r="AC16" s="811"/>
      <c r="AD16" s="811" t="s">
        <v>436</v>
      </c>
      <c r="AE16" s="811"/>
      <c r="AF16" s="722" t="s">
        <v>437</v>
      </c>
      <c r="AG16" s="722"/>
      <c r="AH16" s="813" t="s">
        <v>536</v>
      </c>
      <c r="AI16" s="813"/>
      <c r="AJ16" s="813"/>
      <c r="AK16" s="791"/>
      <c r="AL16" s="783"/>
      <c r="AM16" s="722"/>
    </row>
    <row r="17" spans="1:53" ht="14.25" customHeight="1">
      <c r="J17" s="86"/>
      <c r="K17" s="86"/>
      <c r="L17" s="791"/>
      <c r="M17" s="791"/>
      <c r="N17" s="791"/>
      <c r="O17" s="791"/>
      <c r="P17" s="791"/>
      <c r="Q17" s="791"/>
      <c r="R17" s="811"/>
      <c r="S17" s="811"/>
      <c r="T17" s="811"/>
      <c r="U17" s="811"/>
      <c r="V17" s="811"/>
      <c r="W17" s="811"/>
      <c r="X17" s="811"/>
      <c r="Y17" s="811"/>
      <c r="Z17" s="811"/>
      <c r="AA17" s="811"/>
      <c r="AB17" s="811"/>
      <c r="AC17" s="811"/>
      <c r="AD17" s="411" t="s">
        <v>348</v>
      </c>
      <c r="AE17" s="411" t="s">
        <v>347</v>
      </c>
      <c r="AF17" s="411" t="s">
        <v>348</v>
      </c>
      <c r="AG17" s="411" t="s">
        <v>347</v>
      </c>
      <c r="AH17" s="106" t="s">
        <v>407</v>
      </c>
      <c r="AI17" s="812" t="s">
        <v>408</v>
      </c>
      <c r="AJ17" s="812"/>
      <c r="AK17" s="791"/>
      <c r="AL17" s="783"/>
      <c r="AM17" s="722"/>
    </row>
    <row r="18" spans="1:53" ht="12" customHeight="1">
      <c r="J18" s="86"/>
      <c r="K18" s="248">
        <v>1</v>
      </c>
      <c r="L18" s="579" t="s">
        <v>96</v>
      </c>
      <c r="M18" s="579" t="s">
        <v>52</v>
      </c>
      <c r="N18" s="778">
        <f ca="1">OFFSET(N18,0,-1)+1</f>
        <v>3</v>
      </c>
      <c r="O18" s="778"/>
      <c r="P18" s="778"/>
      <c r="Q18" s="778"/>
      <c r="R18" s="778">
        <f ca="1">OFFSET(R18,0,-4)+1</f>
        <v>4</v>
      </c>
      <c r="S18" s="778"/>
      <c r="T18" s="778"/>
      <c r="U18" s="778"/>
      <c r="V18" s="778">
        <f ca="1">OFFSET(V18,0,-4)+1</f>
        <v>5</v>
      </c>
      <c r="W18" s="778"/>
      <c r="X18" s="778"/>
      <c r="Y18" s="778"/>
      <c r="Z18" s="581"/>
      <c r="AA18" s="581"/>
      <c r="AB18" s="581">
        <f ca="1">OFFSET(V18,0,0)+1</f>
        <v>6</v>
      </c>
      <c r="AC18" s="582">
        <f ca="1">AB18</f>
        <v>6</v>
      </c>
      <c r="AD18" s="580">
        <f ca="1">OFFSET(AD18,0,-1)+1</f>
        <v>7</v>
      </c>
      <c r="AE18" s="580">
        <f t="shared" ref="AE18:AJ18" ca="1" si="0">OFFSET(AE18,0,-1)+1</f>
        <v>8</v>
      </c>
      <c r="AF18" s="580">
        <f t="shared" ca="1" si="0"/>
        <v>9</v>
      </c>
      <c r="AG18" s="580">
        <f t="shared" ca="1" si="0"/>
        <v>10</v>
      </c>
      <c r="AH18" s="580">
        <f t="shared" ca="1" si="0"/>
        <v>11</v>
      </c>
      <c r="AI18" s="580">
        <f t="shared" ca="1" si="0"/>
        <v>12</v>
      </c>
      <c r="AJ18" s="580">
        <f t="shared" ca="1" si="0"/>
        <v>13</v>
      </c>
      <c r="AK18" s="580">
        <f ca="1">OFFSET(AK18,0,-1)+1</f>
        <v>14</v>
      </c>
      <c r="AL18" s="583"/>
      <c r="AM18" s="580">
        <v>15</v>
      </c>
    </row>
    <row r="19" spans="1:53" ht="22.5">
      <c r="A19" s="800">
        <v>1</v>
      </c>
      <c r="B19" s="298"/>
      <c r="C19" s="298"/>
      <c r="D19" s="298"/>
      <c r="E19" s="298"/>
      <c r="F19" s="320"/>
      <c r="G19" s="320"/>
      <c r="H19" s="320"/>
      <c r="J19" s="86"/>
      <c r="K19" s="86"/>
      <c r="L19" s="571">
        <f>mergeValue(A19)</f>
        <v>1</v>
      </c>
      <c r="M19" s="578" t="s">
        <v>23</v>
      </c>
      <c r="N19" s="802"/>
      <c r="O19" s="802"/>
      <c r="P19" s="802"/>
      <c r="Q19" s="802"/>
      <c r="R19" s="802"/>
      <c r="S19" s="802"/>
      <c r="T19" s="802"/>
      <c r="U19" s="802"/>
      <c r="V19" s="802"/>
      <c r="W19" s="802"/>
      <c r="X19" s="802"/>
      <c r="Y19" s="802"/>
      <c r="Z19" s="802"/>
      <c r="AA19" s="802"/>
      <c r="AB19" s="802"/>
      <c r="AC19" s="802"/>
      <c r="AD19" s="802"/>
      <c r="AE19" s="802"/>
      <c r="AF19" s="802"/>
      <c r="AG19" s="802"/>
      <c r="AH19" s="802"/>
      <c r="AI19" s="802"/>
      <c r="AJ19" s="802"/>
      <c r="AK19" s="802"/>
      <c r="AL19" s="802"/>
      <c r="AM19" s="591" t="s">
        <v>543</v>
      </c>
    </row>
    <row r="20" spans="1:53" ht="22.5">
      <c r="A20" s="800"/>
      <c r="B20" s="800">
        <v>1</v>
      </c>
      <c r="C20" s="298"/>
      <c r="D20" s="298"/>
      <c r="E20" s="298"/>
      <c r="F20" s="348"/>
      <c r="G20" s="349"/>
      <c r="H20" s="349"/>
      <c r="I20" s="219"/>
      <c r="J20" s="46"/>
      <c r="K20" s="35"/>
      <c r="L20" s="339" t="str">
        <f>mergeValue(A20) &amp;"."&amp; mergeValue(B20)</f>
        <v>1.1</v>
      </c>
      <c r="M20" s="159" t="s">
        <v>18</v>
      </c>
      <c r="N20" s="801"/>
      <c r="O20" s="801"/>
      <c r="P20" s="801"/>
      <c r="Q20" s="801"/>
      <c r="R20" s="801"/>
      <c r="S20" s="801"/>
      <c r="T20" s="801"/>
      <c r="U20" s="801"/>
      <c r="V20" s="801"/>
      <c r="W20" s="801"/>
      <c r="X20" s="801"/>
      <c r="Y20" s="801"/>
      <c r="Z20" s="801"/>
      <c r="AA20" s="801"/>
      <c r="AB20" s="801"/>
      <c r="AC20" s="801"/>
      <c r="AD20" s="801"/>
      <c r="AE20" s="801"/>
      <c r="AF20" s="801"/>
      <c r="AG20" s="801"/>
      <c r="AH20" s="801"/>
      <c r="AI20" s="801"/>
      <c r="AJ20" s="801"/>
      <c r="AK20" s="801"/>
      <c r="AL20" s="801"/>
      <c r="AM20" s="552" t="s">
        <v>544</v>
      </c>
    </row>
    <row r="21" spans="1:53" ht="45">
      <c r="A21" s="800"/>
      <c r="B21" s="800"/>
      <c r="C21" s="800">
        <v>1</v>
      </c>
      <c r="D21" s="298"/>
      <c r="E21" s="298"/>
      <c r="F21" s="348"/>
      <c r="G21" s="349"/>
      <c r="H21" s="349"/>
      <c r="I21" s="219"/>
      <c r="J21" s="46"/>
      <c r="K21" s="35"/>
      <c r="L21" s="339" t="str">
        <f>mergeValue(A21) &amp;"."&amp; mergeValue(B21)&amp;"."&amp; mergeValue(C21)</f>
        <v>1.1.1</v>
      </c>
      <c r="M21" s="160" t="s">
        <v>402</v>
      </c>
      <c r="N21" s="801"/>
      <c r="O21" s="801"/>
      <c r="P21" s="801"/>
      <c r="Q21" s="801"/>
      <c r="R21" s="801"/>
      <c r="S21" s="801"/>
      <c r="T21" s="801"/>
      <c r="U21" s="801"/>
      <c r="V21" s="801"/>
      <c r="W21" s="801"/>
      <c r="X21" s="801"/>
      <c r="Y21" s="801"/>
      <c r="Z21" s="801"/>
      <c r="AA21" s="801"/>
      <c r="AB21" s="801"/>
      <c r="AC21" s="801"/>
      <c r="AD21" s="801"/>
      <c r="AE21" s="801"/>
      <c r="AF21" s="801"/>
      <c r="AG21" s="801"/>
      <c r="AH21" s="801"/>
      <c r="AI21" s="801"/>
      <c r="AJ21" s="801"/>
      <c r="AK21" s="801"/>
      <c r="AL21" s="801"/>
      <c r="AM21" s="552" t="s">
        <v>683</v>
      </c>
    </row>
    <row r="22" spans="1:53" ht="20.100000000000001" customHeight="1">
      <c r="A22" s="800"/>
      <c r="B22" s="800"/>
      <c r="C22" s="800"/>
      <c r="D22" s="800">
        <v>1</v>
      </c>
      <c r="E22" s="298"/>
      <c r="F22" s="348"/>
      <c r="G22" s="349"/>
      <c r="H22" s="349"/>
      <c r="I22" s="803"/>
      <c r="J22" s="804"/>
      <c r="K22" s="769"/>
      <c r="L22" s="805" t="str">
        <f>mergeValue(A22) &amp;"."&amp; mergeValue(B22)&amp;"."&amp; mergeValue(C22)&amp;"."&amp; mergeValue(D22)</f>
        <v>1.1.1.1</v>
      </c>
      <c r="M22" s="806"/>
      <c r="N22" s="772" t="s">
        <v>87</v>
      </c>
      <c r="O22" s="792"/>
      <c r="P22" s="795" t="s">
        <v>96</v>
      </c>
      <c r="Q22" s="796"/>
      <c r="R22" s="772" t="s">
        <v>88</v>
      </c>
      <c r="S22" s="792"/>
      <c r="T22" s="793">
        <v>1</v>
      </c>
      <c r="U22" s="797"/>
      <c r="V22" s="772" t="s">
        <v>88</v>
      </c>
      <c r="W22" s="792"/>
      <c r="X22" s="793">
        <v>1</v>
      </c>
      <c r="Y22" s="794"/>
      <c r="Z22" s="772" t="s">
        <v>88</v>
      </c>
      <c r="AA22" s="191"/>
      <c r="AB22" s="113">
        <v>1</v>
      </c>
      <c r="AC22" s="420"/>
      <c r="AD22" s="659"/>
      <c r="AE22" s="659"/>
      <c r="AF22" s="659"/>
      <c r="AG22" s="659"/>
      <c r="AH22" s="661"/>
      <c r="AI22" s="572" t="s">
        <v>87</v>
      </c>
      <c r="AJ22" s="661"/>
      <c r="AK22" s="590" t="s">
        <v>88</v>
      </c>
      <c r="AL22" s="282"/>
      <c r="AM22" s="768" t="s">
        <v>548</v>
      </c>
      <c r="AN22" s="298" t="str">
        <f>strCheckDateOnDP(V22:AL22,List06_9_DP)</f>
        <v/>
      </c>
      <c r="AO22" s="317" t="str">
        <f>IF(AND(COUNTIF(AP18:AP26,AP22)&gt;1,AP22&lt;&gt;""),"ErrUnique:HasDoubleConn","")</f>
        <v/>
      </c>
      <c r="AP22" s="317"/>
      <c r="AQ22" s="317"/>
      <c r="AR22" s="317"/>
      <c r="AS22" s="317"/>
      <c r="AT22" s="317"/>
    </row>
    <row r="23" spans="1:53" ht="20.100000000000001" customHeight="1">
      <c r="A23" s="800"/>
      <c r="B23" s="800"/>
      <c r="C23" s="800"/>
      <c r="D23" s="800"/>
      <c r="E23" s="298"/>
      <c r="F23" s="348"/>
      <c r="G23" s="349"/>
      <c r="H23" s="349"/>
      <c r="I23" s="803"/>
      <c r="J23" s="804"/>
      <c r="K23" s="769"/>
      <c r="L23" s="805"/>
      <c r="M23" s="806"/>
      <c r="N23" s="772"/>
      <c r="O23" s="792"/>
      <c r="P23" s="795"/>
      <c r="Q23" s="796"/>
      <c r="R23" s="772"/>
      <c r="S23" s="792"/>
      <c r="T23" s="793"/>
      <c r="U23" s="798"/>
      <c r="V23" s="772"/>
      <c r="W23" s="792"/>
      <c r="X23" s="793"/>
      <c r="Y23" s="794"/>
      <c r="Z23" s="772"/>
      <c r="AA23" s="442"/>
      <c r="AB23" s="210"/>
      <c r="AC23" s="210"/>
      <c r="AD23" s="261"/>
      <c r="AE23" s="261"/>
      <c r="AF23" s="261"/>
      <c r="AG23" s="300" t="str">
        <f>AH22 &amp; "-" &amp; AJ22</f>
        <v>-</v>
      </c>
      <c r="AH23" s="300"/>
      <c r="AI23" s="300"/>
      <c r="AJ23" s="300"/>
      <c r="AK23" s="300" t="s">
        <v>88</v>
      </c>
      <c r="AL23" s="445"/>
      <c r="AM23" s="768"/>
      <c r="AO23" s="317"/>
      <c r="AP23" s="317"/>
      <c r="AQ23" s="317"/>
      <c r="AR23" s="317"/>
      <c r="AS23" s="317"/>
      <c r="AT23" s="317"/>
    </row>
    <row r="24" spans="1:53" ht="20.100000000000001" customHeight="1">
      <c r="A24" s="800"/>
      <c r="B24" s="800"/>
      <c r="C24" s="800"/>
      <c r="D24" s="800"/>
      <c r="E24" s="298"/>
      <c r="F24" s="348"/>
      <c r="G24" s="349"/>
      <c r="H24" s="349"/>
      <c r="I24" s="803"/>
      <c r="J24" s="804"/>
      <c r="K24" s="769"/>
      <c r="L24" s="805"/>
      <c r="M24" s="806"/>
      <c r="N24" s="772"/>
      <c r="O24" s="792"/>
      <c r="P24" s="795"/>
      <c r="Q24" s="796"/>
      <c r="R24" s="772"/>
      <c r="S24" s="792"/>
      <c r="T24" s="793"/>
      <c r="U24" s="799"/>
      <c r="V24" s="772"/>
      <c r="W24" s="444"/>
      <c r="X24" s="177"/>
      <c r="Y24" s="210"/>
      <c r="Z24" s="260"/>
      <c r="AA24" s="260"/>
      <c r="AB24" s="260"/>
      <c r="AC24" s="260"/>
      <c r="AD24" s="261"/>
      <c r="AE24" s="261"/>
      <c r="AF24" s="261"/>
      <c r="AG24" s="261"/>
      <c r="AH24" s="262"/>
      <c r="AI24" s="198"/>
      <c r="AJ24" s="198"/>
      <c r="AK24" s="262"/>
      <c r="AL24" s="186"/>
      <c r="AM24" s="768"/>
      <c r="AO24" s="317"/>
      <c r="AP24" s="317"/>
      <c r="AQ24" s="317"/>
      <c r="AR24" s="317"/>
      <c r="AS24" s="317"/>
      <c r="AT24" s="317"/>
    </row>
    <row r="25" spans="1:53" ht="20.100000000000001" customHeight="1">
      <c r="A25" s="800"/>
      <c r="B25" s="800"/>
      <c r="C25" s="800"/>
      <c r="D25" s="800"/>
      <c r="E25" s="298"/>
      <c r="F25" s="348"/>
      <c r="G25" s="349"/>
      <c r="H25" s="349"/>
      <c r="I25" s="803"/>
      <c r="J25" s="804"/>
      <c r="K25" s="769"/>
      <c r="L25" s="805"/>
      <c r="M25" s="806"/>
      <c r="N25" s="772"/>
      <c r="O25" s="792"/>
      <c r="P25" s="795"/>
      <c r="Q25" s="796"/>
      <c r="R25" s="772"/>
      <c r="S25" s="263"/>
      <c r="T25" s="265"/>
      <c r="U25" s="264"/>
      <c r="V25" s="260"/>
      <c r="W25" s="260"/>
      <c r="X25" s="260"/>
      <c r="Y25" s="260"/>
      <c r="Z25" s="260"/>
      <c r="AA25" s="260"/>
      <c r="AB25" s="260"/>
      <c r="AC25" s="260"/>
      <c r="AD25" s="261"/>
      <c r="AE25" s="261"/>
      <c r="AF25" s="261"/>
      <c r="AG25" s="261"/>
      <c r="AH25" s="262"/>
      <c r="AI25" s="198"/>
      <c r="AJ25" s="198"/>
      <c r="AK25" s="262"/>
      <c r="AL25" s="186"/>
      <c r="AM25" s="768"/>
      <c r="AO25" s="317"/>
      <c r="AP25" s="317"/>
      <c r="AQ25" s="317"/>
      <c r="AR25" s="317"/>
      <c r="AS25" s="317"/>
      <c r="AT25" s="317"/>
    </row>
    <row r="26" spans="1:53" customFormat="1" ht="20.100000000000001" customHeight="1">
      <c r="A26" s="800"/>
      <c r="B26" s="800"/>
      <c r="C26" s="800"/>
      <c r="D26" s="800"/>
      <c r="E26" s="350"/>
      <c r="F26" s="351"/>
      <c r="G26" s="350"/>
      <c r="H26" s="350"/>
      <c r="I26" s="803"/>
      <c r="J26" s="804"/>
      <c r="K26" s="769"/>
      <c r="L26" s="805"/>
      <c r="M26" s="806"/>
      <c r="N26" s="772"/>
      <c r="O26" s="443"/>
      <c r="P26" s="164"/>
      <c r="Q26" s="210" t="s">
        <v>410</v>
      </c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64"/>
      <c r="AJ26" s="164"/>
      <c r="AK26" s="164"/>
      <c r="AL26" s="266"/>
      <c r="AM26" s="768"/>
      <c r="AN26" s="307"/>
      <c r="AO26" s="307"/>
      <c r="AP26" s="318"/>
      <c r="AQ26" s="318"/>
      <c r="AR26" s="318"/>
      <c r="AS26" s="318"/>
      <c r="AT26" s="318"/>
      <c r="AU26" s="307"/>
      <c r="AV26" s="307"/>
      <c r="AW26" s="307"/>
      <c r="AX26" s="307"/>
    </row>
    <row r="27" spans="1:53" customFormat="1" ht="15" customHeight="1">
      <c r="A27" s="800"/>
      <c r="B27" s="800"/>
      <c r="C27" s="800"/>
      <c r="D27" s="350"/>
      <c r="E27" s="350"/>
      <c r="F27" s="348"/>
      <c r="G27" s="350"/>
      <c r="H27" s="350"/>
      <c r="I27" s="180"/>
      <c r="J27" s="85"/>
      <c r="K27" s="180"/>
      <c r="L27" s="328"/>
      <c r="M27" s="163" t="s">
        <v>5</v>
      </c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63"/>
      <c r="AL27" s="186"/>
      <c r="AM27" s="768"/>
      <c r="AN27" s="307"/>
      <c r="AO27" s="307"/>
      <c r="AP27" s="318"/>
      <c r="AQ27" s="318"/>
      <c r="AR27" s="318"/>
      <c r="AS27" s="318"/>
      <c r="AT27" s="318"/>
      <c r="AU27" s="307"/>
      <c r="AV27" s="307"/>
      <c r="AW27" s="307"/>
      <c r="AX27" s="307"/>
    </row>
    <row r="28" spans="1:53" customFormat="1" ht="15" customHeight="1">
      <c r="A28" s="800"/>
      <c r="B28" s="800"/>
      <c r="C28" s="350"/>
      <c r="D28" s="350"/>
      <c r="E28" s="350"/>
      <c r="F28" s="348"/>
      <c r="G28" s="350"/>
      <c r="H28" s="350"/>
      <c r="I28" s="180"/>
      <c r="J28" s="85"/>
      <c r="K28" s="180"/>
      <c r="L28" s="112"/>
      <c r="M28" s="162" t="s">
        <v>403</v>
      </c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57"/>
      <c r="AE28" s="157"/>
      <c r="AF28" s="157"/>
      <c r="AG28" s="157"/>
      <c r="AH28" s="262"/>
      <c r="AI28" s="198"/>
      <c r="AJ28" s="197"/>
      <c r="AK28" s="162"/>
      <c r="AL28" s="198"/>
      <c r="AM28" s="186"/>
      <c r="AN28" s="307"/>
      <c r="AO28" s="307"/>
      <c r="AP28" s="307"/>
      <c r="AQ28" s="307"/>
      <c r="AR28" s="307"/>
      <c r="AS28" s="307"/>
      <c r="AT28" s="307"/>
      <c r="AU28" s="307"/>
      <c r="AV28" s="307"/>
      <c r="AW28" s="307"/>
      <c r="AX28" s="307"/>
    </row>
    <row r="29" spans="1:53" customFormat="1" ht="15" customHeight="1">
      <c r="A29" s="800"/>
      <c r="B29" s="350"/>
      <c r="C29" s="350"/>
      <c r="D29" s="350"/>
      <c r="E29" s="350"/>
      <c r="F29" s="348"/>
      <c r="G29" s="350"/>
      <c r="H29" s="350"/>
      <c r="I29" s="180"/>
      <c r="J29" s="85"/>
      <c r="K29" s="180"/>
      <c r="L29" s="112"/>
      <c r="M29" s="177" t="s">
        <v>21</v>
      </c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57"/>
      <c r="AE29" s="157"/>
      <c r="AF29" s="157"/>
      <c r="AG29" s="157"/>
      <c r="AH29" s="262"/>
      <c r="AI29" s="198"/>
      <c r="AJ29" s="197"/>
      <c r="AK29" s="162"/>
      <c r="AL29" s="198"/>
      <c r="AM29" s="186"/>
      <c r="AN29" s="307"/>
      <c r="AO29" s="307"/>
      <c r="AP29" s="307"/>
      <c r="AQ29" s="307"/>
      <c r="AR29" s="307"/>
      <c r="AS29" s="307"/>
      <c r="AT29" s="307"/>
      <c r="AU29" s="307"/>
      <c r="AV29" s="307"/>
      <c r="AW29" s="307"/>
      <c r="AX29" s="307"/>
    </row>
    <row r="30" spans="1:53" customFormat="1" ht="15" customHeight="1">
      <c r="F30" s="179"/>
      <c r="G30" s="180"/>
      <c r="H30" s="180"/>
      <c r="I30" s="220"/>
      <c r="J30" s="85"/>
      <c r="L30" s="112"/>
      <c r="M30" s="210" t="s">
        <v>312</v>
      </c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  <c r="Z30" s="210"/>
      <c r="AA30" s="210"/>
      <c r="AB30" s="210"/>
      <c r="AC30" s="210"/>
      <c r="AD30" s="157"/>
      <c r="AE30" s="157"/>
      <c r="AF30" s="157"/>
      <c r="AG30" s="157"/>
      <c r="AH30" s="262"/>
      <c r="AI30" s="198"/>
      <c r="AJ30" s="197"/>
      <c r="AK30" s="162"/>
      <c r="AL30" s="198"/>
      <c r="AM30" s="186"/>
      <c r="AN30" s="307"/>
      <c r="AO30" s="307"/>
      <c r="AP30" s="307"/>
      <c r="AQ30" s="307"/>
      <c r="AR30" s="307"/>
      <c r="AS30" s="307"/>
      <c r="AT30" s="307"/>
      <c r="AU30" s="307"/>
      <c r="AV30" s="307"/>
      <c r="AW30" s="307"/>
      <c r="AX30" s="307"/>
    </row>
    <row r="31" spans="1:53" ht="3" customHeight="1"/>
    <row r="32" spans="1:53" ht="14.25" customHeight="1">
      <c r="L32" s="215"/>
      <c r="M32" s="216" t="s">
        <v>708</v>
      </c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  <c r="AA32" s="216"/>
      <c r="AB32" s="216"/>
      <c r="AC32" s="216"/>
      <c r="AD32" s="213"/>
      <c r="AE32" s="213"/>
      <c r="AF32" s="213"/>
      <c r="AG32" s="213"/>
      <c r="AH32" s="213"/>
      <c r="AI32" s="213"/>
      <c r="AJ32" s="213"/>
      <c r="AK32" s="213"/>
      <c r="AL32" s="213"/>
      <c r="AM32" s="213"/>
      <c r="AN32" s="320"/>
      <c r="AO32" s="320"/>
      <c r="AP32" s="320"/>
      <c r="AQ32" s="320"/>
      <c r="AR32" s="320"/>
      <c r="AS32" s="320"/>
      <c r="AT32" s="320"/>
      <c r="AU32" s="320"/>
      <c r="AV32" s="320"/>
      <c r="AW32" s="320"/>
      <c r="AX32" s="320"/>
      <c r="AY32" s="213"/>
      <c r="AZ32" s="213"/>
      <c r="BA32" s="213"/>
    </row>
    <row r="33" spans="12:53" s="35" customFormat="1" ht="14.25" customHeight="1">
      <c r="L33" s="215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16"/>
      <c r="Z33" s="216"/>
      <c r="AA33" s="216"/>
      <c r="AB33" s="216"/>
      <c r="AC33" s="216"/>
      <c r="AD33" s="214"/>
      <c r="AE33" s="214"/>
      <c r="AF33" s="214"/>
      <c r="AG33" s="214"/>
      <c r="AH33" s="214"/>
      <c r="AI33" s="214"/>
      <c r="AJ33" s="214"/>
      <c r="AK33" s="214"/>
      <c r="AL33" s="214"/>
      <c r="AM33" s="214"/>
      <c r="AN33" s="321"/>
      <c r="AO33" s="321"/>
      <c r="AP33" s="321"/>
      <c r="AQ33" s="321"/>
      <c r="AR33" s="321"/>
      <c r="AS33" s="321"/>
      <c r="AT33" s="321"/>
      <c r="AU33" s="321"/>
      <c r="AV33" s="321"/>
      <c r="AW33" s="321"/>
      <c r="AX33" s="321"/>
      <c r="AY33" s="214"/>
      <c r="AZ33" s="214"/>
      <c r="BA33" s="214"/>
    </row>
  </sheetData>
  <sheetProtection password="FA9C" sheet="1" objects="1" scenarios="1" formatColumns="0" formatRows="0"/>
  <dataConsolidate leftLabels="1" link="1"/>
  <mergeCells count="55">
    <mergeCell ref="AD13:AK13"/>
    <mergeCell ref="L15:L17"/>
    <mergeCell ref="M15:M17"/>
    <mergeCell ref="N15:Q17"/>
    <mergeCell ref="R15:U17"/>
    <mergeCell ref="V15:Y17"/>
    <mergeCell ref="Z15:AC17"/>
    <mergeCell ref="AK15:AK17"/>
    <mergeCell ref="AI17:AJ17"/>
    <mergeCell ref="AF16:AG16"/>
    <mergeCell ref="AH16:AJ16"/>
    <mergeCell ref="AD15:AJ15"/>
    <mergeCell ref="AD16:AE16"/>
    <mergeCell ref="L11:M11"/>
    <mergeCell ref="S11:X11"/>
    <mergeCell ref="L12:M12"/>
    <mergeCell ref="S12:X12"/>
    <mergeCell ref="S13:X13"/>
    <mergeCell ref="C21:C27"/>
    <mergeCell ref="D22:D26"/>
    <mergeCell ref="A19:A29"/>
    <mergeCell ref="B20:B28"/>
    <mergeCell ref="O22:O25"/>
    <mergeCell ref="N21:AL21"/>
    <mergeCell ref="N20:AL20"/>
    <mergeCell ref="N19:AL19"/>
    <mergeCell ref="I22:I26"/>
    <mergeCell ref="Z22:Z23"/>
    <mergeCell ref="J22:J26"/>
    <mergeCell ref="L22:L26"/>
    <mergeCell ref="M22:M26"/>
    <mergeCell ref="N22:N26"/>
    <mergeCell ref="K22:K26"/>
    <mergeCell ref="V22:V24"/>
    <mergeCell ref="AM22:AM27"/>
    <mergeCell ref="L14:AL14"/>
    <mergeCell ref="N18:Q18"/>
    <mergeCell ref="R18:U18"/>
    <mergeCell ref="V18:Y18"/>
    <mergeCell ref="AL15:AL17"/>
    <mergeCell ref="AM14:AM17"/>
    <mergeCell ref="W22:W23"/>
    <mergeCell ref="X22:X23"/>
    <mergeCell ref="Y22:Y23"/>
    <mergeCell ref="P22:P25"/>
    <mergeCell ref="Q22:Q25"/>
    <mergeCell ref="R22:R25"/>
    <mergeCell ref="S22:S24"/>
    <mergeCell ref="T22:T24"/>
    <mergeCell ref="U22:U24"/>
    <mergeCell ref="L5:U5"/>
    <mergeCell ref="N7:U7"/>
    <mergeCell ref="N8:U8"/>
    <mergeCell ref="N9:U9"/>
    <mergeCell ref="N10:U10"/>
  </mergeCells>
  <dataValidations count="5">
    <dataValidation type="textLength" operator="lessThanOrEqual" allowBlank="1" showInputMessage="1" showErrorMessage="1" errorTitle="Ошибка" error="Допускается ввод не более 900 символов!" sqref="M22:M26 V7:W10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AI28:AI30 AI22 N22 R22 Z22 V22 AK22"/>
    <dataValidation allowBlank="1" promptTitle="checkPeriodRange" sqref="AG23:AL23"/>
    <dataValidation type="decimal" allowBlank="1" showErrorMessage="1" errorTitle="Ошибка" error="Допускается ввод только действительных чисел!" sqref="AD22:AG22 Q22:Q25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J22 AH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0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212</v>
      </c>
    </row>
    <row r="2" spans="1:20" ht="22.5">
      <c r="F2" s="763" t="s">
        <v>566</v>
      </c>
      <c r="G2" s="764"/>
      <c r="H2" s="765"/>
      <c r="I2" s="593"/>
    </row>
    <row r="3" spans="1:20" ht="3" customHeight="1"/>
    <row r="4" spans="1:20" s="255" customFormat="1" ht="11.25">
      <c r="A4" s="319"/>
      <c r="B4" s="319"/>
      <c r="C4" s="319"/>
      <c r="D4" s="319"/>
      <c r="F4" s="722" t="s">
        <v>510</v>
      </c>
      <c r="G4" s="722"/>
      <c r="H4" s="722"/>
      <c r="I4" s="766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6" t="s">
        <v>95</v>
      </c>
      <c r="G5" s="472" t="s">
        <v>513</v>
      </c>
      <c r="H5" s="455" t="s">
        <v>494</v>
      </c>
      <c r="I5" s="766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69">
        <v>1</v>
      </c>
      <c r="G7" s="554" t="s">
        <v>567</v>
      </c>
      <c r="H7" s="454" t="str">
        <f>IF(dateCh="","",dateCh)</f>
        <v>30.10.2023</v>
      </c>
      <c r="I7" s="286" t="s">
        <v>568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67">
        <v>1</v>
      </c>
      <c r="B8" s="319"/>
      <c r="C8" s="319"/>
      <c r="D8" s="319"/>
      <c r="F8" s="469" t="str">
        <f>"2." &amp;mergeValue(A8)</f>
        <v>2.1</v>
      </c>
      <c r="G8" s="554" t="s">
        <v>569</v>
      </c>
      <c r="H8" s="454"/>
      <c r="I8" s="286" t="s">
        <v>677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67"/>
      <c r="B9" s="319"/>
      <c r="C9" s="319"/>
      <c r="D9" s="319"/>
      <c r="F9" s="469" t="str">
        <f>"3." &amp;mergeValue(A9)</f>
        <v>3.1</v>
      </c>
      <c r="G9" s="554" t="s">
        <v>570</v>
      </c>
      <c r="H9" s="454"/>
      <c r="I9" s="286" t="s">
        <v>675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67"/>
      <c r="B10" s="319"/>
      <c r="C10" s="319"/>
      <c r="D10" s="319"/>
      <c r="F10" s="469" t="str">
        <f>"4."&amp;mergeValue(A10)</f>
        <v>4.1</v>
      </c>
      <c r="G10" s="554" t="s">
        <v>571</v>
      </c>
      <c r="H10" s="455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67"/>
      <c r="B11" s="767">
        <v>1</v>
      </c>
      <c r="C11" s="479"/>
      <c r="D11" s="479"/>
      <c r="F11" s="469" t="str">
        <f>"4."&amp;mergeValue(A11) &amp;"."&amp;mergeValue(B11)</f>
        <v>4.1.1</v>
      </c>
      <c r="G11" s="461" t="s">
        <v>679</v>
      </c>
      <c r="H11" s="454" t="str">
        <f>IF(region_name="","",region_name)</f>
        <v>Ростовская область</v>
      </c>
      <c r="I11" s="286" t="s">
        <v>574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67"/>
      <c r="B12" s="767"/>
      <c r="C12" s="767">
        <v>1</v>
      </c>
      <c r="D12" s="479"/>
      <c r="F12" s="469" t="str">
        <f>"4."&amp;mergeValue(A12) &amp;"."&amp;mergeValue(B12)&amp;"."&amp;mergeValue(C12)</f>
        <v>4.1.1.1</v>
      </c>
      <c r="G12" s="476" t="s">
        <v>572</v>
      </c>
      <c r="H12" s="454"/>
      <c r="I12" s="286" t="s">
        <v>575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39" customHeight="1">
      <c r="A13" s="767"/>
      <c r="B13" s="767"/>
      <c r="C13" s="767"/>
      <c r="D13" s="479">
        <v>1</v>
      </c>
      <c r="F13" s="469" t="str">
        <f>"4."&amp;mergeValue(A13) &amp;"."&amp;mergeValue(B13)&amp;"."&amp;mergeValue(C13)&amp;"."&amp;mergeValue(D13)</f>
        <v>4.1.1.1.1</v>
      </c>
      <c r="G13" s="557" t="s">
        <v>573</v>
      </c>
      <c r="H13" s="454"/>
      <c r="I13" s="768" t="s">
        <v>678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18.75">
      <c r="A14" s="767"/>
      <c r="B14" s="767"/>
      <c r="C14" s="767"/>
      <c r="D14" s="479"/>
      <c r="F14" s="473"/>
      <c r="G14" s="163" t="s">
        <v>4</v>
      </c>
      <c r="H14" s="478"/>
      <c r="I14" s="768"/>
      <c r="J14" s="468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75">
      <c r="A15" s="767"/>
      <c r="B15" s="767"/>
      <c r="C15" s="479"/>
      <c r="D15" s="479"/>
      <c r="F15" s="473"/>
      <c r="G15" s="162" t="s">
        <v>451</v>
      </c>
      <c r="H15" s="474"/>
      <c r="I15" s="475"/>
      <c r="J15" s="468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18.75">
      <c r="A16" s="767"/>
      <c r="B16" s="319"/>
      <c r="C16" s="319"/>
      <c r="D16" s="319"/>
      <c r="F16" s="473"/>
      <c r="G16" s="177" t="s">
        <v>581</v>
      </c>
      <c r="H16" s="474"/>
      <c r="I16" s="475"/>
      <c r="J16" s="468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319"/>
      <c r="B17" s="319"/>
      <c r="C17" s="319"/>
      <c r="D17" s="319"/>
      <c r="F17" s="473"/>
      <c r="G17" s="210" t="s">
        <v>580</v>
      </c>
      <c r="H17" s="474"/>
      <c r="I17" s="475"/>
      <c r="J17" s="468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463" customFormat="1" ht="3" customHeight="1">
      <c r="A18" s="465"/>
      <c r="B18" s="465"/>
      <c r="C18" s="465"/>
      <c r="D18" s="465"/>
      <c r="F18" s="462"/>
      <c r="G18" s="555"/>
      <c r="H18" s="556"/>
      <c r="I18" s="343"/>
      <c r="J18" s="465"/>
      <c r="K18" s="465"/>
      <c r="L18" s="465"/>
      <c r="M18" s="465"/>
      <c r="N18" s="465"/>
      <c r="O18" s="465"/>
      <c r="P18" s="465"/>
      <c r="Q18" s="465"/>
      <c r="R18" s="465"/>
      <c r="S18" s="465"/>
      <c r="T18" s="465"/>
    </row>
    <row r="19" spans="1:20" s="463" customFormat="1" ht="15" customHeight="1">
      <c r="A19" s="465"/>
      <c r="B19" s="465"/>
      <c r="C19" s="465"/>
      <c r="D19" s="465"/>
      <c r="F19" s="462"/>
      <c r="G19" s="762" t="s">
        <v>680</v>
      </c>
      <c r="H19" s="762"/>
      <c r="I19" s="343"/>
      <c r="J19" s="465"/>
      <c r="K19" s="465"/>
      <c r="L19" s="465"/>
      <c r="M19" s="465"/>
      <c r="N19" s="465"/>
      <c r="O19" s="465"/>
      <c r="P19" s="465"/>
      <c r="Q19" s="465"/>
      <c r="R19" s="465"/>
      <c r="S19" s="465"/>
      <c r="T19" s="465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10">
    <tabColor rgb="FFEAEBEE"/>
    <pageSetUpPr fitToPage="1"/>
  </sheetPr>
  <dimension ref="A1:BA33"/>
  <sheetViews>
    <sheetView showGridLines="0" topLeftCell="K4" zoomScaleNormal="100" workbookViewId="0"/>
  </sheetViews>
  <sheetFormatPr defaultColWidth="10.5703125" defaultRowHeight="14.25"/>
  <cols>
    <col min="1" max="6" width="10.5703125" style="35" hidden="1" customWidth="1"/>
    <col min="7" max="7" width="9.140625" style="96" hidden="1" customWidth="1"/>
    <col min="8" max="8" width="2" style="96" hidden="1" customWidth="1"/>
    <col min="9" max="9" width="3.7109375" style="96" hidden="1" customWidth="1"/>
    <col min="10" max="10" width="3.7109375" style="87" hidden="1" customWidth="1"/>
    <col min="11" max="11" width="3.7109375" style="87" customWidth="1"/>
    <col min="12" max="12" width="12.7109375" style="35" customWidth="1"/>
    <col min="13" max="13" width="47.42578125" style="35" customWidth="1"/>
    <col min="14" max="14" width="3.7109375" style="35" customWidth="1"/>
    <col min="15" max="15" width="4.140625" style="35" customWidth="1"/>
    <col min="16" max="16" width="18.140625" style="35" customWidth="1"/>
    <col min="17" max="19" width="3.7109375" style="35" customWidth="1"/>
    <col min="20" max="20" width="12.85546875" style="35" customWidth="1"/>
    <col min="21" max="23" width="3.7109375" style="35" customWidth="1"/>
    <col min="24" max="24" width="12.85546875" style="35" customWidth="1"/>
    <col min="25" max="27" width="3.7109375" style="35" customWidth="1"/>
    <col min="28" max="28" width="12.85546875" style="35" customWidth="1"/>
    <col min="29" max="32" width="21.42578125" style="35" customWidth="1"/>
    <col min="33" max="33" width="11.7109375" style="35" customWidth="1"/>
    <col min="34" max="34" width="3.7109375" style="35" customWidth="1"/>
    <col min="35" max="35" width="11.7109375" style="35" customWidth="1"/>
    <col min="36" max="36" width="8.5703125" style="35" hidden="1" customWidth="1"/>
    <col min="37" max="37" width="4.5703125" style="35" customWidth="1"/>
    <col min="38" max="38" width="115.7109375" style="35" customWidth="1"/>
    <col min="39" max="40" width="10.5703125" style="298"/>
    <col min="41" max="41" width="13.42578125" style="298" customWidth="1"/>
    <col min="42" max="49" width="10.5703125" style="298"/>
    <col min="50" max="16384" width="10.5703125" style="35"/>
  </cols>
  <sheetData>
    <row r="1" spans="7:49" hidden="1"/>
    <row r="2" spans="7:49" hidden="1"/>
    <row r="3" spans="7:49" hidden="1"/>
    <row r="4" spans="7:49" ht="3" customHeight="1">
      <c r="J4" s="86"/>
      <c r="K4" s="8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101"/>
      <c r="AD4" s="101"/>
      <c r="AE4" s="101"/>
      <c r="AF4" s="101"/>
      <c r="AG4" s="101"/>
      <c r="AH4" s="101"/>
      <c r="AI4" s="101"/>
      <c r="AJ4" s="36"/>
    </row>
    <row r="5" spans="7:49" ht="22.5">
      <c r="J5" s="86"/>
      <c r="K5" s="86"/>
      <c r="L5" s="790" t="s">
        <v>687</v>
      </c>
      <c r="M5" s="790"/>
      <c r="N5" s="790"/>
      <c r="O5" s="790"/>
      <c r="P5" s="790"/>
      <c r="Q5" s="790"/>
      <c r="R5" s="790"/>
      <c r="S5" s="790"/>
      <c r="T5" s="790"/>
      <c r="U5" s="595"/>
      <c r="V5" s="470"/>
      <c r="W5" s="470"/>
      <c r="X5" s="470"/>
      <c r="Y5" s="470"/>
      <c r="Z5" s="470"/>
      <c r="AA5" s="470"/>
      <c r="AB5" s="470"/>
      <c r="AC5" s="470"/>
      <c r="AD5" s="470"/>
      <c r="AE5" s="470"/>
      <c r="AF5" s="470"/>
      <c r="AG5" s="470"/>
      <c r="AH5" s="470"/>
      <c r="AI5" s="470"/>
      <c r="AJ5" s="283"/>
      <c r="AK5" s="101"/>
    </row>
    <row r="6" spans="7:49" ht="3" customHeight="1">
      <c r="J6" s="86"/>
      <c r="K6" s="86"/>
      <c r="L6" s="36"/>
      <c r="M6" s="36"/>
      <c r="N6" s="36"/>
      <c r="O6" s="36"/>
      <c r="P6" s="36"/>
      <c r="Q6" s="36"/>
      <c r="R6" s="83"/>
      <c r="S6" s="83"/>
      <c r="T6" s="83"/>
      <c r="U6" s="83"/>
      <c r="V6" s="83"/>
      <c r="W6" s="83"/>
      <c r="X6" s="36"/>
    </row>
    <row r="7" spans="7:49" s="463" customFormat="1" ht="22.5">
      <c r="G7" s="464"/>
      <c r="H7" s="464"/>
      <c r="L7" s="462"/>
      <c r="M7" s="655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779" t="str">
        <f>IF(NameOrPr_ch="",IF(NameOrPr="","",NameOrPr),NameOrPr_ch)</f>
        <v>РСТ по РО</v>
      </c>
      <c r="O7" s="779"/>
      <c r="P7" s="779"/>
      <c r="Q7" s="779"/>
      <c r="R7" s="779"/>
      <c r="S7" s="779"/>
      <c r="T7" s="779"/>
      <c r="U7" s="664"/>
      <c r="V7" s="343"/>
      <c r="W7" s="343"/>
      <c r="X7" s="465"/>
      <c r="Y7" s="465"/>
      <c r="Z7" s="465"/>
      <c r="AA7" s="465"/>
      <c r="AB7" s="465"/>
      <c r="AC7" s="465"/>
      <c r="AD7" s="465"/>
      <c r="AE7" s="465"/>
      <c r="AF7" s="465"/>
      <c r="AG7" s="465"/>
      <c r="AH7" s="465"/>
    </row>
    <row r="8" spans="7:49" s="463" customFormat="1" ht="18.75">
      <c r="G8" s="464"/>
      <c r="H8" s="464"/>
      <c r="L8" s="462"/>
      <c r="M8" s="655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779" t="str">
        <f>IF(datePr_ch="",IF(datePr="","",datePr),datePr_ch)</f>
        <v>16.10.2023</v>
      </c>
      <c r="O8" s="779"/>
      <c r="P8" s="779"/>
      <c r="Q8" s="779"/>
      <c r="R8" s="779"/>
      <c r="S8" s="779"/>
      <c r="T8" s="779"/>
      <c r="U8" s="664"/>
      <c r="V8" s="343"/>
      <c r="W8" s="343"/>
      <c r="X8" s="465"/>
      <c r="Y8" s="465"/>
      <c r="Z8" s="465"/>
      <c r="AA8" s="465"/>
      <c r="AB8" s="465"/>
      <c r="AC8" s="465"/>
      <c r="AD8" s="465"/>
      <c r="AE8" s="465"/>
      <c r="AF8" s="465"/>
      <c r="AG8" s="465"/>
      <c r="AH8" s="465"/>
    </row>
    <row r="9" spans="7:49" s="463" customFormat="1" ht="18.75">
      <c r="G9" s="464"/>
      <c r="H9" s="464"/>
      <c r="L9" s="462"/>
      <c r="M9" s="655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779" t="str">
        <f>IF(numberPr_ch="",IF(numberPr="","",numberPr),numberPr_ch)</f>
        <v>195</v>
      </c>
      <c r="O9" s="779"/>
      <c r="P9" s="779"/>
      <c r="Q9" s="779"/>
      <c r="R9" s="779"/>
      <c r="S9" s="779"/>
      <c r="T9" s="779"/>
      <c r="U9" s="664"/>
      <c r="V9" s="343"/>
      <c r="W9" s="343"/>
      <c r="X9" s="465"/>
      <c r="Y9" s="465"/>
      <c r="Z9" s="465"/>
      <c r="AA9" s="465"/>
      <c r="AB9" s="465"/>
      <c r="AC9" s="465"/>
      <c r="AD9" s="465"/>
      <c r="AE9" s="465"/>
      <c r="AF9" s="465"/>
      <c r="AG9" s="465"/>
      <c r="AH9" s="465"/>
    </row>
    <row r="10" spans="7:49" s="463" customFormat="1" ht="18.75">
      <c r="G10" s="464"/>
      <c r="H10" s="464"/>
      <c r="L10" s="462"/>
      <c r="M10" s="655" t="s">
        <v>576</v>
      </c>
      <c r="N10" s="779" t="str">
        <f>IF(IstPub_ch="",IF(IstPub="","",IstPub),IstPub_ch)</f>
        <v>Официальный интернет - портал правовой информации pravo.donland.ru от 17.10.2023г. №6145202310170034</v>
      </c>
      <c r="O10" s="779"/>
      <c r="P10" s="779"/>
      <c r="Q10" s="779"/>
      <c r="R10" s="779"/>
      <c r="S10" s="779"/>
      <c r="T10" s="779"/>
      <c r="U10" s="664"/>
      <c r="V10" s="343"/>
      <c r="W10" s="343"/>
      <c r="X10" s="465"/>
      <c r="Y10" s="465"/>
      <c r="Z10" s="465"/>
      <c r="AA10" s="465"/>
      <c r="AB10" s="465"/>
      <c r="AC10" s="465"/>
      <c r="AD10" s="465"/>
      <c r="AE10" s="465"/>
      <c r="AF10" s="465"/>
      <c r="AG10" s="465"/>
      <c r="AH10" s="465"/>
    </row>
    <row r="11" spans="7:49" s="255" customFormat="1" ht="11.25" hidden="1">
      <c r="G11" s="254"/>
      <c r="H11" s="254"/>
      <c r="L11" s="757"/>
      <c r="M11" s="757"/>
      <c r="N11" s="211"/>
      <c r="O11" s="211"/>
      <c r="P11" s="211"/>
      <c r="Q11" s="211"/>
      <c r="R11" s="809"/>
      <c r="S11" s="809"/>
      <c r="T11" s="809"/>
      <c r="U11" s="809"/>
      <c r="V11" s="809"/>
      <c r="W11" s="809"/>
      <c r="X11" s="120"/>
      <c r="AC11" s="319" t="s">
        <v>438</v>
      </c>
      <c r="AD11" s="319" t="s">
        <v>439</v>
      </c>
      <c r="AE11" s="319" t="s">
        <v>438</v>
      </c>
      <c r="AF11" s="319" t="s">
        <v>439</v>
      </c>
      <c r="AM11" s="319"/>
      <c r="AN11" s="319"/>
      <c r="AO11" s="319"/>
      <c r="AP11" s="319"/>
      <c r="AQ11" s="319"/>
      <c r="AR11" s="319"/>
      <c r="AS11" s="319"/>
      <c r="AT11" s="319"/>
      <c r="AU11" s="319"/>
      <c r="AV11" s="319"/>
      <c r="AW11" s="319"/>
    </row>
    <row r="12" spans="7:49" s="255" customFormat="1" ht="11.25" hidden="1">
      <c r="G12" s="254"/>
      <c r="H12" s="254"/>
      <c r="L12" s="757"/>
      <c r="M12" s="757"/>
      <c r="N12" s="211"/>
      <c r="O12" s="211"/>
      <c r="P12" s="211"/>
      <c r="Q12" s="211"/>
      <c r="R12" s="809"/>
      <c r="S12" s="809"/>
      <c r="T12" s="809"/>
      <c r="U12" s="809"/>
      <c r="V12" s="809"/>
      <c r="W12" s="809"/>
      <c r="X12" s="120"/>
      <c r="AJ12" s="315" t="s">
        <v>382</v>
      </c>
      <c r="AM12" s="319"/>
      <c r="AN12" s="319"/>
      <c r="AO12" s="319"/>
      <c r="AP12" s="319"/>
      <c r="AQ12" s="319"/>
      <c r="AR12" s="319"/>
      <c r="AS12" s="319"/>
      <c r="AT12" s="319"/>
      <c r="AU12" s="319"/>
      <c r="AV12" s="319"/>
      <c r="AW12" s="319"/>
    </row>
    <row r="13" spans="7:49">
      <c r="J13" s="86"/>
      <c r="K13" s="86"/>
      <c r="L13" s="36"/>
      <c r="M13" s="36"/>
      <c r="N13" s="36"/>
      <c r="O13" s="36"/>
      <c r="P13" s="36"/>
      <c r="Q13" s="36"/>
      <c r="R13" s="810"/>
      <c r="S13" s="810"/>
      <c r="T13" s="810"/>
      <c r="U13" s="810"/>
      <c r="V13" s="810"/>
      <c r="W13" s="810"/>
      <c r="X13" s="417"/>
      <c r="AC13" s="810"/>
      <c r="AD13" s="810"/>
      <c r="AE13" s="810"/>
      <c r="AF13" s="810"/>
      <c r="AG13" s="810"/>
      <c r="AH13" s="810"/>
      <c r="AI13" s="810"/>
      <c r="AJ13" s="810"/>
    </row>
    <row r="14" spans="7:49" ht="14.25" customHeight="1">
      <c r="J14" s="86"/>
      <c r="K14" s="86"/>
      <c r="L14" s="791" t="s">
        <v>510</v>
      </c>
      <c r="M14" s="791"/>
      <c r="N14" s="791"/>
      <c r="O14" s="791"/>
      <c r="P14" s="791"/>
      <c r="Q14" s="791"/>
      <c r="R14" s="791"/>
      <c r="S14" s="791"/>
      <c r="T14" s="791"/>
      <c r="U14" s="791"/>
      <c r="V14" s="791"/>
      <c r="W14" s="791"/>
      <c r="X14" s="791"/>
      <c r="Y14" s="791"/>
      <c r="Z14" s="791"/>
      <c r="AA14" s="791"/>
      <c r="AB14" s="791"/>
      <c r="AC14" s="791"/>
      <c r="AD14" s="791"/>
      <c r="AE14" s="791"/>
      <c r="AF14" s="791"/>
      <c r="AG14" s="791"/>
      <c r="AH14" s="791"/>
      <c r="AI14" s="791"/>
      <c r="AJ14" s="791"/>
      <c r="AK14" s="791"/>
      <c r="AL14" s="722" t="s">
        <v>511</v>
      </c>
    </row>
    <row r="15" spans="7:49" ht="14.25" customHeight="1">
      <c r="J15" s="86"/>
      <c r="K15" s="86"/>
      <c r="L15" s="791" t="s">
        <v>95</v>
      </c>
      <c r="M15" s="791" t="s">
        <v>547</v>
      </c>
      <c r="N15" s="791" t="s">
        <v>434</v>
      </c>
      <c r="O15" s="791"/>
      <c r="P15" s="791"/>
      <c r="Q15" s="811" t="s">
        <v>406</v>
      </c>
      <c r="R15" s="811"/>
      <c r="S15" s="811"/>
      <c r="T15" s="811"/>
      <c r="U15" s="811" t="s">
        <v>435</v>
      </c>
      <c r="V15" s="811"/>
      <c r="W15" s="811"/>
      <c r="X15" s="811"/>
      <c r="Y15" s="811" t="s">
        <v>409</v>
      </c>
      <c r="Z15" s="811"/>
      <c r="AA15" s="811"/>
      <c r="AB15" s="811"/>
      <c r="AC15" s="811" t="s">
        <v>534</v>
      </c>
      <c r="AD15" s="811"/>
      <c r="AE15" s="811"/>
      <c r="AF15" s="811"/>
      <c r="AG15" s="811"/>
      <c r="AH15" s="811"/>
      <c r="AI15" s="811"/>
      <c r="AJ15" s="791" t="s">
        <v>344</v>
      </c>
      <c r="AK15" s="783" t="s">
        <v>278</v>
      </c>
      <c r="AL15" s="722"/>
    </row>
    <row r="16" spans="7:49" ht="27.95" customHeight="1">
      <c r="J16" s="86"/>
      <c r="K16" s="86"/>
      <c r="L16" s="791"/>
      <c r="M16" s="791"/>
      <c r="N16" s="791"/>
      <c r="O16" s="791"/>
      <c r="P16" s="791"/>
      <c r="Q16" s="811"/>
      <c r="R16" s="811"/>
      <c r="S16" s="811"/>
      <c r="T16" s="811"/>
      <c r="U16" s="811"/>
      <c r="V16" s="811"/>
      <c r="W16" s="811"/>
      <c r="X16" s="811"/>
      <c r="Y16" s="811"/>
      <c r="Z16" s="811"/>
      <c r="AA16" s="811"/>
      <c r="AB16" s="811"/>
      <c r="AC16" s="811" t="s">
        <v>436</v>
      </c>
      <c r="AD16" s="811"/>
      <c r="AE16" s="722" t="s">
        <v>437</v>
      </c>
      <c r="AF16" s="722"/>
      <c r="AG16" s="813" t="s">
        <v>536</v>
      </c>
      <c r="AH16" s="813"/>
      <c r="AI16" s="813"/>
      <c r="AJ16" s="791"/>
      <c r="AK16" s="783"/>
      <c r="AL16" s="722"/>
    </row>
    <row r="17" spans="1:53" ht="14.25" customHeight="1">
      <c r="J17" s="86"/>
      <c r="K17" s="86"/>
      <c r="L17" s="791"/>
      <c r="M17" s="791"/>
      <c r="N17" s="791"/>
      <c r="O17" s="791"/>
      <c r="P17" s="791"/>
      <c r="Q17" s="811"/>
      <c r="R17" s="811"/>
      <c r="S17" s="811"/>
      <c r="T17" s="811"/>
      <c r="U17" s="811"/>
      <c r="V17" s="811"/>
      <c r="W17" s="811"/>
      <c r="X17" s="811"/>
      <c r="Y17" s="811"/>
      <c r="Z17" s="811"/>
      <c r="AA17" s="811"/>
      <c r="AB17" s="811"/>
      <c r="AC17" s="411" t="s">
        <v>348</v>
      </c>
      <c r="AD17" s="411" t="s">
        <v>347</v>
      </c>
      <c r="AE17" s="411" t="s">
        <v>348</v>
      </c>
      <c r="AF17" s="411" t="s">
        <v>347</v>
      </c>
      <c r="AG17" s="106" t="s">
        <v>407</v>
      </c>
      <c r="AH17" s="812" t="s">
        <v>408</v>
      </c>
      <c r="AI17" s="812"/>
      <c r="AJ17" s="791"/>
      <c r="AK17" s="783"/>
      <c r="AL17" s="722"/>
    </row>
    <row r="18" spans="1:53" ht="12" customHeight="1">
      <c r="J18" s="86"/>
      <c r="K18" s="248">
        <v>1</v>
      </c>
      <c r="L18" s="579" t="s">
        <v>96</v>
      </c>
      <c r="M18" s="579" t="s">
        <v>52</v>
      </c>
      <c r="N18" s="778">
        <f ca="1">OFFSET(N18,0,-1)+1</f>
        <v>3</v>
      </c>
      <c r="O18" s="778"/>
      <c r="P18" s="778"/>
      <c r="Q18" s="778">
        <f ca="1">OFFSET(Q18,0,-3)+1</f>
        <v>4</v>
      </c>
      <c r="R18" s="778"/>
      <c r="S18" s="778"/>
      <c r="T18" s="778"/>
      <c r="U18" s="778">
        <f ca="1">OFFSET(U18,0,-4)+1</f>
        <v>5</v>
      </c>
      <c r="V18" s="778"/>
      <c r="W18" s="778"/>
      <c r="X18" s="778"/>
      <c r="Y18" s="581"/>
      <c r="Z18" s="581"/>
      <c r="AA18" s="581">
        <f ca="1">OFFSET(U18,0,0)+1</f>
        <v>6</v>
      </c>
      <c r="AB18" s="582">
        <f ca="1">AA18</f>
        <v>6</v>
      </c>
      <c r="AC18" s="580">
        <f t="shared" ref="AC18:AJ18" ca="1" si="0">OFFSET(AC18,0,-1)+1</f>
        <v>7</v>
      </c>
      <c r="AD18" s="580">
        <f t="shared" ca="1" si="0"/>
        <v>8</v>
      </c>
      <c r="AE18" s="580">
        <f t="shared" ca="1" si="0"/>
        <v>9</v>
      </c>
      <c r="AF18" s="580">
        <f t="shared" ca="1" si="0"/>
        <v>10</v>
      </c>
      <c r="AG18" s="580">
        <f t="shared" ca="1" si="0"/>
        <v>11</v>
      </c>
      <c r="AH18" s="580">
        <f t="shared" ca="1" si="0"/>
        <v>12</v>
      </c>
      <c r="AI18" s="580">
        <f t="shared" ca="1" si="0"/>
        <v>13</v>
      </c>
      <c r="AJ18" s="580">
        <f t="shared" ca="1" si="0"/>
        <v>14</v>
      </c>
      <c r="AK18" s="583"/>
      <c r="AL18" s="580">
        <v>15</v>
      </c>
    </row>
    <row r="19" spans="1:53" ht="22.5">
      <c r="A19" s="800">
        <v>1</v>
      </c>
      <c r="B19" s="298"/>
      <c r="C19" s="298"/>
      <c r="D19" s="298"/>
      <c r="E19" s="298"/>
      <c r="F19" s="320"/>
      <c r="G19" s="320"/>
      <c r="H19" s="320"/>
      <c r="J19" s="86"/>
      <c r="K19" s="86"/>
      <c r="L19" s="339">
        <f>mergeValue(A19)</f>
        <v>1</v>
      </c>
      <c r="M19" s="209" t="s">
        <v>23</v>
      </c>
      <c r="N19" s="824"/>
      <c r="O19" s="825"/>
      <c r="P19" s="825"/>
      <c r="Q19" s="825"/>
      <c r="R19" s="825"/>
      <c r="S19" s="825"/>
      <c r="T19" s="825"/>
      <c r="U19" s="825"/>
      <c r="V19" s="825"/>
      <c r="W19" s="825"/>
      <c r="X19" s="825"/>
      <c r="Y19" s="825"/>
      <c r="Z19" s="825"/>
      <c r="AA19" s="825"/>
      <c r="AB19" s="825"/>
      <c r="AC19" s="825"/>
      <c r="AD19" s="825"/>
      <c r="AE19" s="825"/>
      <c r="AF19" s="825"/>
      <c r="AG19" s="825"/>
      <c r="AH19" s="825"/>
      <c r="AI19" s="825"/>
      <c r="AJ19" s="825"/>
      <c r="AK19" s="825"/>
      <c r="AL19" s="618" t="s">
        <v>543</v>
      </c>
    </row>
    <row r="20" spans="1:53" ht="22.5">
      <c r="A20" s="800"/>
      <c r="B20" s="800">
        <v>1</v>
      </c>
      <c r="C20" s="298"/>
      <c r="D20" s="298"/>
      <c r="E20" s="298"/>
      <c r="F20" s="348"/>
      <c r="G20" s="349"/>
      <c r="H20" s="349"/>
      <c r="I20" s="219"/>
      <c r="J20" s="46"/>
      <c r="K20" s="35"/>
      <c r="L20" s="339" t="str">
        <f>mergeValue(A20) &amp;"."&amp; mergeValue(B20)</f>
        <v>1.1</v>
      </c>
      <c r="M20" s="159" t="s">
        <v>18</v>
      </c>
      <c r="N20" s="820"/>
      <c r="O20" s="801"/>
      <c r="P20" s="801"/>
      <c r="Q20" s="801"/>
      <c r="R20" s="801"/>
      <c r="S20" s="801"/>
      <c r="T20" s="801"/>
      <c r="U20" s="801"/>
      <c r="V20" s="801"/>
      <c r="W20" s="801"/>
      <c r="X20" s="801"/>
      <c r="Y20" s="801"/>
      <c r="Z20" s="801"/>
      <c r="AA20" s="801"/>
      <c r="AB20" s="801"/>
      <c r="AC20" s="801"/>
      <c r="AD20" s="801"/>
      <c r="AE20" s="801"/>
      <c r="AF20" s="801"/>
      <c r="AG20" s="801"/>
      <c r="AH20" s="801"/>
      <c r="AI20" s="801"/>
      <c r="AJ20" s="801"/>
      <c r="AK20" s="801"/>
      <c r="AL20" s="617" t="s">
        <v>544</v>
      </c>
    </row>
    <row r="21" spans="1:53" ht="45">
      <c r="A21" s="800"/>
      <c r="B21" s="800"/>
      <c r="C21" s="800">
        <v>1</v>
      </c>
      <c r="D21" s="298"/>
      <c r="E21" s="298"/>
      <c r="F21" s="348"/>
      <c r="G21" s="349"/>
      <c r="H21" s="349"/>
      <c r="I21" s="219"/>
      <c r="J21" s="46"/>
      <c r="K21" s="35"/>
      <c r="L21" s="339" t="str">
        <f>mergeValue(A21) &amp;"."&amp; mergeValue(B21)&amp;"."&amp; mergeValue(C21)</f>
        <v>1.1.1</v>
      </c>
      <c r="M21" s="160" t="s">
        <v>402</v>
      </c>
      <c r="N21" s="820"/>
      <c r="O21" s="801"/>
      <c r="P21" s="801"/>
      <c r="Q21" s="801"/>
      <c r="R21" s="801"/>
      <c r="S21" s="801"/>
      <c r="T21" s="801"/>
      <c r="U21" s="801"/>
      <c r="V21" s="801"/>
      <c r="W21" s="801"/>
      <c r="X21" s="801"/>
      <c r="Y21" s="801"/>
      <c r="Z21" s="801"/>
      <c r="AA21" s="801"/>
      <c r="AB21" s="801"/>
      <c r="AC21" s="801"/>
      <c r="AD21" s="801"/>
      <c r="AE21" s="801"/>
      <c r="AF21" s="801"/>
      <c r="AG21" s="801"/>
      <c r="AH21" s="801"/>
      <c r="AI21" s="801"/>
      <c r="AJ21" s="801"/>
      <c r="AK21" s="801"/>
      <c r="AL21" s="617" t="s">
        <v>683</v>
      </c>
    </row>
    <row r="22" spans="1:53" ht="20.100000000000001" customHeight="1">
      <c r="A22" s="800"/>
      <c r="B22" s="800"/>
      <c r="C22" s="800"/>
      <c r="D22" s="800">
        <v>1</v>
      </c>
      <c r="E22" s="298"/>
      <c r="F22" s="348"/>
      <c r="G22" s="349"/>
      <c r="H22" s="349"/>
      <c r="I22" s="803"/>
      <c r="J22" s="804"/>
      <c r="K22" s="769"/>
      <c r="L22" s="821" t="str">
        <f>mergeValue(A22) &amp;"."&amp; mergeValue(B22)&amp;"."&amp; mergeValue(C22)&amp;"."&amp; mergeValue(D22)</f>
        <v>1.1.1.1</v>
      </c>
      <c r="M22" s="814"/>
      <c r="N22" s="816"/>
      <c r="O22" s="795" t="s">
        <v>96</v>
      </c>
      <c r="P22" s="796"/>
      <c r="Q22" s="772" t="s">
        <v>88</v>
      </c>
      <c r="R22" s="792"/>
      <c r="S22" s="793">
        <v>1</v>
      </c>
      <c r="T22" s="817"/>
      <c r="U22" s="772" t="s">
        <v>88</v>
      </c>
      <c r="V22" s="792"/>
      <c r="W22" s="793" t="s">
        <v>96</v>
      </c>
      <c r="X22" s="822"/>
      <c r="Y22" s="772" t="s">
        <v>88</v>
      </c>
      <c r="Z22" s="191"/>
      <c r="AA22" s="113">
        <v>1</v>
      </c>
      <c r="AB22" s="598"/>
      <c r="AC22" s="659"/>
      <c r="AD22" s="659"/>
      <c r="AE22" s="660"/>
      <c r="AF22" s="659"/>
      <c r="AG22" s="661"/>
      <c r="AH22" s="572" t="s">
        <v>87</v>
      </c>
      <c r="AI22" s="661"/>
      <c r="AJ22" s="590" t="s">
        <v>88</v>
      </c>
      <c r="AK22" s="282"/>
      <c r="AL22" s="768" t="s">
        <v>548</v>
      </c>
      <c r="AM22" s="298" t="str">
        <f>strCheckDateOnDP(AC22:AK22,List06_10_DP)</f>
        <v/>
      </c>
      <c r="AN22" s="317" t="str">
        <f>IF(AND(COUNTIF(AO18:AO26,AO22)&gt;1,AO22&lt;&gt;""),"ErrUnique:HasDoubleConn","")</f>
        <v/>
      </c>
      <c r="AO22" s="317"/>
      <c r="AP22" s="317"/>
      <c r="AQ22" s="317"/>
      <c r="AR22" s="317"/>
      <c r="AS22" s="317"/>
    </row>
    <row r="23" spans="1:53" ht="20.100000000000001" customHeight="1">
      <c r="A23" s="800"/>
      <c r="B23" s="800"/>
      <c r="C23" s="800"/>
      <c r="D23" s="800"/>
      <c r="E23" s="298"/>
      <c r="F23" s="348"/>
      <c r="G23" s="349"/>
      <c r="H23" s="349"/>
      <c r="I23" s="803"/>
      <c r="J23" s="804"/>
      <c r="K23" s="769"/>
      <c r="L23" s="805"/>
      <c r="M23" s="815"/>
      <c r="N23" s="816"/>
      <c r="O23" s="795"/>
      <c r="P23" s="796"/>
      <c r="Q23" s="772"/>
      <c r="R23" s="792"/>
      <c r="S23" s="793"/>
      <c r="T23" s="818"/>
      <c r="U23" s="772"/>
      <c r="V23" s="792"/>
      <c r="W23" s="793"/>
      <c r="X23" s="823"/>
      <c r="Y23" s="772"/>
      <c r="Z23" s="442"/>
      <c r="AA23" s="210"/>
      <c r="AB23" s="210"/>
      <c r="AC23" s="261"/>
      <c r="AD23" s="261"/>
      <c r="AE23" s="261"/>
      <c r="AF23" s="300" t="str">
        <f>AG22 &amp; "-" &amp; AI22</f>
        <v>-</v>
      </c>
      <c r="AG23" s="300"/>
      <c r="AH23" s="300"/>
      <c r="AI23" s="300"/>
      <c r="AJ23" s="300" t="s">
        <v>88</v>
      </c>
      <c r="AK23" s="445"/>
      <c r="AL23" s="768"/>
      <c r="AN23" s="317"/>
      <c r="AO23" s="317"/>
      <c r="AP23" s="317"/>
      <c r="AQ23" s="317"/>
      <c r="AR23" s="317"/>
      <c r="AS23" s="317"/>
    </row>
    <row r="24" spans="1:53" ht="20.100000000000001" customHeight="1">
      <c r="A24" s="800"/>
      <c r="B24" s="800"/>
      <c r="C24" s="800"/>
      <c r="D24" s="800"/>
      <c r="E24" s="298"/>
      <c r="F24" s="348"/>
      <c r="G24" s="349"/>
      <c r="H24" s="349"/>
      <c r="I24" s="803"/>
      <c r="J24" s="804"/>
      <c r="K24" s="769"/>
      <c r="L24" s="805"/>
      <c r="M24" s="815"/>
      <c r="N24" s="816"/>
      <c r="O24" s="795"/>
      <c r="P24" s="796"/>
      <c r="Q24" s="772"/>
      <c r="R24" s="792"/>
      <c r="S24" s="793"/>
      <c r="T24" s="819"/>
      <c r="U24" s="772"/>
      <c r="V24" s="444"/>
      <c r="W24" s="177"/>
      <c r="X24" s="210"/>
      <c r="Y24" s="260"/>
      <c r="Z24" s="260"/>
      <c r="AA24" s="260"/>
      <c r="AB24" s="260"/>
      <c r="AC24" s="261"/>
      <c r="AD24" s="261"/>
      <c r="AE24" s="261"/>
      <c r="AF24" s="261"/>
      <c r="AG24" s="262"/>
      <c r="AH24" s="198"/>
      <c r="AI24" s="198"/>
      <c r="AJ24" s="262"/>
      <c r="AK24" s="186"/>
      <c r="AL24" s="768"/>
      <c r="AN24" s="317"/>
      <c r="AO24" s="317"/>
      <c r="AP24" s="317"/>
      <c r="AQ24" s="317"/>
      <c r="AR24" s="317"/>
      <c r="AS24" s="317"/>
    </row>
    <row r="25" spans="1:53" ht="20.100000000000001" customHeight="1">
      <c r="A25" s="800"/>
      <c r="B25" s="800"/>
      <c r="C25" s="800"/>
      <c r="D25" s="800"/>
      <c r="E25" s="298"/>
      <c r="F25" s="348"/>
      <c r="G25" s="349"/>
      <c r="H25" s="349"/>
      <c r="I25" s="803"/>
      <c r="J25" s="804"/>
      <c r="K25" s="769"/>
      <c r="L25" s="805"/>
      <c r="M25" s="815"/>
      <c r="N25" s="816"/>
      <c r="O25" s="795"/>
      <c r="P25" s="796"/>
      <c r="Q25" s="772"/>
      <c r="R25" s="263"/>
      <c r="S25" s="265"/>
      <c r="T25" s="264"/>
      <c r="U25" s="260"/>
      <c r="V25" s="260"/>
      <c r="W25" s="260"/>
      <c r="X25" s="260"/>
      <c r="Y25" s="260"/>
      <c r="Z25" s="260"/>
      <c r="AA25" s="260"/>
      <c r="AB25" s="260"/>
      <c r="AC25" s="261"/>
      <c r="AD25" s="261"/>
      <c r="AE25" s="261"/>
      <c r="AF25" s="261"/>
      <c r="AG25" s="262"/>
      <c r="AH25" s="198"/>
      <c r="AI25" s="198"/>
      <c r="AJ25" s="262"/>
      <c r="AK25" s="186"/>
      <c r="AL25" s="768"/>
      <c r="AN25" s="317"/>
      <c r="AO25" s="317"/>
      <c r="AP25" s="317"/>
      <c r="AQ25" s="317"/>
      <c r="AR25" s="317"/>
      <c r="AS25" s="317"/>
    </row>
    <row r="26" spans="1:53" customFormat="1" ht="20.100000000000001" customHeight="1">
      <c r="A26" s="800"/>
      <c r="B26" s="800"/>
      <c r="C26" s="800"/>
      <c r="D26" s="800"/>
      <c r="E26" s="350"/>
      <c r="F26" s="351"/>
      <c r="G26" s="350"/>
      <c r="H26" s="350"/>
      <c r="I26" s="803"/>
      <c r="J26" s="804"/>
      <c r="K26" s="769"/>
      <c r="L26" s="805"/>
      <c r="M26" s="815"/>
      <c r="N26" s="443"/>
      <c r="O26" s="164"/>
      <c r="P26" s="210" t="s">
        <v>410</v>
      </c>
      <c r="Q26" s="164"/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64"/>
      <c r="AJ26" s="164"/>
      <c r="AK26" s="266"/>
      <c r="AL26" s="768"/>
      <c r="AM26" s="307"/>
      <c r="AN26" s="307"/>
      <c r="AO26" s="318"/>
      <c r="AP26" s="318"/>
      <c r="AQ26" s="318"/>
      <c r="AR26" s="318"/>
      <c r="AS26" s="318"/>
      <c r="AT26" s="307"/>
      <c r="AU26" s="307"/>
      <c r="AV26" s="307"/>
      <c r="AW26" s="307"/>
    </row>
    <row r="27" spans="1:53" customFormat="1" ht="15" customHeight="1">
      <c r="A27" s="800"/>
      <c r="B27" s="800"/>
      <c r="C27" s="800"/>
      <c r="D27" s="350"/>
      <c r="E27" s="350"/>
      <c r="F27" s="348"/>
      <c r="G27" s="350"/>
      <c r="H27" s="350"/>
      <c r="I27" s="180"/>
      <c r="J27" s="85"/>
      <c r="K27" s="180"/>
      <c r="L27" s="328"/>
      <c r="M27" s="163" t="s">
        <v>5</v>
      </c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86"/>
      <c r="AL27" s="768"/>
      <c r="AM27" s="307"/>
      <c r="AN27" s="307"/>
      <c r="AO27" s="318"/>
      <c r="AP27" s="318"/>
      <c r="AQ27" s="318"/>
      <c r="AR27" s="318"/>
      <c r="AS27" s="318"/>
      <c r="AT27" s="307"/>
      <c r="AU27" s="307"/>
      <c r="AV27" s="307"/>
      <c r="AW27" s="307"/>
    </row>
    <row r="28" spans="1:53" customFormat="1" ht="15" customHeight="1">
      <c r="A28" s="800"/>
      <c r="B28" s="800"/>
      <c r="C28" s="350"/>
      <c r="D28" s="350"/>
      <c r="E28" s="350"/>
      <c r="F28" s="348"/>
      <c r="G28" s="350"/>
      <c r="H28" s="350"/>
      <c r="I28" s="180"/>
      <c r="J28" s="85"/>
      <c r="K28" s="180"/>
      <c r="L28" s="112"/>
      <c r="M28" s="162" t="s">
        <v>403</v>
      </c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57"/>
      <c r="AD28" s="157"/>
      <c r="AE28" s="157"/>
      <c r="AF28" s="157"/>
      <c r="AG28" s="262"/>
      <c r="AH28" s="163"/>
      <c r="AI28" s="197"/>
      <c r="AJ28" s="162"/>
      <c r="AK28" s="198"/>
      <c r="AL28" s="186"/>
      <c r="AM28" s="307"/>
      <c r="AN28" s="307"/>
      <c r="AO28" s="307"/>
      <c r="AP28" s="307"/>
      <c r="AQ28" s="307"/>
      <c r="AR28" s="307"/>
      <c r="AS28" s="307"/>
      <c r="AT28" s="307"/>
      <c r="AU28" s="307"/>
      <c r="AV28" s="307"/>
      <c r="AW28" s="307"/>
    </row>
    <row r="29" spans="1:53" customFormat="1" ht="15" customHeight="1">
      <c r="A29" s="800"/>
      <c r="B29" s="350"/>
      <c r="C29" s="350"/>
      <c r="D29" s="350"/>
      <c r="E29" s="350"/>
      <c r="F29" s="348"/>
      <c r="G29" s="350"/>
      <c r="H29" s="350"/>
      <c r="I29" s="180"/>
      <c r="J29" s="85"/>
      <c r="K29" s="180"/>
      <c r="L29" s="112"/>
      <c r="M29" s="177" t="s">
        <v>21</v>
      </c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57"/>
      <c r="AD29" s="157"/>
      <c r="AE29" s="157"/>
      <c r="AF29" s="157"/>
      <c r="AG29" s="262"/>
      <c r="AH29" s="163"/>
      <c r="AI29" s="197"/>
      <c r="AJ29" s="162"/>
      <c r="AK29" s="198"/>
      <c r="AL29" s="186"/>
      <c r="AM29" s="307"/>
      <c r="AN29" s="307"/>
      <c r="AO29" s="307"/>
      <c r="AP29" s="307"/>
      <c r="AQ29" s="307"/>
      <c r="AR29" s="307"/>
      <c r="AS29" s="307"/>
      <c r="AT29" s="307"/>
      <c r="AU29" s="307"/>
      <c r="AV29" s="307"/>
      <c r="AW29" s="307"/>
    </row>
    <row r="30" spans="1:53" customFormat="1" ht="15" customHeight="1">
      <c r="F30" s="179"/>
      <c r="G30" s="180"/>
      <c r="H30" s="180"/>
      <c r="I30" s="220"/>
      <c r="J30" s="85"/>
      <c r="L30" s="112"/>
      <c r="M30" s="210" t="s">
        <v>312</v>
      </c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  <c r="Z30" s="210"/>
      <c r="AA30" s="210"/>
      <c r="AB30" s="210"/>
      <c r="AC30" s="157"/>
      <c r="AD30" s="157"/>
      <c r="AE30" s="157"/>
      <c r="AF30" s="157"/>
      <c r="AG30" s="262"/>
      <c r="AH30" s="163"/>
      <c r="AI30" s="197"/>
      <c r="AJ30" s="162"/>
      <c r="AK30" s="198"/>
      <c r="AL30" s="186"/>
      <c r="AM30" s="307"/>
      <c r="AN30" s="307"/>
      <c r="AO30" s="307"/>
      <c r="AP30" s="307"/>
      <c r="AQ30" s="307"/>
      <c r="AR30" s="307"/>
      <c r="AS30" s="307"/>
      <c r="AT30" s="307"/>
      <c r="AU30" s="307"/>
      <c r="AV30" s="307"/>
      <c r="AW30" s="307"/>
    </row>
    <row r="31" spans="1:53" ht="3" customHeight="1">
      <c r="AM31" s="35"/>
      <c r="AX31" s="298"/>
    </row>
    <row r="32" spans="1:53" ht="14.25" customHeight="1">
      <c r="L32" s="215"/>
      <c r="M32" s="216" t="s">
        <v>708</v>
      </c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  <c r="AA32" s="216"/>
      <c r="AB32" s="216"/>
      <c r="AC32" s="216"/>
      <c r="AD32" s="213"/>
      <c r="AE32" s="213"/>
      <c r="AF32" s="213"/>
      <c r="AG32" s="213"/>
      <c r="AH32" s="213"/>
      <c r="AI32" s="213"/>
      <c r="AJ32" s="213"/>
      <c r="AK32" s="213"/>
      <c r="AL32" s="213"/>
      <c r="AM32" s="213"/>
      <c r="AN32" s="320"/>
      <c r="AO32" s="320"/>
      <c r="AP32" s="320"/>
      <c r="AQ32" s="320"/>
      <c r="AR32" s="320"/>
      <c r="AS32" s="320"/>
      <c r="AT32" s="320"/>
      <c r="AU32" s="320"/>
      <c r="AV32" s="320"/>
      <c r="AW32" s="320"/>
      <c r="AX32" s="320"/>
      <c r="AY32" s="213"/>
      <c r="AZ32" s="213"/>
      <c r="BA32" s="213"/>
    </row>
    <row r="33" spans="12:52" s="35" customFormat="1" ht="14.25" customHeight="1">
      <c r="L33" s="215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16"/>
      <c r="Z33" s="216"/>
      <c r="AA33" s="216"/>
      <c r="AB33" s="216"/>
      <c r="AC33" s="214"/>
      <c r="AD33" s="214"/>
      <c r="AE33" s="214"/>
      <c r="AF33" s="214"/>
      <c r="AG33" s="214"/>
      <c r="AH33" s="214"/>
      <c r="AI33" s="214"/>
      <c r="AJ33" s="214"/>
      <c r="AK33" s="214"/>
      <c r="AL33" s="214"/>
      <c r="AM33" s="321"/>
      <c r="AN33" s="321"/>
      <c r="AO33" s="321"/>
      <c r="AP33" s="321"/>
      <c r="AQ33" s="321"/>
      <c r="AR33" s="321"/>
      <c r="AS33" s="321"/>
      <c r="AT33" s="321"/>
      <c r="AU33" s="321"/>
      <c r="AV33" s="321"/>
      <c r="AW33" s="321"/>
      <c r="AX33" s="214"/>
      <c r="AY33" s="214"/>
      <c r="AZ33" s="214"/>
    </row>
  </sheetData>
  <sheetProtection password="FA9C" sheet="1" objects="1" scenarios="1" formatColumns="0" formatRows="0"/>
  <dataConsolidate leftLabels="1" link="1"/>
  <mergeCells count="54">
    <mergeCell ref="AL14:AL17"/>
    <mergeCell ref="AL22:AL27"/>
    <mergeCell ref="AK15:AK17"/>
    <mergeCell ref="Q15:T17"/>
    <mergeCell ref="U15:X17"/>
    <mergeCell ref="S22:S24"/>
    <mergeCell ref="W22:W23"/>
    <mergeCell ref="Q22:Q25"/>
    <mergeCell ref="AC15:AI15"/>
    <mergeCell ref="AJ15:AJ17"/>
    <mergeCell ref="X22:X23"/>
    <mergeCell ref="AC16:AD16"/>
    <mergeCell ref="AG16:AI16"/>
    <mergeCell ref="N19:AK19"/>
    <mergeCell ref="AH17:AI17"/>
    <mergeCell ref="AE16:AF16"/>
    <mergeCell ref="L22:L26"/>
    <mergeCell ref="R22:R24"/>
    <mergeCell ref="U22:U24"/>
    <mergeCell ref="N20:AK20"/>
    <mergeCell ref="Y22:Y23"/>
    <mergeCell ref="A19:A29"/>
    <mergeCell ref="B20:B28"/>
    <mergeCell ref="C21:C27"/>
    <mergeCell ref="D22:D26"/>
    <mergeCell ref="K22:K26"/>
    <mergeCell ref="I22:I26"/>
    <mergeCell ref="J22:J26"/>
    <mergeCell ref="U18:X18"/>
    <mergeCell ref="Q18:T18"/>
    <mergeCell ref="N18:P18"/>
    <mergeCell ref="M22:M26"/>
    <mergeCell ref="P22:P25"/>
    <mergeCell ref="N22:N25"/>
    <mergeCell ref="T22:T24"/>
    <mergeCell ref="N21:AK21"/>
    <mergeCell ref="V22:V23"/>
    <mergeCell ref="O22:O25"/>
    <mergeCell ref="AC13:AJ13"/>
    <mergeCell ref="M15:M17"/>
    <mergeCell ref="L15:L17"/>
    <mergeCell ref="L5:T5"/>
    <mergeCell ref="N7:T7"/>
    <mergeCell ref="N8:T8"/>
    <mergeCell ref="N9:T9"/>
    <mergeCell ref="N10:T10"/>
    <mergeCell ref="R13:W13"/>
    <mergeCell ref="R12:W12"/>
    <mergeCell ref="R11:W11"/>
    <mergeCell ref="L11:M11"/>
    <mergeCell ref="L12:M12"/>
    <mergeCell ref="Y15:AB17"/>
    <mergeCell ref="L14:AK14"/>
    <mergeCell ref="N15:P17"/>
  </mergeCells>
  <dataValidations xWindow="818" yWindow="619" count="5">
    <dataValidation type="textLength" operator="lessThanOrEqual" allowBlank="1" showInputMessage="1" showErrorMessage="1" errorTitle="Ошибка" error="Допускается ввод не более 900 символов!" sqref="M22 U7:W10">
      <formula1>900</formula1>
    </dataValidation>
    <dataValidation allowBlank="1" promptTitle="checkPeriodRange" sqref="AF23:AK23"/>
    <dataValidation allowBlank="1" showInputMessage="1" showErrorMessage="1" prompt="Для выбора выполните двойной щелчок левой клавиши мыши по соответствующей ячейке." sqref="Y22 Q22 U22 AH22 AJ22"/>
    <dataValidation type="decimal" allowBlank="1" showErrorMessage="1" errorTitle="Ошибка" error="Допускается ввод только действительных чисел!" sqref="AC22:AF22 P22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G22 AI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1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213</v>
      </c>
    </row>
    <row r="2" spans="1:20" ht="22.5">
      <c r="F2" s="763" t="s">
        <v>566</v>
      </c>
      <c r="G2" s="764"/>
      <c r="H2" s="765"/>
      <c r="I2" s="593"/>
    </row>
    <row r="3" spans="1:20" ht="3" customHeight="1"/>
    <row r="4" spans="1:20" s="255" customFormat="1" ht="11.25">
      <c r="A4" s="319"/>
      <c r="B4" s="319"/>
      <c r="C4" s="319"/>
      <c r="D4" s="319"/>
      <c r="F4" s="722" t="s">
        <v>510</v>
      </c>
      <c r="G4" s="722"/>
      <c r="H4" s="722"/>
      <c r="I4" s="766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6" t="s">
        <v>95</v>
      </c>
      <c r="G5" s="472" t="s">
        <v>513</v>
      </c>
      <c r="H5" s="455" t="s">
        <v>494</v>
      </c>
      <c r="I5" s="766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69">
        <v>1</v>
      </c>
      <c r="G7" s="554" t="s">
        <v>567</v>
      </c>
      <c r="H7" s="454" t="str">
        <f>IF(dateCh="","",dateCh)</f>
        <v>30.10.2023</v>
      </c>
      <c r="I7" s="286" t="s">
        <v>568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67">
        <v>1</v>
      </c>
      <c r="B8" s="319"/>
      <c r="C8" s="319"/>
      <c r="D8" s="319"/>
      <c r="F8" s="469" t="str">
        <f>"2." &amp;mergeValue(A8)</f>
        <v>2.1</v>
      </c>
      <c r="G8" s="554" t="s">
        <v>569</v>
      </c>
      <c r="H8" s="454" t="str">
        <f>IF('Перечень тарифов'!R21="","наименование отсутствует","" &amp; 'Перечень тарифов'!R21 &amp; "")</f>
        <v>наименование отсутствует</v>
      </c>
      <c r="I8" s="286" t="s">
        <v>677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67"/>
      <c r="B9" s="319"/>
      <c r="C9" s="319"/>
      <c r="D9" s="319"/>
      <c r="F9" s="469" t="str">
        <f>"3." &amp;mergeValue(A9)</f>
        <v>3.1</v>
      </c>
      <c r="G9" s="554" t="s">
        <v>570</v>
      </c>
      <c r="H9" s="454" t="str">
        <f>IF('Перечень тарифов'!F21="","наименование отсутствует","" &amp; 'Перечень тарифов'!F21 &amp; "")</f>
        <v>Холодное водоснабжение. Питьевая вода</v>
      </c>
      <c r="I9" s="286" t="s">
        <v>675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67"/>
      <c r="B10" s="319"/>
      <c r="C10" s="319"/>
      <c r="D10" s="319"/>
      <c r="F10" s="469" t="str">
        <f>"4."&amp;mergeValue(A10)</f>
        <v>4.1</v>
      </c>
      <c r="G10" s="554" t="s">
        <v>571</v>
      </c>
      <c r="H10" s="455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67"/>
      <c r="B11" s="767">
        <v>1</v>
      </c>
      <c r="C11" s="601"/>
      <c r="D11" s="601"/>
      <c r="F11" s="469" t="str">
        <f>"4."&amp;mergeValue(A11) &amp;"."&amp;mergeValue(B11)</f>
        <v>4.1.1</v>
      </c>
      <c r="G11" s="461" t="s">
        <v>679</v>
      </c>
      <c r="H11" s="454" t="str">
        <f>IF(region_name="","",region_name)</f>
        <v>Ростовская область</v>
      </c>
      <c r="I11" s="286" t="s">
        <v>574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67"/>
      <c r="B12" s="767"/>
      <c r="C12" s="767">
        <v>1</v>
      </c>
      <c r="D12" s="601"/>
      <c r="F12" s="469" t="str">
        <f>"4."&amp;mergeValue(A12) &amp;"."&amp;mergeValue(B12)&amp;"."&amp;mergeValue(C12)</f>
        <v>4.1.1.1</v>
      </c>
      <c r="G12" s="476" t="s">
        <v>572</v>
      </c>
      <c r="H12" s="454" t="str">
        <f>IF(Территории!H13="","","" &amp; Территории!H13 &amp; "")</f>
        <v>Егорлыкский район</v>
      </c>
      <c r="I12" s="286" t="s">
        <v>575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56.25">
      <c r="A13" s="767"/>
      <c r="B13" s="767"/>
      <c r="C13" s="767"/>
      <c r="D13" s="601">
        <v>1</v>
      </c>
      <c r="F13" s="469" t="str">
        <f>"4."&amp;mergeValue(A13) &amp;"."&amp;mergeValue(B13)&amp;"."&amp;mergeValue(C13)&amp;"."&amp;mergeValue(D13)</f>
        <v>4.1.1.1.1</v>
      </c>
      <c r="G13" s="557" t="s">
        <v>573</v>
      </c>
      <c r="H13" s="454" t="str">
        <f>IF(Территории!R14="","","" &amp; Территории!R14 &amp; "")</f>
        <v>Егорлыкский район (60615000)</v>
      </c>
      <c r="I13" s="672" t="s">
        <v>678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463" customFormat="1" ht="3" customHeight="1">
      <c r="A14" s="465"/>
      <c r="B14" s="465"/>
      <c r="C14" s="465"/>
      <c r="D14" s="465"/>
      <c r="F14" s="462"/>
      <c r="G14" s="555"/>
      <c r="H14" s="556"/>
      <c r="I14" s="343"/>
      <c r="J14" s="465"/>
      <c r="K14" s="465"/>
      <c r="L14" s="465"/>
      <c r="M14" s="465"/>
      <c r="N14" s="465"/>
      <c r="O14" s="465"/>
      <c r="P14" s="465"/>
      <c r="Q14" s="465"/>
      <c r="R14" s="465"/>
      <c r="S14" s="465"/>
      <c r="T14" s="465"/>
    </row>
    <row r="15" spans="1:20" s="463" customFormat="1" ht="15" customHeight="1">
      <c r="A15" s="465"/>
      <c r="B15" s="465"/>
      <c r="C15" s="465"/>
      <c r="D15" s="465"/>
      <c r="F15" s="462"/>
      <c r="G15" s="762" t="s">
        <v>680</v>
      </c>
      <c r="H15" s="762"/>
      <c r="I15" s="343"/>
      <c r="J15" s="465"/>
      <c r="K15" s="465"/>
      <c r="L15" s="465"/>
      <c r="M15" s="465"/>
      <c r="N15" s="465"/>
      <c r="O15" s="465"/>
      <c r="P15" s="465"/>
      <c r="Q15" s="465"/>
      <c r="R15" s="465"/>
      <c r="S15" s="465"/>
      <c r="T15" s="465"/>
    </row>
  </sheetData>
  <sheetProtection algorithmName="SHA-512" hashValue="p1eAKL/mI0+m3KUkUZ3q0+FbPuGYZfAZcPkrdGqsuphM0o2z5+LQONB48L2Ze3jFmW5NT9aet0OJbqco3maIGw==" saltValue="U/lQ56WQ9zEQN3aYVE/3ow==" spinCount="100000" sheet="1" objects="1" scenarios="1" formatColumns="0" formatRows="0"/>
  <mergeCells count="7">
    <mergeCell ref="G15:H15"/>
    <mergeCell ref="F2:H2"/>
    <mergeCell ref="F4:H4"/>
    <mergeCell ref="I4:I5"/>
    <mergeCell ref="A8:A13"/>
    <mergeCell ref="B11:B13"/>
    <mergeCell ref="C12:C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3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78" customWidth="1"/>
  </cols>
  <sheetData>
    <row r="1" spans="1:27" ht="3" customHeight="1">
      <c r="AA1" s="78" t="s">
        <v>242</v>
      </c>
    </row>
    <row r="2" spans="1:27" ht="16.5" customHeight="1">
      <c r="B2" s="706" t="str">
        <f>"Код отчёта: " &amp; GetCode()</f>
        <v>Код отчёта: FAS.JKH.OPEN.INFO.PRICE.HVS</v>
      </c>
      <c r="C2" s="706"/>
      <c r="D2" s="706"/>
      <c r="E2" s="706"/>
      <c r="F2" s="706"/>
      <c r="G2" s="706"/>
      <c r="Q2" s="356"/>
      <c r="R2" s="356"/>
      <c r="S2" s="356"/>
      <c r="T2" s="356"/>
      <c r="U2" s="356"/>
      <c r="V2" s="356"/>
      <c r="W2" s="356"/>
    </row>
    <row r="3" spans="1:27" ht="18" customHeight="1">
      <c r="B3" s="707" t="str">
        <f>"Версия " &amp; GetVersion()</f>
        <v>Версия 1.0.2</v>
      </c>
      <c r="C3" s="707"/>
      <c r="H3" s="42"/>
      <c r="I3" s="42"/>
      <c r="J3" s="42"/>
      <c r="K3" s="42"/>
      <c r="L3" s="42"/>
      <c r="M3" s="42"/>
      <c r="N3" s="42"/>
      <c r="O3" s="42"/>
      <c r="P3" s="42"/>
      <c r="Q3" s="356"/>
      <c r="R3" s="356"/>
      <c r="S3" s="356"/>
      <c r="T3" s="356"/>
      <c r="U3" s="356"/>
      <c r="V3" s="356"/>
      <c r="W3" s="386"/>
      <c r="X3" s="42"/>
      <c r="Y3" s="42"/>
    </row>
    <row r="4" spans="1:27" ht="3" customHeight="1"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</row>
    <row r="5" spans="1:27" ht="42.75" customHeight="1">
      <c r="B5" s="710" t="s">
        <v>495</v>
      </c>
      <c r="C5" s="711"/>
      <c r="D5" s="711"/>
      <c r="E5" s="711"/>
      <c r="F5" s="711"/>
      <c r="G5" s="711"/>
      <c r="H5" s="711"/>
      <c r="I5" s="711"/>
      <c r="J5" s="711"/>
      <c r="K5" s="711"/>
      <c r="L5" s="711"/>
      <c r="M5" s="711"/>
      <c r="N5" s="711"/>
      <c r="O5" s="711"/>
      <c r="P5" s="711"/>
      <c r="Q5" s="711"/>
      <c r="R5" s="711"/>
      <c r="S5" s="711"/>
      <c r="T5" s="711"/>
      <c r="U5" s="711"/>
      <c r="V5" s="711"/>
      <c r="W5" s="711"/>
      <c r="X5" s="711"/>
      <c r="Y5" s="711"/>
    </row>
    <row r="6" spans="1:27" ht="9.75" customHeight="1">
      <c r="A6" s="42"/>
      <c r="B6" s="77"/>
      <c r="C6" s="76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8"/>
    </row>
    <row r="7" spans="1:27" ht="15" customHeight="1">
      <c r="A7" s="42"/>
      <c r="B7" s="77"/>
      <c r="C7" s="76"/>
      <c r="D7" s="59"/>
      <c r="E7" s="708" t="s">
        <v>676</v>
      </c>
      <c r="F7" s="708"/>
      <c r="G7" s="708"/>
      <c r="H7" s="708"/>
      <c r="I7" s="708"/>
      <c r="J7" s="708"/>
      <c r="K7" s="708"/>
      <c r="L7" s="708"/>
      <c r="M7" s="708"/>
      <c r="N7" s="708"/>
      <c r="O7" s="708"/>
      <c r="P7" s="708"/>
      <c r="Q7" s="708"/>
      <c r="R7" s="708"/>
      <c r="S7" s="708"/>
      <c r="T7" s="708"/>
      <c r="U7" s="708"/>
      <c r="V7" s="708"/>
      <c r="W7" s="708"/>
      <c r="X7" s="708"/>
      <c r="Y7" s="58"/>
    </row>
    <row r="8" spans="1:27" ht="15" customHeight="1">
      <c r="A8" s="42"/>
      <c r="B8" s="77"/>
      <c r="C8" s="76"/>
      <c r="D8" s="59"/>
      <c r="E8" s="708"/>
      <c r="F8" s="708"/>
      <c r="G8" s="708"/>
      <c r="H8" s="708"/>
      <c r="I8" s="708"/>
      <c r="J8" s="708"/>
      <c r="K8" s="708"/>
      <c r="L8" s="708"/>
      <c r="M8" s="708"/>
      <c r="N8" s="708"/>
      <c r="O8" s="708"/>
      <c r="P8" s="708"/>
      <c r="Q8" s="708"/>
      <c r="R8" s="708"/>
      <c r="S8" s="708"/>
      <c r="T8" s="708"/>
      <c r="U8" s="708"/>
      <c r="V8" s="708"/>
      <c r="W8" s="708"/>
      <c r="X8" s="708"/>
      <c r="Y8" s="58"/>
    </row>
    <row r="9" spans="1:27" ht="15" customHeight="1">
      <c r="A9" s="42"/>
      <c r="B9" s="77"/>
      <c r="C9" s="76"/>
      <c r="D9" s="59"/>
      <c r="E9" s="708"/>
      <c r="F9" s="708"/>
      <c r="G9" s="708"/>
      <c r="H9" s="708"/>
      <c r="I9" s="708"/>
      <c r="J9" s="708"/>
      <c r="K9" s="708"/>
      <c r="L9" s="708"/>
      <c r="M9" s="708"/>
      <c r="N9" s="708"/>
      <c r="O9" s="708"/>
      <c r="P9" s="708"/>
      <c r="Q9" s="708"/>
      <c r="R9" s="708"/>
      <c r="S9" s="708"/>
      <c r="T9" s="708"/>
      <c r="U9" s="708"/>
      <c r="V9" s="708"/>
      <c r="W9" s="708"/>
      <c r="X9" s="708"/>
      <c r="Y9" s="58"/>
    </row>
    <row r="10" spans="1:27" ht="10.5" customHeight="1">
      <c r="A10" s="42"/>
      <c r="B10" s="77"/>
      <c r="C10" s="76"/>
      <c r="D10" s="59"/>
      <c r="E10" s="708"/>
      <c r="F10" s="708"/>
      <c r="G10" s="708"/>
      <c r="H10" s="708"/>
      <c r="I10" s="708"/>
      <c r="J10" s="708"/>
      <c r="K10" s="708"/>
      <c r="L10" s="708"/>
      <c r="M10" s="708"/>
      <c r="N10" s="708"/>
      <c r="O10" s="708"/>
      <c r="P10" s="708"/>
      <c r="Q10" s="708"/>
      <c r="R10" s="708"/>
      <c r="S10" s="708"/>
      <c r="T10" s="708"/>
      <c r="U10" s="708"/>
      <c r="V10" s="708"/>
      <c r="W10" s="708"/>
      <c r="X10" s="708"/>
      <c r="Y10" s="58"/>
    </row>
    <row r="11" spans="1:27" ht="27" customHeight="1">
      <c r="A11" s="42"/>
      <c r="B11" s="77"/>
      <c r="C11" s="76"/>
      <c r="D11" s="59"/>
      <c r="E11" s="708"/>
      <c r="F11" s="708"/>
      <c r="G11" s="708"/>
      <c r="H11" s="708"/>
      <c r="I11" s="708"/>
      <c r="J11" s="708"/>
      <c r="K11" s="708"/>
      <c r="L11" s="708"/>
      <c r="M11" s="708"/>
      <c r="N11" s="708"/>
      <c r="O11" s="708"/>
      <c r="P11" s="708"/>
      <c r="Q11" s="708"/>
      <c r="R11" s="708"/>
      <c r="S11" s="708"/>
      <c r="T11" s="708"/>
      <c r="U11" s="708"/>
      <c r="V11" s="708"/>
      <c r="W11" s="708"/>
      <c r="X11" s="708"/>
      <c r="Y11" s="58"/>
    </row>
    <row r="12" spans="1:27" ht="12" customHeight="1">
      <c r="A12" s="42"/>
      <c r="B12" s="77"/>
      <c r="C12" s="76"/>
      <c r="D12" s="59"/>
      <c r="E12" s="708"/>
      <c r="F12" s="708"/>
      <c r="G12" s="708"/>
      <c r="H12" s="708"/>
      <c r="I12" s="708"/>
      <c r="J12" s="708"/>
      <c r="K12" s="708"/>
      <c r="L12" s="708"/>
      <c r="M12" s="708"/>
      <c r="N12" s="708"/>
      <c r="O12" s="708"/>
      <c r="P12" s="708"/>
      <c r="Q12" s="708"/>
      <c r="R12" s="708"/>
      <c r="S12" s="708"/>
      <c r="T12" s="708"/>
      <c r="U12" s="708"/>
      <c r="V12" s="708"/>
      <c r="W12" s="708"/>
      <c r="X12" s="708"/>
      <c r="Y12" s="58"/>
    </row>
    <row r="13" spans="1:27" ht="38.25" customHeight="1">
      <c r="A13" s="42"/>
      <c r="B13" s="77"/>
      <c r="C13" s="76"/>
      <c r="D13" s="59"/>
      <c r="E13" s="708"/>
      <c r="F13" s="708"/>
      <c r="G13" s="708"/>
      <c r="H13" s="708"/>
      <c r="I13" s="708"/>
      <c r="J13" s="708"/>
      <c r="K13" s="708"/>
      <c r="L13" s="708"/>
      <c r="M13" s="708"/>
      <c r="N13" s="708"/>
      <c r="O13" s="708"/>
      <c r="P13" s="708"/>
      <c r="Q13" s="708"/>
      <c r="R13" s="708"/>
      <c r="S13" s="708"/>
      <c r="T13" s="708"/>
      <c r="U13" s="708"/>
      <c r="V13" s="708"/>
      <c r="W13" s="708"/>
      <c r="X13" s="708"/>
      <c r="Y13" s="72"/>
    </row>
    <row r="14" spans="1:27" ht="15" customHeight="1">
      <c r="A14" s="42"/>
      <c r="B14" s="77"/>
      <c r="C14" s="76"/>
      <c r="D14" s="59"/>
      <c r="E14" s="708"/>
      <c r="F14" s="708"/>
      <c r="G14" s="708"/>
      <c r="H14" s="708"/>
      <c r="I14" s="708"/>
      <c r="J14" s="708"/>
      <c r="K14" s="708"/>
      <c r="L14" s="708"/>
      <c r="M14" s="708"/>
      <c r="N14" s="708"/>
      <c r="O14" s="708"/>
      <c r="P14" s="708"/>
      <c r="Q14" s="708"/>
      <c r="R14" s="708"/>
      <c r="S14" s="708"/>
      <c r="T14" s="708"/>
      <c r="U14" s="708"/>
      <c r="V14" s="708"/>
      <c r="W14" s="708"/>
      <c r="X14" s="708"/>
      <c r="Y14" s="58"/>
    </row>
    <row r="15" spans="1:27" ht="15">
      <c r="A15" s="42"/>
      <c r="B15" s="77"/>
      <c r="C15" s="76"/>
      <c r="D15" s="59"/>
      <c r="E15" s="708"/>
      <c r="F15" s="708"/>
      <c r="G15" s="708"/>
      <c r="H15" s="708"/>
      <c r="I15" s="708"/>
      <c r="J15" s="708"/>
      <c r="K15" s="708"/>
      <c r="L15" s="708"/>
      <c r="M15" s="708"/>
      <c r="N15" s="708"/>
      <c r="O15" s="708"/>
      <c r="P15" s="708"/>
      <c r="Q15" s="708"/>
      <c r="R15" s="708"/>
      <c r="S15" s="708"/>
      <c r="T15" s="708"/>
      <c r="U15" s="708"/>
      <c r="V15" s="708"/>
      <c r="W15" s="708"/>
      <c r="X15" s="708"/>
      <c r="Y15" s="58"/>
    </row>
    <row r="16" spans="1:27" ht="15">
      <c r="A16" s="42"/>
      <c r="B16" s="77"/>
      <c r="C16" s="76"/>
      <c r="D16" s="59"/>
      <c r="E16" s="708"/>
      <c r="F16" s="708"/>
      <c r="G16" s="708"/>
      <c r="H16" s="708"/>
      <c r="I16" s="708"/>
      <c r="J16" s="708"/>
      <c r="K16" s="708"/>
      <c r="L16" s="708"/>
      <c r="M16" s="708"/>
      <c r="N16" s="708"/>
      <c r="O16" s="708"/>
      <c r="P16" s="708"/>
      <c r="Q16" s="708"/>
      <c r="R16" s="708"/>
      <c r="S16" s="708"/>
      <c r="T16" s="708"/>
      <c r="U16" s="708"/>
      <c r="V16" s="708"/>
      <c r="W16" s="708"/>
      <c r="X16" s="708"/>
      <c r="Y16" s="58"/>
    </row>
    <row r="17" spans="1:25" ht="15" customHeight="1">
      <c r="A17" s="42"/>
      <c r="B17" s="77"/>
      <c r="C17" s="76"/>
      <c r="D17" s="59"/>
      <c r="E17" s="708"/>
      <c r="F17" s="708"/>
      <c r="G17" s="708"/>
      <c r="H17" s="708"/>
      <c r="I17" s="708"/>
      <c r="J17" s="708"/>
      <c r="K17" s="708"/>
      <c r="L17" s="708"/>
      <c r="M17" s="708"/>
      <c r="N17" s="708"/>
      <c r="O17" s="708"/>
      <c r="P17" s="708"/>
      <c r="Q17" s="708"/>
      <c r="R17" s="708"/>
      <c r="S17" s="708"/>
      <c r="T17" s="708"/>
      <c r="U17" s="708"/>
      <c r="V17" s="708"/>
      <c r="W17" s="708"/>
      <c r="X17" s="708"/>
      <c r="Y17" s="58"/>
    </row>
    <row r="18" spans="1:25" ht="15">
      <c r="A18" s="42"/>
      <c r="B18" s="77"/>
      <c r="C18" s="76"/>
      <c r="D18" s="59"/>
      <c r="E18" s="708"/>
      <c r="F18" s="708"/>
      <c r="G18" s="708"/>
      <c r="H18" s="708"/>
      <c r="I18" s="708"/>
      <c r="J18" s="708"/>
      <c r="K18" s="708"/>
      <c r="L18" s="708"/>
      <c r="M18" s="708"/>
      <c r="N18" s="708"/>
      <c r="O18" s="708"/>
      <c r="P18" s="708"/>
      <c r="Q18" s="708"/>
      <c r="R18" s="708"/>
      <c r="S18" s="708"/>
      <c r="T18" s="708"/>
      <c r="U18" s="708"/>
      <c r="V18" s="708"/>
      <c r="W18" s="708"/>
      <c r="X18" s="708"/>
      <c r="Y18" s="58"/>
    </row>
    <row r="19" spans="1:25" ht="59.25" customHeight="1">
      <c r="A19" s="42"/>
      <c r="B19" s="77"/>
      <c r="C19" s="76"/>
      <c r="D19" s="65"/>
      <c r="E19" s="708"/>
      <c r="F19" s="708"/>
      <c r="G19" s="708"/>
      <c r="H19" s="708"/>
      <c r="I19" s="708"/>
      <c r="J19" s="708"/>
      <c r="K19" s="708"/>
      <c r="L19" s="708"/>
      <c r="M19" s="708"/>
      <c r="N19" s="708"/>
      <c r="O19" s="708"/>
      <c r="P19" s="708"/>
      <c r="Q19" s="708"/>
      <c r="R19" s="708"/>
      <c r="S19" s="708"/>
      <c r="T19" s="708"/>
      <c r="U19" s="708"/>
      <c r="V19" s="708"/>
      <c r="W19" s="708"/>
      <c r="X19" s="708"/>
      <c r="Y19" s="58"/>
    </row>
    <row r="20" spans="1:25" ht="15" hidden="1">
      <c r="A20" s="42"/>
      <c r="B20" s="77"/>
      <c r="C20" s="76"/>
      <c r="D20" s="65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58"/>
    </row>
    <row r="21" spans="1:25" ht="14.25" hidden="1" customHeight="1">
      <c r="A21" s="42"/>
      <c r="B21" s="77"/>
      <c r="C21" s="76"/>
      <c r="D21" s="60"/>
      <c r="E21" s="71" t="s">
        <v>240</v>
      </c>
      <c r="F21" s="713" t="s">
        <v>257</v>
      </c>
      <c r="G21" s="714"/>
      <c r="H21" s="714"/>
      <c r="I21" s="714"/>
      <c r="J21" s="714"/>
      <c r="K21" s="714"/>
      <c r="L21" s="714"/>
      <c r="M21" s="714"/>
      <c r="N21" s="59"/>
      <c r="O21" s="70" t="s">
        <v>240</v>
      </c>
      <c r="P21" s="715" t="s">
        <v>241</v>
      </c>
      <c r="Q21" s="716"/>
      <c r="R21" s="716"/>
      <c r="S21" s="716"/>
      <c r="T21" s="716"/>
      <c r="U21" s="716"/>
      <c r="V21" s="716"/>
      <c r="W21" s="716"/>
      <c r="X21" s="716"/>
      <c r="Y21" s="58"/>
    </row>
    <row r="22" spans="1:25" ht="14.25" hidden="1" customHeight="1">
      <c r="A22" s="42"/>
      <c r="B22" s="77"/>
      <c r="C22" s="76"/>
      <c r="D22" s="60"/>
      <c r="E22" s="94" t="s">
        <v>240</v>
      </c>
      <c r="F22" s="713" t="s">
        <v>243</v>
      </c>
      <c r="G22" s="714"/>
      <c r="H22" s="714"/>
      <c r="I22" s="714"/>
      <c r="J22" s="714"/>
      <c r="K22" s="714"/>
      <c r="L22" s="714"/>
      <c r="M22" s="714"/>
      <c r="N22" s="59"/>
      <c r="O22" s="73" t="s">
        <v>240</v>
      </c>
      <c r="P22" s="715" t="s">
        <v>674</v>
      </c>
      <c r="Q22" s="716"/>
      <c r="R22" s="716"/>
      <c r="S22" s="716"/>
      <c r="T22" s="716"/>
      <c r="U22" s="716"/>
      <c r="V22" s="716"/>
      <c r="W22" s="716"/>
      <c r="X22" s="716"/>
      <c r="Y22" s="58"/>
    </row>
    <row r="23" spans="1:25" ht="27" hidden="1" customHeight="1">
      <c r="A23" s="42"/>
      <c r="B23" s="77"/>
      <c r="C23" s="76"/>
      <c r="D23" s="60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709"/>
      <c r="Q23" s="709"/>
      <c r="R23" s="709"/>
      <c r="S23" s="709"/>
      <c r="T23" s="709"/>
      <c r="U23" s="709"/>
      <c r="V23" s="709"/>
      <c r="W23" s="709"/>
      <c r="X23" s="59"/>
      <c r="Y23" s="58"/>
    </row>
    <row r="24" spans="1:25" ht="10.5" hidden="1" customHeight="1">
      <c r="A24" s="42"/>
      <c r="B24" s="77"/>
      <c r="C24" s="76"/>
      <c r="D24" s="60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8"/>
    </row>
    <row r="25" spans="1:25" ht="27" hidden="1" customHeight="1">
      <c r="A25" s="42"/>
      <c r="B25" s="77"/>
      <c r="C25" s="76"/>
      <c r="D25" s="60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8"/>
    </row>
    <row r="26" spans="1:25" ht="12" hidden="1" customHeight="1">
      <c r="A26" s="42"/>
      <c r="B26" s="77"/>
      <c r="C26" s="76"/>
      <c r="D26" s="60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8"/>
    </row>
    <row r="27" spans="1:25" ht="38.25" hidden="1" customHeight="1">
      <c r="A27" s="42"/>
      <c r="B27" s="77"/>
      <c r="C27" s="76"/>
      <c r="D27" s="60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8"/>
    </row>
    <row r="28" spans="1:25" ht="15" hidden="1">
      <c r="A28" s="42"/>
      <c r="B28" s="77"/>
      <c r="C28" s="76"/>
      <c r="D28" s="60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8"/>
    </row>
    <row r="29" spans="1:25" ht="15" hidden="1">
      <c r="A29" s="42"/>
      <c r="B29" s="77"/>
      <c r="C29" s="76"/>
      <c r="D29" s="60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8"/>
    </row>
    <row r="30" spans="1:25" ht="15" hidden="1">
      <c r="A30" s="42"/>
      <c r="B30" s="77"/>
      <c r="C30" s="76"/>
      <c r="D30" s="60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8"/>
    </row>
    <row r="31" spans="1:25" ht="15" hidden="1">
      <c r="A31" s="42"/>
      <c r="B31" s="77"/>
      <c r="C31" s="76"/>
      <c r="D31" s="60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8"/>
    </row>
    <row r="32" spans="1:25" ht="15" hidden="1">
      <c r="A32" s="42"/>
      <c r="B32" s="77"/>
      <c r="C32" s="76"/>
      <c r="D32" s="60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8"/>
    </row>
    <row r="33" spans="1:25" ht="18.75" hidden="1" customHeight="1">
      <c r="A33" s="42"/>
      <c r="B33" s="77"/>
      <c r="C33" s="76"/>
      <c r="D33" s="65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58"/>
    </row>
    <row r="34" spans="1:25" ht="15" hidden="1">
      <c r="A34" s="42"/>
      <c r="B34" s="77"/>
      <c r="C34" s="76"/>
      <c r="D34" s="65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58"/>
    </row>
    <row r="35" spans="1:25" ht="24" hidden="1" customHeight="1">
      <c r="A35" s="42"/>
      <c r="B35" s="77"/>
      <c r="C35" s="76"/>
      <c r="D35" s="60"/>
      <c r="E35" s="712" t="s">
        <v>442</v>
      </c>
      <c r="F35" s="712"/>
      <c r="G35" s="712"/>
      <c r="H35" s="712"/>
      <c r="I35" s="712"/>
      <c r="J35" s="712"/>
      <c r="K35" s="712"/>
      <c r="L35" s="712"/>
      <c r="M35" s="712"/>
      <c r="N35" s="712"/>
      <c r="O35" s="712"/>
      <c r="P35" s="712"/>
      <c r="Q35" s="712"/>
      <c r="R35" s="712"/>
      <c r="S35" s="712"/>
      <c r="T35" s="712"/>
      <c r="U35" s="712"/>
      <c r="V35" s="712"/>
      <c r="W35" s="712"/>
      <c r="X35" s="712"/>
      <c r="Y35" s="58"/>
    </row>
    <row r="36" spans="1:25" ht="38.25" hidden="1" customHeight="1">
      <c r="A36" s="42"/>
      <c r="B36" s="77"/>
      <c r="C36" s="76"/>
      <c r="D36" s="60"/>
      <c r="E36" s="712"/>
      <c r="F36" s="712"/>
      <c r="G36" s="712"/>
      <c r="H36" s="712"/>
      <c r="I36" s="712"/>
      <c r="J36" s="712"/>
      <c r="K36" s="712"/>
      <c r="L36" s="712"/>
      <c r="M36" s="712"/>
      <c r="N36" s="712"/>
      <c r="O36" s="712"/>
      <c r="P36" s="712"/>
      <c r="Q36" s="712"/>
      <c r="R36" s="712"/>
      <c r="S36" s="712"/>
      <c r="T36" s="712"/>
      <c r="U36" s="712"/>
      <c r="V36" s="712"/>
      <c r="W36" s="712"/>
      <c r="X36" s="712"/>
      <c r="Y36" s="58"/>
    </row>
    <row r="37" spans="1:25" ht="9.75" hidden="1" customHeight="1">
      <c r="A37" s="42"/>
      <c r="B37" s="77"/>
      <c r="C37" s="76"/>
      <c r="D37" s="60"/>
      <c r="E37" s="712"/>
      <c r="F37" s="712"/>
      <c r="G37" s="712"/>
      <c r="H37" s="712"/>
      <c r="I37" s="712"/>
      <c r="J37" s="712"/>
      <c r="K37" s="712"/>
      <c r="L37" s="712"/>
      <c r="M37" s="712"/>
      <c r="N37" s="712"/>
      <c r="O37" s="712"/>
      <c r="P37" s="712"/>
      <c r="Q37" s="712"/>
      <c r="R37" s="712"/>
      <c r="S37" s="712"/>
      <c r="T37" s="712"/>
      <c r="U37" s="712"/>
      <c r="V37" s="712"/>
      <c r="W37" s="712"/>
      <c r="X37" s="712"/>
      <c r="Y37" s="58"/>
    </row>
    <row r="38" spans="1:25" ht="51" hidden="1" customHeight="1">
      <c r="A38" s="42"/>
      <c r="B38" s="77"/>
      <c r="C38" s="76"/>
      <c r="D38" s="60"/>
      <c r="E38" s="712"/>
      <c r="F38" s="712"/>
      <c r="G38" s="712"/>
      <c r="H38" s="712"/>
      <c r="I38" s="712"/>
      <c r="J38" s="712"/>
      <c r="K38" s="712"/>
      <c r="L38" s="712"/>
      <c r="M38" s="712"/>
      <c r="N38" s="712"/>
      <c r="O38" s="712"/>
      <c r="P38" s="712"/>
      <c r="Q38" s="712"/>
      <c r="R38" s="712"/>
      <c r="S38" s="712"/>
      <c r="T38" s="712"/>
      <c r="U38" s="712"/>
      <c r="V38" s="712"/>
      <c r="W38" s="712"/>
      <c r="X38" s="712"/>
      <c r="Y38" s="58"/>
    </row>
    <row r="39" spans="1:25" ht="15" hidden="1" customHeight="1">
      <c r="A39" s="42"/>
      <c r="B39" s="77"/>
      <c r="C39" s="76"/>
      <c r="D39" s="60"/>
      <c r="E39" s="712"/>
      <c r="F39" s="712"/>
      <c r="G39" s="712"/>
      <c r="H39" s="712"/>
      <c r="I39" s="712"/>
      <c r="J39" s="712"/>
      <c r="K39" s="712"/>
      <c r="L39" s="712"/>
      <c r="M39" s="712"/>
      <c r="N39" s="712"/>
      <c r="O39" s="712"/>
      <c r="P39" s="712"/>
      <c r="Q39" s="712"/>
      <c r="R39" s="712"/>
      <c r="S39" s="712"/>
      <c r="T39" s="712"/>
      <c r="U39" s="712"/>
      <c r="V39" s="712"/>
      <c r="W39" s="712"/>
      <c r="X39" s="712"/>
      <c r="Y39" s="58"/>
    </row>
    <row r="40" spans="1:25" ht="12" hidden="1" customHeight="1">
      <c r="A40" s="42"/>
      <c r="B40" s="77"/>
      <c r="C40" s="76"/>
      <c r="D40" s="60"/>
      <c r="E40" s="698"/>
      <c r="F40" s="699"/>
      <c r="G40" s="699"/>
      <c r="H40" s="699"/>
      <c r="I40" s="699"/>
      <c r="J40" s="699"/>
      <c r="K40" s="699"/>
      <c r="L40" s="699"/>
      <c r="M40" s="699"/>
      <c r="N40" s="699"/>
      <c r="O40" s="699"/>
      <c r="P40" s="699"/>
      <c r="Q40" s="699"/>
      <c r="R40" s="699"/>
      <c r="S40" s="699"/>
      <c r="T40" s="699"/>
      <c r="U40" s="699"/>
      <c r="V40" s="699"/>
      <c r="W40" s="699"/>
      <c r="X40" s="699"/>
      <c r="Y40" s="58"/>
    </row>
    <row r="41" spans="1:25" ht="38.25" hidden="1" customHeight="1">
      <c r="A41" s="42"/>
      <c r="B41" s="77"/>
      <c r="C41" s="76"/>
      <c r="D41" s="60"/>
      <c r="E41" s="712"/>
      <c r="F41" s="712"/>
      <c r="G41" s="712"/>
      <c r="H41" s="712"/>
      <c r="I41" s="712"/>
      <c r="J41" s="712"/>
      <c r="K41" s="712"/>
      <c r="L41" s="712"/>
      <c r="M41" s="712"/>
      <c r="N41" s="712"/>
      <c r="O41" s="712"/>
      <c r="P41" s="712"/>
      <c r="Q41" s="712"/>
      <c r="R41" s="712"/>
      <c r="S41" s="712"/>
      <c r="T41" s="712"/>
      <c r="U41" s="712"/>
      <c r="V41" s="712"/>
      <c r="W41" s="712"/>
      <c r="X41" s="712"/>
      <c r="Y41" s="58"/>
    </row>
    <row r="42" spans="1:25" ht="15" hidden="1">
      <c r="A42" s="42"/>
      <c r="B42" s="77"/>
      <c r="C42" s="76"/>
      <c r="D42" s="60"/>
      <c r="E42" s="712"/>
      <c r="F42" s="712"/>
      <c r="G42" s="712"/>
      <c r="H42" s="712"/>
      <c r="I42" s="712"/>
      <c r="J42" s="712"/>
      <c r="K42" s="712"/>
      <c r="L42" s="712"/>
      <c r="M42" s="712"/>
      <c r="N42" s="712"/>
      <c r="O42" s="712"/>
      <c r="P42" s="712"/>
      <c r="Q42" s="712"/>
      <c r="R42" s="712"/>
      <c r="S42" s="712"/>
      <c r="T42" s="712"/>
      <c r="U42" s="712"/>
      <c r="V42" s="712"/>
      <c r="W42" s="712"/>
      <c r="X42" s="712"/>
      <c r="Y42" s="58"/>
    </row>
    <row r="43" spans="1:25" ht="15" hidden="1">
      <c r="A43" s="42"/>
      <c r="B43" s="77"/>
      <c r="C43" s="76"/>
      <c r="D43" s="60"/>
      <c r="E43" s="712"/>
      <c r="F43" s="712"/>
      <c r="G43" s="712"/>
      <c r="H43" s="712"/>
      <c r="I43" s="712"/>
      <c r="J43" s="712"/>
      <c r="K43" s="712"/>
      <c r="L43" s="712"/>
      <c r="M43" s="712"/>
      <c r="N43" s="712"/>
      <c r="O43" s="712"/>
      <c r="P43" s="712"/>
      <c r="Q43" s="712"/>
      <c r="R43" s="712"/>
      <c r="S43" s="712"/>
      <c r="T43" s="712"/>
      <c r="U43" s="712"/>
      <c r="V43" s="712"/>
      <c r="W43" s="712"/>
      <c r="X43" s="712"/>
      <c r="Y43" s="58"/>
    </row>
    <row r="44" spans="1:25" ht="33.75" hidden="1" customHeight="1">
      <c r="A44" s="42"/>
      <c r="B44" s="77"/>
      <c r="C44" s="76"/>
      <c r="D44" s="65"/>
      <c r="E44" s="712"/>
      <c r="F44" s="712"/>
      <c r="G44" s="712"/>
      <c r="H44" s="712"/>
      <c r="I44" s="712"/>
      <c r="J44" s="712"/>
      <c r="K44" s="712"/>
      <c r="L44" s="712"/>
      <c r="M44" s="712"/>
      <c r="N44" s="712"/>
      <c r="O44" s="712"/>
      <c r="P44" s="712"/>
      <c r="Q44" s="712"/>
      <c r="R44" s="712"/>
      <c r="S44" s="712"/>
      <c r="T44" s="712"/>
      <c r="U44" s="712"/>
      <c r="V44" s="712"/>
      <c r="W44" s="712"/>
      <c r="X44" s="712"/>
      <c r="Y44" s="58"/>
    </row>
    <row r="45" spans="1:25" ht="15" hidden="1">
      <c r="A45" s="42"/>
      <c r="B45" s="77"/>
      <c r="C45" s="76"/>
      <c r="D45" s="65"/>
      <c r="E45" s="712"/>
      <c r="F45" s="712"/>
      <c r="G45" s="712"/>
      <c r="H45" s="712"/>
      <c r="I45" s="712"/>
      <c r="J45" s="712"/>
      <c r="K45" s="712"/>
      <c r="L45" s="712"/>
      <c r="M45" s="712"/>
      <c r="N45" s="712"/>
      <c r="O45" s="712"/>
      <c r="P45" s="712"/>
      <c r="Q45" s="712"/>
      <c r="R45" s="712"/>
      <c r="S45" s="712"/>
      <c r="T45" s="712"/>
      <c r="U45" s="712"/>
      <c r="V45" s="712"/>
      <c r="W45" s="712"/>
      <c r="X45" s="712"/>
      <c r="Y45" s="58"/>
    </row>
    <row r="46" spans="1:25" ht="24" hidden="1" customHeight="1">
      <c r="A46" s="42"/>
      <c r="B46" s="77"/>
      <c r="C46" s="76"/>
      <c r="D46" s="60"/>
      <c r="E46" s="700" t="s">
        <v>239</v>
      </c>
      <c r="F46" s="700"/>
      <c r="G46" s="700"/>
      <c r="H46" s="700"/>
      <c r="I46" s="700"/>
      <c r="J46" s="700"/>
      <c r="K46" s="700"/>
      <c r="L46" s="700"/>
      <c r="M46" s="700"/>
      <c r="N46" s="700"/>
      <c r="O46" s="700"/>
      <c r="P46" s="700"/>
      <c r="Q46" s="700"/>
      <c r="R46" s="700"/>
      <c r="S46" s="700"/>
      <c r="T46" s="700"/>
      <c r="U46" s="700"/>
      <c r="V46" s="700"/>
      <c r="W46" s="700"/>
      <c r="X46" s="700"/>
      <c r="Y46" s="58"/>
    </row>
    <row r="47" spans="1:25" ht="37.5" hidden="1" customHeight="1">
      <c r="A47" s="42"/>
      <c r="B47" s="77"/>
      <c r="C47" s="76"/>
      <c r="D47" s="60"/>
      <c r="E47" s="700"/>
      <c r="F47" s="700"/>
      <c r="G47" s="700"/>
      <c r="H47" s="700"/>
      <c r="I47" s="700"/>
      <c r="J47" s="700"/>
      <c r="K47" s="700"/>
      <c r="L47" s="700"/>
      <c r="M47" s="700"/>
      <c r="N47" s="700"/>
      <c r="O47" s="700"/>
      <c r="P47" s="700"/>
      <c r="Q47" s="700"/>
      <c r="R47" s="700"/>
      <c r="S47" s="700"/>
      <c r="T47" s="700"/>
      <c r="U47" s="700"/>
      <c r="V47" s="700"/>
      <c r="W47" s="700"/>
      <c r="X47" s="700"/>
      <c r="Y47" s="58"/>
    </row>
    <row r="48" spans="1:25" ht="24" hidden="1" customHeight="1">
      <c r="A48" s="42"/>
      <c r="B48" s="77"/>
      <c r="C48" s="76"/>
      <c r="D48" s="60"/>
      <c r="E48" s="700"/>
      <c r="F48" s="700"/>
      <c r="G48" s="700"/>
      <c r="H48" s="700"/>
      <c r="I48" s="700"/>
      <c r="J48" s="700"/>
      <c r="K48" s="700"/>
      <c r="L48" s="700"/>
      <c r="M48" s="700"/>
      <c r="N48" s="700"/>
      <c r="O48" s="700"/>
      <c r="P48" s="700"/>
      <c r="Q48" s="700"/>
      <c r="R48" s="700"/>
      <c r="S48" s="700"/>
      <c r="T48" s="700"/>
      <c r="U48" s="700"/>
      <c r="V48" s="700"/>
      <c r="W48" s="700"/>
      <c r="X48" s="700"/>
      <c r="Y48" s="58"/>
    </row>
    <row r="49" spans="1:25" ht="51" hidden="1" customHeight="1">
      <c r="A49" s="42"/>
      <c r="B49" s="77"/>
      <c r="C49" s="76"/>
      <c r="D49" s="60"/>
      <c r="E49" s="700"/>
      <c r="F49" s="700"/>
      <c r="G49" s="700"/>
      <c r="H49" s="700"/>
      <c r="I49" s="700"/>
      <c r="J49" s="700"/>
      <c r="K49" s="700"/>
      <c r="L49" s="700"/>
      <c r="M49" s="700"/>
      <c r="N49" s="700"/>
      <c r="O49" s="700"/>
      <c r="P49" s="700"/>
      <c r="Q49" s="700"/>
      <c r="R49" s="700"/>
      <c r="S49" s="700"/>
      <c r="T49" s="700"/>
      <c r="U49" s="700"/>
      <c r="V49" s="700"/>
      <c r="W49" s="700"/>
      <c r="X49" s="700"/>
      <c r="Y49" s="58"/>
    </row>
    <row r="50" spans="1:25" ht="15" hidden="1">
      <c r="A50" s="42"/>
      <c r="B50" s="77"/>
      <c r="C50" s="76"/>
      <c r="D50" s="60"/>
      <c r="E50" s="700"/>
      <c r="F50" s="700"/>
      <c r="G50" s="700"/>
      <c r="H50" s="700"/>
      <c r="I50" s="700"/>
      <c r="J50" s="700"/>
      <c r="K50" s="700"/>
      <c r="L50" s="700"/>
      <c r="M50" s="700"/>
      <c r="N50" s="700"/>
      <c r="O50" s="700"/>
      <c r="P50" s="700"/>
      <c r="Q50" s="700"/>
      <c r="R50" s="700"/>
      <c r="S50" s="700"/>
      <c r="T50" s="700"/>
      <c r="U50" s="700"/>
      <c r="V50" s="700"/>
      <c r="W50" s="700"/>
      <c r="X50" s="700"/>
      <c r="Y50" s="58"/>
    </row>
    <row r="51" spans="1:25" ht="15" hidden="1">
      <c r="A51" s="42"/>
      <c r="B51" s="77"/>
      <c r="C51" s="76"/>
      <c r="D51" s="60"/>
      <c r="E51" s="700"/>
      <c r="F51" s="700"/>
      <c r="G51" s="700"/>
      <c r="H51" s="700"/>
      <c r="I51" s="700"/>
      <c r="J51" s="700"/>
      <c r="K51" s="700"/>
      <c r="L51" s="700"/>
      <c r="M51" s="700"/>
      <c r="N51" s="700"/>
      <c r="O51" s="700"/>
      <c r="P51" s="700"/>
      <c r="Q51" s="700"/>
      <c r="R51" s="700"/>
      <c r="S51" s="700"/>
      <c r="T51" s="700"/>
      <c r="U51" s="700"/>
      <c r="V51" s="700"/>
      <c r="W51" s="700"/>
      <c r="X51" s="700"/>
      <c r="Y51" s="58"/>
    </row>
    <row r="52" spans="1:25" ht="15" hidden="1">
      <c r="A52" s="42"/>
      <c r="B52" s="77"/>
      <c r="C52" s="76"/>
      <c r="D52" s="60"/>
      <c r="E52" s="700"/>
      <c r="F52" s="700"/>
      <c r="G52" s="700"/>
      <c r="H52" s="700"/>
      <c r="I52" s="700"/>
      <c r="J52" s="700"/>
      <c r="K52" s="700"/>
      <c r="L52" s="700"/>
      <c r="M52" s="700"/>
      <c r="N52" s="700"/>
      <c r="O52" s="700"/>
      <c r="P52" s="700"/>
      <c r="Q52" s="700"/>
      <c r="R52" s="700"/>
      <c r="S52" s="700"/>
      <c r="T52" s="700"/>
      <c r="U52" s="700"/>
      <c r="V52" s="700"/>
      <c r="W52" s="700"/>
      <c r="X52" s="700"/>
      <c r="Y52" s="58"/>
    </row>
    <row r="53" spans="1:25" ht="15" hidden="1">
      <c r="A53" s="42"/>
      <c r="B53" s="77"/>
      <c r="C53" s="76"/>
      <c r="D53" s="60"/>
      <c r="E53" s="700"/>
      <c r="F53" s="700"/>
      <c r="G53" s="700"/>
      <c r="H53" s="700"/>
      <c r="I53" s="700"/>
      <c r="J53" s="700"/>
      <c r="K53" s="700"/>
      <c r="L53" s="700"/>
      <c r="M53" s="700"/>
      <c r="N53" s="700"/>
      <c r="O53" s="700"/>
      <c r="P53" s="700"/>
      <c r="Q53" s="700"/>
      <c r="R53" s="700"/>
      <c r="S53" s="700"/>
      <c r="T53" s="700"/>
      <c r="U53" s="700"/>
      <c r="V53" s="700"/>
      <c r="W53" s="700"/>
      <c r="X53" s="700"/>
      <c r="Y53" s="58"/>
    </row>
    <row r="54" spans="1:25" ht="15" hidden="1">
      <c r="A54" s="42"/>
      <c r="B54" s="77"/>
      <c r="C54" s="76"/>
      <c r="D54" s="60"/>
      <c r="E54" s="700"/>
      <c r="F54" s="700"/>
      <c r="G54" s="700"/>
      <c r="H54" s="700"/>
      <c r="I54" s="700"/>
      <c r="J54" s="700"/>
      <c r="K54" s="700"/>
      <c r="L54" s="700"/>
      <c r="M54" s="700"/>
      <c r="N54" s="700"/>
      <c r="O54" s="700"/>
      <c r="P54" s="700"/>
      <c r="Q54" s="700"/>
      <c r="R54" s="700"/>
      <c r="S54" s="700"/>
      <c r="T54" s="700"/>
      <c r="U54" s="700"/>
      <c r="V54" s="700"/>
      <c r="W54" s="700"/>
      <c r="X54" s="700"/>
      <c r="Y54" s="58"/>
    </row>
    <row r="55" spans="1:25" ht="15" hidden="1">
      <c r="A55" s="42"/>
      <c r="B55" s="77"/>
      <c r="C55" s="76"/>
      <c r="D55" s="60"/>
      <c r="E55" s="700"/>
      <c r="F55" s="700"/>
      <c r="G55" s="700"/>
      <c r="H55" s="700"/>
      <c r="I55" s="700"/>
      <c r="J55" s="700"/>
      <c r="K55" s="700"/>
      <c r="L55" s="700"/>
      <c r="M55" s="700"/>
      <c r="N55" s="700"/>
      <c r="O55" s="700"/>
      <c r="P55" s="700"/>
      <c r="Q55" s="700"/>
      <c r="R55" s="700"/>
      <c r="S55" s="700"/>
      <c r="T55" s="700"/>
      <c r="U55" s="700"/>
      <c r="V55" s="700"/>
      <c r="W55" s="700"/>
      <c r="X55" s="700"/>
      <c r="Y55" s="58"/>
    </row>
    <row r="56" spans="1:25" ht="25.5" hidden="1" customHeight="1">
      <c r="A56" s="42"/>
      <c r="B56" s="77"/>
      <c r="C56" s="76"/>
      <c r="D56" s="65"/>
      <c r="E56" s="700"/>
      <c r="F56" s="700"/>
      <c r="G56" s="700"/>
      <c r="H56" s="700"/>
      <c r="I56" s="700"/>
      <c r="J56" s="700"/>
      <c r="K56" s="700"/>
      <c r="L56" s="700"/>
      <c r="M56" s="700"/>
      <c r="N56" s="700"/>
      <c r="O56" s="700"/>
      <c r="P56" s="700"/>
      <c r="Q56" s="700"/>
      <c r="R56" s="700"/>
      <c r="S56" s="700"/>
      <c r="T56" s="700"/>
      <c r="U56" s="700"/>
      <c r="V56" s="700"/>
      <c r="W56" s="700"/>
      <c r="X56" s="700"/>
      <c r="Y56" s="58"/>
    </row>
    <row r="57" spans="1:25" ht="15" hidden="1">
      <c r="A57" s="42"/>
      <c r="B57" s="77"/>
      <c r="C57" s="76"/>
      <c r="D57" s="65"/>
      <c r="E57" s="700"/>
      <c r="F57" s="700"/>
      <c r="G57" s="700"/>
      <c r="H57" s="700"/>
      <c r="I57" s="700"/>
      <c r="J57" s="700"/>
      <c r="K57" s="700"/>
      <c r="L57" s="700"/>
      <c r="M57" s="700"/>
      <c r="N57" s="700"/>
      <c r="O57" s="700"/>
      <c r="P57" s="700"/>
      <c r="Q57" s="700"/>
      <c r="R57" s="700"/>
      <c r="S57" s="700"/>
      <c r="T57" s="700"/>
      <c r="U57" s="700"/>
      <c r="V57" s="700"/>
      <c r="W57" s="700"/>
      <c r="X57" s="700"/>
      <c r="Y57" s="58"/>
    </row>
    <row r="58" spans="1:25" ht="15" hidden="1" customHeight="1">
      <c r="A58" s="42"/>
      <c r="B58" s="77"/>
      <c r="C58" s="76"/>
      <c r="D58" s="60"/>
      <c r="E58" s="701" t="s">
        <v>443</v>
      </c>
      <c r="F58" s="701"/>
      <c r="G58" s="701"/>
      <c r="H58" s="701"/>
      <c r="I58" s="701"/>
      <c r="J58" s="701"/>
      <c r="K58" s="701"/>
      <c r="L58" s="701"/>
      <c r="M58" s="701"/>
      <c r="N58" s="701"/>
      <c r="O58" s="701"/>
      <c r="P58" s="701"/>
      <c r="Q58" s="701"/>
      <c r="R58" s="701"/>
      <c r="S58" s="701"/>
      <c r="T58" s="701"/>
      <c r="U58" s="701"/>
      <c r="V58" s="356"/>
      <c r="W58" s="356"/>
      <c r="X58" s="356"/>
      <c r="Y58" s="58"/>
    </row>
    <row r="59" spans="1:25" ht="15" hidden="1" customHeight="1">
      <c r="A59" s="42"/>
      <c r="B59" s="77"/>
      <c r="C59" s="76"/>
      <c r="D59" s="60"/>
      <c r="E59" s="703"/>
      <c r="F59" s="703"/>
      <c r="G59" s="703"/>
      <c r="H59" s="698"/>
      <c r="I59" s="699"/>
      <c r="J59" s="699"/>
      <c r="K59" s="699"/>
      <c r="L59" s="699"/>
      <c r="M59" s="699"/>
      <c r="N59" s="699"/>
      <c r="O59" s="699"/>
      <c r="P59" s="699"/>
      <c r="Q59" s="699"/>
      <c r="R59" s="699"/>
      <c r="S59" s="699"/>
      <c r="T59" s="699"/>
      <c r="U59" s="699"/>
      <c r="V59" s="699"/>
      <c r="W59" s="699"/>
      <c r="X59" s="699"/>
      <c r="Y59" s="58"/>
    </row>
    <row r="60" spans="1:25" ht="15" hidden="1" customHeight="1">
      <c r="A60" s="42"/>
      <c r="B60" s="77"/>
      <c r="C60" s="76"/>
      <c r="D60" s="60"/>
      <c r="E60" s="702"/>
      <c r="F60" s="702"/>
      <c r="G60" s="702"/>
      <c r="H60" s="697"/>
      <c r="I60" s="697"/>
      <c r="J60" s="697"/>
      <c r="K60" s="697"/>
      <c r="L60" s="697"/>
      <c r="M60" s="697"/>
      <c r="N60" s="697"/>
      <c r="O60" s="697"/>
      <c r="P60" s="697"/>
      <c r="Q60" s="697"/>
      <c r="R60" s="697"/>
      <c r="S60" s="697"/>
      <c r="T60" s="697"/>
      <c r="U60" s="697"/>
      <c r="V60" s="697"/>
      <c r="W60" s="697"/>
      <c r="X60" s="697"/>
      <c r="Y60" s="58"/>
    </row>
    <row r="61" spans="1:25" ht="15" hidden="1">
      <c r="A61" s="42"/>
      <c r="B61" s="77"/>
      <c r="C61" s="76"/>
      <c r="D61" s="60"/>
      <c r="E61" s="69"/>
      <c r="F61" s="67"/>
      <c r="G61" s="68"/>
      <c r="H61" s="697"/>
      <c r="I61" s="697"/>
      <c r="J61" s="697"/>
      <c r="K61" s="697"/>
      <c r="L61" s="697"/>
      <c r="M61" s="697"/>
      <c r="N61" s="697"/>
      <c r="O61" s="697"/>
      <c r="P61" s="697"/>
      <c r="Q61" s="697"/>
      <c r="R61" s="697"/>
      <c r="S61" s="697"/>
      <c r="T61" s="697"/>
      <c r="U61" s="697"/>
      <c r="V61" s="697"/>
      <c r="W61" s="697"/>
      <c r="X61" s="697"/>
      <c r="Y61" s="58"/>
    </row>
    <row r="62" spans="1:25" ht="27.75" hidden="1" customHeight="1">
      <c r="A62" s="42"/>
      <c r="B62" s="77"/>
      <c r="C62" s="76"/>
      <c r="D62" s="60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8"/>
    </row>
    <row r="63" spans="1:25" ht="15" hidden="1">
      <c r="A63" s="42"/>
      <c r="B63" s="77"/>
      <c r="C63" s="76"/>
      <c r="D63" s="60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8"/>
    </row>
    <row r="64" spans="1:25" ht="15" hidden="1">
      <c r="A64" s="42"/>
      <c r="B64" s="77"/>
      <c r="C64" s="76"/>
      <c r="D64" s="60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8"/>
    </row>
    <row r="65" spans="1:25" ht="15" hidden="1">
      <c r="A65" s="42"/>
      <c r="B65" s="77"/>
      <c r="C65" s="76"/>
      <c r="D65" s="60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8"/>
    </row>
    <row r="66" spans="1:25" ht="15" hidden="1">
      <c r="A66" s="42"/>
      <c r="B66" s="77"/>
      <c r="C66" s="76"/>
      <c r="D66" s="60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8"/>
    </row>
    <row r="67" spans="1:25" ht="15" hidden="1">
      <c r="A67" s="42"/>
      <c r="B67" s="77"/>
      <c r="C67" s="76"/>
      <c r="D67" s="60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8"/>
    </row>
    <row r="68" spans="1:25" ht="89.25" hidden="1" customHeight="1">
      <c r="A68" s="42"/>
      <c r="B68" s="77"/>
      <c r="C68" s="76"/>
      <c r="D68" s="65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58"/>
    </row>
    <row r="69" spans="1:25" ht="15" hidden="1">
      <c r="A69" s="42"/>
      <c r="B69" s="77"/>
      <c r="C69" s="76"/>
      <c r="D69" s="65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58"/>
    </row>
    <row r="70" spans="1:25" ht="15" hidden="1">
      <c r="A70" s="42"/>
      <c r="B70" s="77"/>
      <c r="C70" s="76"/>
      <c r="D70" s="60"/>
      <c r="E70" s="701" t="s">
        <v>444</v>
      </c>
      <c r="F70" s="701"/>
      <c r="G70" s="701"/>
      <c r="H70" s="701"/>
      <c r="I70" s="701"/>
      <c r="J70" s="701"/>
      <c r="K70" s="701"/>
      <c r="L70" s="701"/>
      <c r="M70" s="701"/>
      <c r="N70" s="701"/>
      <c r="O70" s="701"/>
      <c r="P70" s="701"/>
      <c r="Q70" s="701"/>
      <c r="R70" s="701"/>
      <c r="S70" s="701"/>
      <c r="T70" s="701"/>
      <c r="U70" s="609"/>
      <c r="V70" s="609"/>
      <c r="W70" s="609"/>
      <c r="X70" s="609"/>
      <c r="Y70" s="58"/>
    </row>
    <row r="71" spans="1:25" ht="15" hidden="1">
      <c r="A71" s="42"/>
      <c r="B71" s="77"/>
      <c r="C71" s="76"/>
      <c r="D71" s="60"/>
      <c r="E71" s="701" t="s">
        <v>673</v>
      </c>
      <c r="F71" s="701"/>
      <c r="G71" s="701"/>
      <c r="H71" s="701"/>
      <c r="I71" s="701"/>
      <c r="J71" s="701"/>
      <c r="K71" s="701"/>
      <c r="L71" s="701"/>
      <c r="M71" s="701"/>
      <c r="N71" s="701"/>
      <c r="O71" s="701"/>
      <c r="P71" s="701"/>
      <c r="Q71" s="701"/>
      <c r="R71" s="701"/>
      <c r="S71" s="701"/>
      <c r="T71" s="701"/>
      <c r="U71" s="610"/>
      <c r="V71" s="610"/>
      <c r="W71" s="610"/>
      <c r="X71" s="610"/>
      <c r="Y71" s="58"/>
    </row>
    <row r="72" spans="1:25" ht="40.5" hidden="1" customHeight="1">
      <c r="A72" s="42"/>
      <c r="B72" s="77"/>
      <c r="C72" s="76"/>
      <c r="D72" s="60"/>
      <c r="E72" s="610"/>
      <c r="F72" s="610"/>
      <c r="G72" s="610"/>
      <c r="H72" s="610"/>
      <c r="I72" s="610"/>
      <c r="J72" s="610"/>
      <c r="K72" s="610"/>
      <c r="L72" s="610"/>
      <c r="M72" s="610"/>
      <c r="N72" s="610"/>
      <c r="O72" s="610"/>
      <c r="P72" s="610"/>
      <c r="Q72" s="610"/>
      <c r="R72" s="610"/>
      <c r="S72" s="610"/>
      <c r="T72" s="610"/>
      <c r="U72" s="610"/>
      <c r="V72" s="610"/>
      <c r="W72" s="610"/>
      <c r="X72" s="610"/>
      <c r="Y72" s="58"/>
    </row>
    <row r="73" spans="1:25" ht="63" hidden="1" customHeight="1">
      <c r="A73" s="42"/>
      <c r="B73" s="77"/>
      <c r="C73" s="76"/>
      <c r="D73" s="60"/>
      <c r="E73" s="610"/>
      <c r="F73" s="610"/>
      <c r="G73" s="610"/>
      <c r="H73" s="610"/>
      <c r="I73" s="610"/>
      <c r="J73" s="610"/>
      <c r="K73" s="610"/>
      <c r="L73" s="610"/>
      <c r="M73" s="610"/>
      <c r="N73" s="610"/>
      <c r="O73" s="610"/>
      <c r="P73" s="610"/>
      <c r="Q73" s="610"/>
      <c r="R73" s="610"/>
      <c r="S73" s="610"/>
      <c r="T73" s="610"/>
      <c r="U73" s="610"/>
      <c r="V73" s="610"/>
      <c r="W73" s="610"/>
      <c r="X73" s="610"/>
      <c r="Y73" s="58"/>
    </row>
    <row r="74" spans="1:25" ht="30" hidden="1" customHeight="1">
      <c r="A74" s="42"/>
      <c r="B74" s="77"/>
      <c r="C74" s="76"/>
      <c r="D74" s="60"/>
      <c r="E74" s="610"/>
      <c r="F74" s="610"/>
      <c r="G74" s="610"/>
      <c r="H74" s="610"/>
      <c r="I74" s="610"/>
      <c r="J74" s="610"/>
      <c r="K74" s="610"/>
      <c r="L74" s="610"/>
      <c r="M74" s="610"/>
      <c r="N74" s="610"/>
      <c r="O74" s="610"/>
      <c r="P74" s="610"/>
      <c r="Q74" s="610"/>
      <c r="R74" s="610"/>
      <c r="S74" s="610"/>
      <c r="T74" s="610"/>
      <c r="U74" s="610"/>
      <c r="V74" s="610"/>
      <c r="W74" s="610"/>
      <c r="X74" s="610"/>
      <c r="Y74" s="58"/>
    </row>
    <row r="75" spans="1:25" ht="30" hidden="1" customHeight="1">
      <c r="A75" s="42"/>
      <c r="B75" s="77"/>
      <c r="C75" s="76"/>
      <c r="D75" s="60"/>
      <c r="E75" s="610"/>
      <c r="F75" s="610"/>
      <c r="G75" s="610"/>
      <c r="H75" s="610"/>
      <c r="I75" s="610"/>
      <c r="J75" s="610"/>
      <c r="K75" s="610"/>
      <c r="L75" s="610"/>
      <c r="M75" s="610"/>
      <c r="N75" s="610"/>
      <c r="O75" s="610"/>
      <c r="P75" s="610"/>
      <c r="Q75" s="610"/>
      <c r="R75" s="610"/>
      <c r="S75" s="610"/>
      <c r="T75" s="610"/>
      <c r="U75" s="610"/>
      <c r="V75" s="610"/>
      <c r="W75" s="610"/>
      <c r="X75" s="610"/>
      <c r="Y75" s="58"/>
    </row>
    <row r="76" spans="1:25" ht="15" hidden="1">
      <c r="A76" s="42"/>
      <c r="B76" s="77"/>
      <c r="C76" s="76"/>
      <c r="D76" s="60"/>
      <c r="E76" s="610"/>
      <c r="F76" s="610"/>
      <c r="G76" s="610"/>
      <c r="H76" s="610"/>
      <c r="I76" s="610"/>
      <c r="J76" s="610"/>
      <c r="K76" s="610"/>
      <c r="L76" s="610"/>
      <c r="M76" s="610"/>
      <c r="N76" s="610"/>
      <c r="O76" s="610"/>
      <c r="P76" s="610"/>
      <c r="Q76" s="610"/>
      <c r="R76" s="610"/>
      <c r="S76" s="610"/>
      <c r="T76" s="610"/>
      <c r="U76" s="610"/>
      <c r="V76" s="610"/>
      <c r="W76" s="610"/>
      <c r="X76" s="610"/>
      <c r="Y76" s="58"/>
    </row>
    <row r="77" spans="1:25" ht="15" hidden="1">
      <c r="A77" s="42"/>
      <c r="B77" s="77"/>
      <c r="C77" s="76"/>
      <c r="D77" s="60"/>
      <c r="E77" s="610"/>
      <c r="F77" s="610"/>
      <c r="G77" s="610"/>
      <c r="H77" s="610"/>
      <c r="I77" s="610"/>
      <c r="J77" s="610"/>
      <c r="K77" s="610"/>
      <c r="L77" s="610"/>
      <c r="M77" s="610"/>
      <c r="N77" s="610"/>
      <c r="O77" s="610"/>
      <c r="P77" s="610"/>
      <c r="Q77" s="610"/>
      <c r="R77" s="610"/>
      <c r="S77" s="610"/>
      <c r="T77" s="610"/>
      <c r="U77" s="610"/>
      <c r="V77" s="610"/>
      <c r="W77" s="610"/>
      <c r="X77" s="610"/>
      <c r="Y77" s="58"/>
    </row>
    <row r="78" spans="1:25" ht="8.25" hidden="1" customHeight="1">
      <c r="A78" s="42"/>
      <c r="B78" s="77"/>
      <c r="C78" s="76"/>
      <c r="D78" s="60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58"/>
    </row>
    <row r="79" spans="1:25" ht="21" hidden="1" customHeight="1">
      <c r="A79" s="42"/>
      <c r="B79" s="77"/>
      <c r="C79" s="76"/>
      <c r="D79" s="60"/>
      <c r="E79" s="611"/>
      <c r="F79" s="611"/>
      <c r="G79" s="611"/>
      <c r="H79" s="611"/>
      <c r="I79" s="611"/>
      <c r="J79" s="611"/>
      <c r="K79" s="611"/>
      <c r="L79" s="611"/>
      <c r="M79" s="611"/>
      <c r="N79" s="611"/>
      <c r="O79" s="611"/>
      <c r="P79" s="611"/>
      <c r="Q79" s="611"/>
      <c r="R79" s="611"/>
      <c r="S79" s="611"/>
      <c r="T79" s="611"/>
      <c r="U79" s="611"/>
      <c r="V79" s="611"/>
      <c r="W79" s="611"/>
      <c r="X79" s="611"/>
      <c r="Y79" s="58"/>
    </row>
    <row r="80" spans="1:25" ht="14.25" hidden="1" customHeight="1">
      <c r="A80" s="42"/>
      <c r="B80" s="77"/>
      <c r="C80" s="76"/>
      <c r="D80" s="60"/>
      <c r="E80" s="612"/>
      <c r="F80" s="612"/>
      <c r="G80" s="612"/>
      <c r="H80" s="612"/>
      <c r="Y80" s="58"/>
    </row>
    <row r="81" spans="1:25" ht="15" hidden="1">
      <c r="A81" s="42"/>
      <c r="B81" s="77"/>
      <c r="C81" s="76"/>
      <c r="D81" s="60"/>
      <c r="E81" s="701" t="s">
        <v>443</v>
      </c>
      <c r="F81" s="701"/>
      <c r="G81" s="701"/>
      <c r="H81" s="701"/>
      <c r="I81" s="701"/>
      <c r="J81" s="701"/>
      <c r="K81" s="701"/>
      <c r="L81" s="701"/>
      <c r="M81" s="701"/>
      <c r="N81" s="701"/>
      <c r="O81" s="701"/>
      <c r="P81" s="701"/>
      <c r="Q81" s="701"/>
      <c r="R81" s="701"/>
      <c r="S81" s="701"/>
      <c r="T81" s="701"/>
      <c r="U81" s="701"/>
      <c r="V81" s="356"/>
      <c r="W81" s="356"/>
      <c r="X81" s="356"/>
      <c r="Y81" s="58"/>
    </row>
    <row r="82" spans="1:25" ht="15" hidden="1" customHeight="1">
      <c r="A82" s="42"/>
      <c r="B82" s="77"/>
      <c r="C82" s="76"/>
      <c r="D82" s="60"/>
      <c r="E82" s="702"/>
      <c r="F82" s="702"/>
      <c r="G82" s="702"/>
      <c r="H82" s="698"/>
      <c r="I82" s="699"/>
      <c r="J82" s="699"/>
      <c r="K82" s="699"/>
      <c r="L82" s="699"/>
      <c r="M82" s="699"/>
      <c r="N82" s="699"/>
      <c r="O82" s="699"/>
      <c r="P82" s="699"/>
      <c r="Q82" s="699"/>
      <c r="R82" s="699"/>
      <c r="S82" s="699"/>
      <c r="T82" s="699"/>
      <c r="U82" s="699"/>
      <c r="V82" s="699"/>
      <c r="W82" s="699"/>
      <c r="X82" s="699"/>
      <c r="Y82" s="58"/>
    </row>
    <row r="83" spans="1:25" ht="15" hidden="1" customHeight="1">
      <c r="A83" s="42"/>
      <c r="B83" s="77"/>
      <c r="C83" s="76"/>
      <c r="D83" s="60"/>
      <c r="Y83" s="58"/>
    </row>
    <row r="84" spans="1:25" ht="15" hidden="1" customHeight="1">
      <c r="A84" s="42"/>
      <c r="B84" s="77"/>
      <c r="C84" s="76"/>
      <c r="D84" s="60"/>
      <c r="E84" s="69"/>
      <c r="F84" s="67"/>
      <c r="G84" s="68"/>
      <c r="H84" s="697"/>
      <c r="I84" s="697"/>
      <c r="J84" s="697"/>
      <c r="K84" s="697"/>
      <c r="L84" s="697"/>
      <c r="M84" s="697"/>
      <c r="N84" s="697"/>
      <c r="O84" s="697"/>
      <c r="P84" s="697"/>
      <c r="Q84" s="697"/>
      <c r="R84" s="697"/>
      <c r="S84" s="697"/>
      <c r="T84" s="697"/>
      <c r="U84" s="697"/>
      <c r="V84" s="697"/>
      <c r="W84" s="697"/>
      <c r="X84" s="697"/>
      <c r="Y84" s="58"/>
    </row>
    <row r="85" spans="1:25" ht="15" hidden="1">
      <c r="A85" s="42"/>
      <c r="B85" s="77"/>
      <c r="C85" s="76"/>
      <c r="D85" s="60"/>
      <c r="E85" s="59"/>
      <c r="F85" s="59"/>
      <c r="G85" s="59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59"/>
      <c r="X85" s="59"/>
      <c r="Y85" s="58"/>
    </row>
    <row r="86" spans="1:25" ht="15" hidden="1">
      <c r="A86" s="42"/>
      <c r="B86" s="77"/>
      <c r="C86" s="76"/>
      <c r="D86" s="60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8"/>
    </row>
    <row r="87" spans="1:25" ht="15" hidden="1">
      <c r="A87" s="42"/>
      <c r="B87" s="77"/>
      <c r="C87" s="76"/>
      <c r="D87" s="60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8"/>
    </row>
    <row r="88" spans="1:25" ht="15" hidden="1">
      <c r="A88" s="42"/>
      <c r="B88" s="77"/>
      <c r="C88" s="76"/>
      <c r="D88" s="60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8"/>
    </row>
    <row r="89" spans="1:25" ht="15" hidden="1">
      <c r="A89" s="42"/>
      <c r="B89" s="77"/>
      <c r="C89" s="76"/>
      <c r="D89" s="60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8"/>
    </row>
    <row r="90" spans="1:25" ht="15" hidden="1">
      <c r="A90" s="42"/>
      <c r="B90" s="77"/>
      <c r="C90" s="76"/>
      <c r="D90" s="60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8"/>
    </row>
    <row r="91" spans="1:25" ht="15" hidden="1">
      <c r="A91" s="42"/>
      <c r="B91" s="77"/>
      <c r="C91" s="76"/>
      <c r="D91" s="60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8"/>
    </row>
    <row r="92" spans="1:25" ht="15" hidden="1">
      <c r="A92" s="42"/>
      <c r="B92" s="77"/>
      <c r="C92" s="76"/>
      <c r="D92" s="60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8"/>
    </row>
    <row r="93" spans="1:25" ht="15" hidden="1">
      <c r="A93" s="42"/>
      <c r="B93" s="77"/>
      <c r="C93" s="76"/>
      <c r="D93" s="60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8"/>
    </row>
    <row r="94" spans="1:25" ht="15" hidden="1">
      <c r="A94" s="42"/>
      <c r="B94" s="77"/>
      <c r="C94" s="76"/>
      <c r="D94" s="60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8"/>
    </row>
    <row r="95" spans="1:25" ht="15" hidden="1">
      <c r="A95" s="42"/>
      <c r="B95" s="77"/>
      <c r="C95" s="76"/>
      <c r="D95" s="60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8"/>
    </row>
    <row r="96" spans="1:25" ht="27" hidden="1" customHeight="1">
      <c r="A96" s="42"/>
      <c r="B96" s="77"/>
      <c r="C96" s="76"/>
      <c r="D96" s="65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58"/>
    </row>
    <row r="97" spans="1:27" ht="15" hidden="1">
      <c r="A97" s="42"/>
      <c r="B97" s="77"/>
      <c r="C97" s="76"/>
      <c r="D97" s="65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58"/>
    </row>
    <row r="98" spans="1:27" ht="25.5" hidden="1" customHeight="1">
      <c r="A98" s="42"/>
      <c r="B98" s="77"/>
      <c r="C98" s="76"/>
      <c r="D98" s="60"/>
      <c r="E98" s="705" t="s">
        <v>238</v>
      </c>
      <c r="F98" s="705"/>
      <c r="G98" s="705"/>
      <c r="H98" s="705"/>
      <c r="I98" s="705"/>
      <c r="J98" s="705"/>
      <c r="K98" s="705"/>
      <c r="L98" s="705"/>
      <c r="M98" s="705"/>
      <c r="N98" s="705"/>
      <c r="O98" s="705"/>
      <c r="P98" s="705"/>
      <c r="Q98" s="705"/>
      <c r="R98" s="705"/>
      <c r="S98" s="705"/>
      <c r="T98" s="705"/>
      <c r="U98" s="705"/>
      <c r="V98" s="705"/>
      <c r="W98" s="705"/>
      <c r="X98" s="705"/>
      <c r="Y98" s="58"/>
    </row>
    <row r="99" spans="1:27" ht="15" hidden="1" customHeight="1">
      <c r="A99" s="42"/>
      <c r="B99" s="77"/>
      <c r="C99" s="76"/>
      <c r="D99" s="60"/>
      <c r="E99" s="59"/>
      <c r="F99" s="59"/>
      <c r="G99" s="59"/>
      <c r="H99" s="62"/>
      <c r="I99" s="62"/>
      <c r="J99" s="62"/>
      <c r="K99" s="62"/>
      <c r="L99" s="62"/>
      <c r="M99" s="62"/>
      <c r="N99" s="62"/>
      <c r="O99" s="61"/>
      <c r="P99" s="61"/>
      <c r="Q99" s="61"/>
      <c r="R99" s="61"/>
      <c r="S99" s="61"/>
      <c r="T99" s="61"/>
      <c r="U99" s="59"/>
      <c r="V99" s="59"/>
      <c r="W99" s="59"/>
      <c r="X99" s="59"/>
      <c r="Y99" s="58"/>
    </row>
    <row r="100" spans="1:27" ht="15" hidden="1" customHeight="1">
      <c r="A100" s="42"/>
      <c r="B100" s="77"/>
      <c r="C100" s="76"/>
      <c r="D100" s="60"/>
      <c r="E100" s="63"/>
      <c r="F100" s="704" t="s">
        <v>237</v>
      </c>
      <c r="G100" s="704"/>
      <c r="H100" s="704"/>
      <c r="I100" s="704"/>
      <c r="J100" s="704"/>
      <c r="K100" s="704"/>
      <c r="L100" s="704"/>
      <c r="M100" s="704"/>
      <c r="N100" s="704"/>
      <c r="O100" s="704"/>
      <c r="P100" s="704"/>
      <c r="Q100" s="704"/>
      <c r="R100" s="704"/>
      <c r="S100" s="704"/>
      <c r="T100" s="61"/>
      <c r="U100" s="59"/>
      <c r="V100" s="59"/>
      <c r="W100" s="59"/>
      <c r="X100" s="59"/>
      <c r="Y100" s="58"/>
      <c r="AA100" s="78" t="s">
        <v>235</v>
      </c>
    </row>
    <row r="101" spans="1:27" ht="15" hidden="1" customHeight="1">
      <c r="A101" s="42"/>
      <c r="B101" s="77"/>
      <c r="C101" s="76"/>
      <c r="D101" s="60"/>
      <c r="E101" s="59"/>
      <c r="F101" s="59"/>
      <c r="G101" s="59"/>
      <c r="H101" s="62"/>
      <c r="I101" s="62"/>
      <c r="J101" s="62"/>
      <c r="K101" s="62"/>
      <c r="L101" s="62"/>
      <c r="M101" s="62"/>
      <c r="N101" s="62"/>
      <c r="O101" s="61"/>
      <c r="P101" s="61"/>
      <c r="Q101" s="61"/>
      <c r="R101" s="61"/>
      <c r="S101" s="61"/>
      <c r="T101" s="61"/>
      <c r="U101" s="59"/>
      <c r="V101" s="59"/>
      <c r="W101" s="59"/>
      <c r="X101" s="59"/>
      <c r="Y101" s="58"/>
    </row>
    <row r="102" spans="1:27" ht="15" hidden="1">
      <c r="A102" s="42"/>
      <c r="B102" s="77"/>
      <c r="C102" s="76"/>
      <c r="D102" s="60"/>
      <c r="E102" s="59"/>
      <c r="F102" s="704" t="s">
        <v>236</v>
      </c>
      <c r="G102" s="704"/>
      <c r="H102" s="704"/>
      <c r="I102" s="704"/>
      <c r="J102" s="704"/>
      <c r="K102" s="704"/>
      <c r="L102" s="704"/>
      <c r="M102" s="704"/>
      <c r="N102" s="704"/>
      <c r="O102" s="704"/>
      <c r="P102" s="704"/>
      <c r="Q102" s="704"/>
      <c r="R102" s="704"/>
      <c r="S102" s="704"/>
      <c r="T102" s="704"/>
      <c r="U102" s="704"/>
      <c r="V102" s="704"/>
      <c r="W102" s="704"/>
      <c r="X102" s="704"/>
      <c r="Y102" s="58"/>
    </row>
    <row r="103" spans="1:27" ht="15" hidden="1">
      <c r="A103" s="42"/>
      <c r="B103" s="77"/>
      <c r="C103" s="76"/>
      <c r="D103" s="60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8"/>
    </row>
    <row r="104" spans="1:27" ht="15" hidden="1">
      <c r="A104" s="42"/>
      <c r="B104" s="77"/>
      <c r="C104" s="76"/>
      <c r="D104" s="60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8"/>
    </row>
    <row r="105" spans="1:27" ht="15" hidden="1">
      <c r="A105" s="42"/>
      <c r="B105" s="77"/>
      <c r="C105" s="76"/>
      <c r="D105" s="60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8"/>
    </row>
    <row r="106" spans="1:27" ht="15" hidden="1">
      <c r="A106" s="42"/>
      <c r="B106" s="77"/>
      <c r="C106" s="76"/>
      <c r="D106" s="60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8"/>
    </row>
    <row r="107" spans="1:27" ht="15" hidden="1">
      <c r="A107" s="42"/>
      <c r="B107" s="77"/>
      <c r="C107" s="76"/>
      <c r="D107" s="60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8"/>
    </row>
    <row r="108" spans="1:27" ht="15" hidden="1">
      <c r="A108" s="42"/>
      <c r="B108" s="77"/>
      <c r="C108" s="76"/>
      <c r="D108" s="60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8"/>
    </row>
    <row r="109" spans="1:27" ht="15" hidden="1">
      <c r="A109" s="42"/>
      <c r="B109" s="77"/>
      <c r="C109" s="76"/>
      <c r="D109" s="60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8"/>
    </row>
    <row r="110" spans="1:27" ht="15" hidden="1">
      <c r="A110" s="42"/>
      <c r="B110" s="77"/>
      <c r="C110" s="76"/>
      <c r="D110" s="60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8"/>
    </row>
    <row r="111" spans="1:27" ht="30" hidden="1" customHeight="1">
      <c r="A111" s="42"/>
      <c r="B111" s="77"/>
      <c r="C111" s="76"/>
      <c r="D111" s="60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8"/>
    </row>
    <row r="112" spans="1:27" ht="31.5" hidden="1" customHeight="1">
      <c r="A112" s="42"/>
      <c r="B112" s="77"/>
      <c r="C112" s="76"/>
      <c r="D112" s="60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8"/>
    </row>
    <row r="113" spans="1:25" ht="15" customHeight="1">
      <c r="A113" s="42"/>
      <c r="B113" s="75"/>
      <c r="C113" s="74"/>
      <c r="D113" s="57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5"/>
    </row>
  </sheetData>
  <sheetProtection password="FA9C" sheet="1" objects="1" scenarios="1" formatColumns="0" formatRows="0"/>
  <dataConsolidate leftLabels="1" link="1"/>
  <mergeCells count="28">
    <mergeCell ref="B2:G2"/>
    <mergeCell ref="B3:C3"/>
    <mergeCell ref="E7:X19"/>
    <mergeCell ref="P23:W23"/>
    <mergeCell ref="E58:U58"/>
    <mergeCell ref="B5:Y5"/>
    <mergeCell ref="E41:X45"/>
    <mergeCell ref="F21:M21"/>
    <mergeCell ref="P21:X21"/>
    <mergeCell ref="P22:X22"/>
    <mergeCell ref="E35:X39"/>
    <mergeCell ref="F22:M22"/>
    <mergeCell ref="E40:X40"/>
    <mergeCell ref="F102:X102"/>
    <mergeCell ref="F100:S100"/>
    <mergeCell ref="E82:G82"/>
    <mergeCell ref="E98:X98"/>
    <mergeCell ref="E81:U81"/>
    <mergeCell ref="H84:X84"/>
    <mergeCell ref="H60:X60"/>
    <mergeCell ref="H82:X82"/>
    <mergeCell ref="E46:X57"/>
    <mergeCell ref="E70:T70"/>
    <mergeCell ref="E60:G60"/>
    <mergeCell ref="H59:X59"/>
    <mergeCell ref="E59:G59"/>
    <mergeCell ref="E71:T71"/>
    <mergeCell ref="H61:X61"/>
  </mergeCells>
  <phoneticPr fontId="9" type="noConversion"/>
  <hyperlinks>
    <hyperlink ref="E81:U81" location="Инструкция!A1" tooltip="http://sp.eias.ru/index.php?a=add&amp;catid=76" display="Обратиться за помощью в службу технической поддержки"/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JKH_OPEN_INFO_PRICE_HVS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120</xdr:row>
                <xdr:rowOff>123825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rgb="FFEAEBEE"/>
    <pageSetUpPr fitToPage="1"/>
  </sheetPr>
  <dimension ref="A1:P16"/>
  <sheetViews>
    <sheetView showGridLines="0" topLeftCell="C4" zoomScaleNormal="100" workbookViewId="0">
      <selection activeCell="E26" sqref="E26"/>
    </sheetView>
  </sheetViews>
  <sheetFormatPr defaultColWidth="10.5703125" defaultRowHeight="14.25"/>
  <cols>
    <col min="1" max="1" width="9.140625" style="96" hidden="1" customWidth="1"/>
    <col min="2" max="2" width="9.140625" style="249" hidden="1" customWidth="1"/>
    <col min="3" max="3" width="3.7109375" style="87" customWidth="1"/>
    <col min="4" max="4" width="6.28515625" style="35" bestFit="1" customWidth="1"/>
    <col min="5" max="6" width="64.140625" style="35" customWidth="1"/>
    <col min="7" max="7" width="115.7109375" style="35" customWidth="1"/>
    <col min="8" max="8" width="10.5703125" style="35"/>
    <col min="9" max="10" width="10.5703125" style="317"/>
    <col min="11" max="16384" width="10.5703125" style="35"/>
  </cols>
  <sheetData>
    <row r="1" spans="1:16" hidden="1">
      <c r="M1" s="549"/>
      <c r="N1" s="549"/>
      <c r="P1" s="549"/>
    </row>
    <row r="2" spans="1:16" hidden="1"/>
    <row r="3" spans="1:16" hidden="1"/>
    <row r="4" spans="1:16" ht="3" customHeight="1">
      <c r="C4" s="86"/>
      <c r="D4" s="36"/>
      <c r="E4" s="36"/>
      <c r="F4" s="37"/>
      <c r="G4" s="37"/>
    </row>
    <row r="5" spans="1:16" ht="22.5">
      <c r="C5" s="86"/>
      <c r="D5" s="790" t="s">
        <v>509</v>
      </c>
      <c r="E5" s="790"/>
      <c r="F5" s="790"/>
      <c r="G5" s="595"/>
    </row>
    <row r="6" spans="1:16" ht="3" customHeight="1">
      <c r="C6" s="86"/>
      <c r="D6" s="36"/>
      <c r="E6" s="84"/>
      <c r="F6" s="83"/>
      <c r="G6" s="413"/>
    </row>
    <row r="7" spans="1:16">
      <c r="C7" s="86"/>
      <c r="D7" s="791" t="s">
        <v>510</v>
      </c>
      <c r="E7" s="791"/>
      <c r="F7" s="791"/>
      <c r="G7" s="826" t="s">
        <v>511</v>
      </c>
    </row>
    <row r="8" spans="1:16">
      <c r="C8" s="86"/>
      <c r="D8" s="104" t="s">
        <v>95</v>
      </c>
      <c r="E8" s="116" t="s">
        <v>513</v>
      </c>
      <c r="F8" s="116" t="s">
        <v>512</v>
      </c>
      <c r="G8" s="826"/>
    </row>
    <row r="9" spans="1:16" ht="12" customHeight="1">
      <c r="C9" s="86"/>
      <c r="D9" s="41" t="s">
        <v>96</v>
      </c>
      <c r="E9" s="41" t="s">
        <v>52</v>
      </c>
      <c r="F9" s="41" t="s">
        <v>53</v>
      </c>
      <c r="G9" s="41" t="s">
        <v>54</v>
      </c>
    </row>
    <row r="10" spans="1:16" ht="33.75">
      <c r="A10" s="412"/>
      <c r="C10" s="86"/>
      <c r="D10" s="250">
        <v>1</v>
      </c>
      <c r="E10" s="421" t="s">
        <v>514</v>
      </c>
      <c r="F10" s="422" t="s">
        <v>515</v>
      </c>
      <c r="G10" s="286"/>
    </row>
    <row r="11" spans="1:16" ht="22.5">
      <c r="A11" s="412"/>
      <c r="C11" s="86"/>
      <c r="D11" s="250" t="s">
        <v>298</v>
      </c>
      <c r="E11" s="414" t="s">
        <v>516</v>
      </c>
      <c r="F11" s="422" t="s">
        <v>515</v>
      </c>
      <c r="G11" s="286"/>
    </row>
    <row r="12" spans="1:16" ht="20.100000000000001" customHeight="1">
      <c r="A12" s="412"/>
      <c r="C12" s="86"/>
      <c r="D12" s="250" t="s">
        <v>8</v>
      </c>
      <c r="E12" s="696" t="s">
        <v>1990</v>
      </c>
      <c r="F12" s="647" t="s">
        <v>1989</v>
      </c>
      <c r="G12" s="827" t="s">
        <v>688</v>
      </c>
    </row>
    <row r="13" spans="1:16" ht="15" customHeight="1">
      <c r="A13" s="412"/>
      <c r="C13" s="86"/>
      <c r="D13" s="117"/>
      <c r="E13" s="428" t="s">
        <v>331</v>
      </c>
      <c r="F13" s="425"/>
      <c r="G13" s="828"/>
    </row>
    <row r="14" spans="1:16" ht="22.5">
      <c r="A14" s="412"/>
      <c r="C14" s="86"/>
      <c r="D14" s="250" t="s">
        <v>332</v>
      </c>
      <c r="E14" s="414" t="s">
        <v>517</v>
      </c>
      <c r="F14" s="422" t="s">
        <v>515</v>
      </c>
      <c r="G14" s="286"/>
    </row>
    <row r="15" spans="1:16" ht="42.95" customHeight="1">
      <c r="A15" s="412"/>
      <c r="C15" s="86"/>
      <c r="D15" s="250" t="s">
        <v>497</v>
      </c>
      <c r="E15" s="689"/>
      <c r="F15" s="690"/>
      <c r="G15" s="827" t="s">
        <v>689</v>
      </c>
    </row>
    <row r="16" spans="1:16" ht="15" customHeight="1">
      <c r="A16" s="412"/>
      <c r="C16" s="86"/>
      <c r="D16" s="117"/>
      <c r="E16" s="428" t="s">
        <v>331</v>
      </c>
      <c r="F16" s="425"/>
      <c r="G16" s="828"/>
    </row>
  </sheetData>
  <sheetProtection algorithmName="SHA-512" hashValue="JmqNB100KkuNefGetcXGPLOyeDiDWmBcc5k3kaHjB10TNXWNHixfjWDTW0eOsyE/4/z6jaxnVcND+xf/yETpbw==" saltValue="J2Wky7QW9PZdRHbWaIjWNA==" spinCount="100000" sheet="1" objects="1" scenarios="1" formatColumns="0" formatRows="0"/>
  <dataConsolidate leftLabels="1" link="1"/>
  <mergeCells count="5">
    <mergeCell ref="D7:F7"/>
    <mergeCell ref="G7:G8"/>
    <mergeCell ref="G12:G13"/>
    <mergeCell ref="G15:G16"/>
    <mergeCell ref="D5:F5"/>
  </mergeCells>
  <dataValidations count="2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12 F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E15 E12 G12 G15">
      <formula1>900</formula1>
    </dataValidation>
  </dataValidations>
  <hyperlinks>
    <hyperlink ref="F12" location="'Форма 2.11'!$F$12" tooltip="Кликните по гиперссылке, чтобы перейти по ссылке на обосновывающие документы или отредактировать её" display="https://portal.eias.ru/Portal/DownloadPage.aspx?type=12&amp;guid=65f6d5ec-7953-4d80-8194-130c6b984d0c"/>
    <hyperlink ref="E12" location="'Форма 2.11'!$E$12" tooltip="Кликните по гиперссылке, чтобы перейти по ссылке на обосновывающие документы или отредактировать её" display="Договорхолодноговодоснабжения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rgb="FFEAEBEE"/>
  </sheetPr>
  <dimension ref="A1:AC34"/>
  <sheetViews>
    <sheetView showGridLines="0" topLeftCell="C4" zoomScaleNormal="100" workbookViewId="0"/>
  </sheetViews>
  <sheetFormatPr defaultColWidth="10.5703125" defaultRowHeight="14.25"/>
  <cols>
    <col min="1" max="1" width="9.140625" style="96" hidden="1" customWidth="1"/>
    <col min="2" max="2" width="9.140625" style="249" hidden="1" customWidth="1"/>
    <col min="3" max="3" width="3.7109375" style="87" customWidth="1"/>
    <col min="4" max="4" width="6.28515625" style="35" bestFit="1" customWidth="1"/>
    <col min="5" max="5" width="63.42578125" style="35" customWidth="1"/>
    <col min="6" max="6" width="1.7109375" style="35" hidden="1" customWidth="1"/>
    <col min="7" max="8" width="35.7109375" style="35" customWidth="1"/>
    <col min="9" max="9" width="91.5703125" style="35" customWidth="1"/>
    <col min="10" max="10" width="10.5703125" style="35"/>
    <col min="11" max="12" width="10.5703125" style="317"/>
    <col min="13" max="16384" width="10.5703125" style="35"/>
  </cols>
  <sheetData>
    <row r="1" spans="1:29" hidden="1">
      <c r="P1" s="496"/>
      <c r="AC1" s="549"/>
    </row>
    <row r="2" spans="1:29" hidden="1"/>
    <row r="3" spans="1:29" hidden="1"/>
    <row r="4" spans="1:29" ht="3" customHeight="1">
      <c r="C4" s="86"/>
      <c r="D4" s="36"/>
      <c r="E4" s="36"/>
      <c r="F4" s="36"/>
      <c r="G4" s="36"/>
      <c r="H4" s="37"/>
      <c r="I4" s="37"/>
    </row>
    <row r="5" spans="1:29" ht="26.1" customHeight="1">
      <c r="C5" s="86"/>
      <c r="D5" s="790" t="s">
        <v>518</v>
      </c>
      <c r="E5" s="790"/>
      <c r="F5" s="790"/>
      <c r="G5" s="790"/>
      <c r="H5" s="790"/>
      <c r="I5" s="470"/>
    </row>
    <row r="6" spans="1:29" ht="3" customHeight="1">
      <c r="C6" s="86"/>
      <c r="D6" s="36"/>
      <c r="E6" s="84"/>
      <c r="F6" s="84"/>
      <c r="G6" s="84"/>
      <c r="H6" s="83"/>
      <c r="I6" s="413"/>
    </row>
    <row r="7" spans="1:29" ht="21" customHeight="1">
      <c r="C7" s="86"/>
      <c r="D7" s="791" t="s">
        <v>510</v>
      </c>
      <c r="E7" s="791"/>
      <c r="F7" s="791"/>
      <c r="G7" s="791"/>
      <c r="H7" s="791"/>
      <c r="I7" s="826" t="s">
        <v>511</v>
      </c>
    </row>
    <row r="8" spans="1:29" ht="21" customHeight="1">
      <c r="C8" s="86"/>
      <c r="D8" s="104" t="s">
        <v>95</v>
      </c>
      <c r="E8" s="116" t="s">
        <v>513</v>
      </c>
      <c r="F8" s="116"/>
      <c r="G8" s="116" t="s">
        <v>494</v>
      </c>
      <c r="H8" s="116" t="s">
        <v>512</v>
      </c>
      <c r="I8" s="826"/>
    </row>
    <row r="9" spans="1:29" ht="12" customHeight="1">
      <c r="C9" s="86"/>
      <c r="D9" s="41" t="s">
        <v>96</v>
      </c>
      <c r="E9" s="41" t="s">
        <v>52</v>
      </c>
      <c r="F9" s="41"/>
      <c r="G9" s="41" t="s">
        <v>53</v>
      </c>
      <c r="H9" s="41" t="s">
        <v>54</v>
      </c>
      <c r="I9" s="41" t="s">
        <v>71</v>
      </c>
    </row>
    <row r="10" spans="1:29">
      <c r="A10" s="412"/>
      <c r="C10" s="86"/>
      <c r="D10" s="250">
        <v>1</v>
      </c>
      <c r="E10" s="831" t="s">
        <v>519</v>
      </c>
      <c r="F10" s="831"/>
      <c r="G10" s="831"/>
      <c r="H10" s="831"/>
      <c r="I10" s="434"/>
    </row>
    <row r="11" spans="1:29" ht="20.100000000000001" customHeight="1">
      <c r="A11" s="412"/>
      <c r="C11" s="86"/>
      <c r="D11" s="250" t="s">
        <v>298</v>
      </c>
      <c r="E11" s="414" t="s">
        <v>520</v>
      </c>
      <c r="F11" s="422"/>
      <c r="G11" s="658"/>
      <c r="H11" s="422" t="s">
        <v>515</v>
      </c>
      <c r="I11" s="286" t="s">
        <v>521</v>
      </c>
    </row>
    <row r="12" spans="1:29" ht="45">
      <c r="A12" s="412"/>
      <c r="C12" s="86"/>
      <c r="D12" s="250" t="s">
        <v>332</v>
      </c>
      <c r="E12" s="414" t="s">
        <v>522</v>
      </c>
      <c r="F12" s="422"/>
      <c r="G12" s="657"/>
      <c r="H12" s="650"/>
      <c r="I12" s="552" t="s">
        <v>555</v>
      </c>
    </row>
    <row r="13" spans="1:29" ht="22.5">
      <c r="A13" s="412"/>
      <c r="B13" s="249">
        <v>3</v>
      </c>
      <c r="C13" s="86"/>
      <c r="D13" s="250">
        <v>2</v>
      </c>
      <c r="E13" s="488" t="s">
        <v>523</v>
      </c>
      <c r="F13" s="422"/>
      <c r="G13" s="422" t="s">
        <v>515</v>
      </c>
      <c r="H13" s="650"/>
      <c r="I13" s="553" t="s">
        <v>524</v>
      </c>
    </row>
    <row r="14" spans="1:29" ht="39" customHeight="1">
      <c r="A14" s="412"/>
      <c r="C14" s="86"/>
      <c r="D14" s="250">
        <v>3</v>
      </c>
      <c r="E14" s="829" t="s">
        <v>690</v>
      </c>
      <c r="F14" s="829"/>
      <c r="G14" s="829"/>
      <c r="H14" s="829"/>
      <c r="I14" s="550"/>
    </row>
    <row r="15" spans="1:29" ht="20.100000000000001" customHeight="1">
      <c r="A15" s="412"/>
      <c r="C15" s="86"/>
      <c r="D15" s="250" t="s">
        <v>498</v>
      </c>
      <c r="E15" s="648"/>
      <c r="F15" s="422"/>
      <c r="G15" s="422" t="s">
        <v>515</v>
      </c>
      <c r="H15" s="650"/>
      <c r="I15" s="827" t="s">
        <v>554</v>
      </c>
    </row>
    <row r="16" spans="1:29" ht="15" customHeight="1">
      <c r="A16" s="412"/>
      <c r="C16" s="86"/>
      <c r="D16" s="117"/>
      <c r="E16" s="427" t="s">
        <v>331</v>
      </c>
      <c r="F16" s="428"/>
      <c r="G16" s="428"/>
      <c r="H16" s="425"/>
      <c r="I16" s="828"/>
    </row>
    <row r="17" spans="1:12" ht="69" customHeight="1">
      <c r="A17" s="412"/>
      <c r="B17" s="249">
        <v>3</v>
      </c>
      <c r="C17" s="86"/>
      <c r="D17" s="250">
        <v>4</v>
      </c>
      <c r="E17" s="829" t="s">
        <v>691</v>
      </c>
      <c r="F17" s="829"/>
      <c r="G17" s="829"/>
      <c r="H17" s="829"/>
      <c r="I17" s="550"/>
    </row>
    <row r="18" spans="1:12" ht="20.100000000000001" customHeight="1">
      <c r="A18" s="412"/>
      <c r="C18" s="86"/>
      <c r="D18" s="250" t="s">
        <v>499</v>
      </c>
      <c r="E18" s="429" t="s">
        <v>525</v>
      </c>
      <c r="F18" s="422"/>
      <c r="G18" s="657"/>
      <c r="H18" s="422" t="s">
        <v>515</v>
      </c>
      <c r="I18" s="768" t="s">
        <v>556</v>
      </c>
    </row>
    <row r="19" spans="1:12" ht="15" customHeight="1">
      <c r="A19" s="412"/>
      <c r="C19" s="86"/>
      <c r="D19" s="117"/>
      <c r="E19" s="427" t="s">
        <v>331</v>
      </c>
      <c r="F19" s="428"/>
      <c r="G19" s="428"/>
      <c r="H19" s="425"/>
      <c r="I19" s="768"/>
    </row>
    <row r="20" spans="1:12" ht="30" customHeight="1">
      <c r="A20" s="412"/>
      <c r="B20" s="249">
        <v>3</v>
      </c>
      <c r="C20" s="86"/>
      <c r="D20" s="250">
        <v>5</v>
      </c>
      <c r="E20" s="829" t="s">
        <v>500</v>
      </c>
      <c r="F20" s="829"/>
      <c r="G20" s="829"/>
      <c r="H20" s="829"/>
      <c r="I20" s="550"/>
    </row>
    <row r="21" spans="1:12" ht="26.1" customHeight="1">
      <c r="A21" s="412"/>
      <c r="C21" s="86"/>
      <c r="D21" s="250" t="s">
        <v>501</v>
      </c>
      <c r="E21" s="830" t="s">
        <v>526</v>
      </c>
      <c r="F21" s="830"/>
      <c r="G21" s="830"/>
      <c r="H21" s="830"/>
      <c r="I21" s="550"/>
    </row>
    <row r="22" spans="1:12" ht="32.1" customHeight="1">
      <c r="A22" s="412"/>
      <c r="C22" s="86"/>
      <c r="D22" s="250" t="s">
        <v>502</v>
      </c>
      <c r="E22" s="430" t="s">
        <v>527</v>
      </c>
      <c r="F22" s="422"/>
      <c r="G22" s="657"/>
      <c r="H22" s="422" t="s">
        <v>515</v>
      </c>
      <c r="I22" s="768" t="s">
        <v>552</v>
      </c>
    </row>
    <row r="23" spans="1:12" ht="15" customHeight="1">
      <c r="A23" s="412"/>
      <c r="C23" s="86"/>
      <c r="D23" s="117"/>
      <c r="E23" s="428" t="s">
        <v>331</v>
      </c>
      <c r="F23" s="424"/>
      <c r="G23" s="424"/>
      <c r="H23" s="425"/>
      <c r="I23" s="768"/>
    </row>
    <row r="24" spans="1:12" ht="14.25" customHeight="1">
      <c r="A24" s="412"/>
      <c r="C24" s="86"/>
      <c r="D24" s="250" t="s">
        <v>503</v>
      </c>
      <c r="E24" s="830" t="s">
        <v>693</v>
      </c>
      <c r="F24" s="830"/>
      <c r="G24" s="830"/>
      <c r="H24" s="830"/>
      <c r="I24" s="550"/>
    </row>
    <row r="25" spans="1:12" ht="54.95" customHeight="1">
      <c r="A25" s="412"/>
      <c r="C25" s="86"/>
      <c r="D25" s="250" t="s">
        <v>504</v>
      </c>
      <c r="E25" s="430" t="s">
        <v>529</v>
      </c>
      <c r="F25" s="422"/>
      <c r="G25" s="657"/>
      <c r="H25" s="422" t="s">
        <v>515</v>
      </c>
      <c r="I25" s="768" t="s">
        <v>694</v>
      </c>
    </row>
    <row r="26" spans="1:12" ht="15" customHeight="1">
      <c r="A26" s="412"/>
      <c r="C26" s="86"/>
      <c r="D26" s="117"/>
      <c r="E26" s="428" t="s">
        <v>331</v>
      </c>
      <c r="F26" s="424"/>
      <c r="G26" s="424"/>
      <c r="H26" s="425"/>
      <c r="I26" s="768"/>
    </row>
    <row r="27" spans="1:12" ht="26.1" customHeight="1">
      <c r="A27" s="412"/>
      <c r="C27" s="86"/>
      <c r="D27" s="250" t="s">
        <v>505</v>
      </c>
      <c r="E27" s="830" t="s">
        <v>695</v>
      </c>
      <c r="F27" s="830"/>
      <c r="G27" s="830"/>
      <c r="H27" s="830"/>
      <c r="I27" s="550"/>
    </row>
    <row r="28" spans="1:12" ht="32.1" customHeight="1">
      <c r="A28" s="412"/>
      <c r="C28" s="86"/>
      <c r="D28" s="250" t="s">
        <v>506</v>
      </c>
      <c r="E28" s="430" t="s">
        <v>528</v>
      </c>
      <c r="F28" s="422"/>
      <c r="G28" s="433"/>
      <c r="H28" s="422" t="s">
        <v>515</v>
      </c>
      <c r="I28" s="768" t="s">
        <v>553</v>
      </c>
      <c r="L28" s="317" t="s">
        <v>654</v>
      </c>
    </row>
    <row r="29" spans="1:12" ht="15" customHeight="1">
      <c r="A29" s="412"/>
      <c r="C29" s="86"/>
      <c r="D29" s="117"/>
      <c r="E29" s="428" t="s">
        <v>331</v>
      </c>
      <c r="F29" s="424"/>
      <c r="G29" s="424"/>
      <c r="H29" s="425"/>
      <c r="I29" s="768"/>
    </row>
    <row r="30" spans="1:12" ht="59.25" customHeight="1">
      <c r="A30" s="412"/>
      <c r="B30" s="249">
        <v>3</v>
      </c>
      <c r="C30" s="86"/>
      <c r="D30" s="250" t="s">
        <v>72</v>
      </c>
      <c r="E30" s="829" t="s">
        <v>696</v>
      </c>
      <c r="F30" s="829"/>
      <c r="G30" s="829"/>
      <c r="H30" s="829"/>
      <c r="I30" s="550"/>
    </row>
    <row r="31" spans="1:12" ht="20.100000000000001" customHeight="1">
      <c r="A31" s="412"/>
      <c r="C31" s="86"/>
      <c r="D31" s="250" t="s">
        <v>507</v>
      </c>
      <c r="E31" s="648"/>
      <c r="F31" s="422"/>
      <c r="G31" s="422" t="s">
        <v>515</v>
      </c>
      <c r="H31" s="650"/>
      <c r="I31" s="768" t="s">
        <v>554</v>
      </c>
    </row>
    <row r="32" spans="1:12" ht="15" customHeight="1">
      <c r="A32" s="412"/>
      <c r="C32" s="86"/>
      <c r="D32" s="117"/>
      <c r="E32" s="427" t="s">
        <v>331</v>
      </c>
      <c r="F32" s="424"/>
      <c r="G32" s="424"/>
      <c r="H32" s="425"/>
      <c r="I32" s="768"/>
    </row>
    <row r="33" spans="1:12" s="229" customFormat="1" ht="3" customHeight="1">
      <c r="A33" s="412"/>
      <c r="K33" s="416"/>
      <c r="L33" s="416"/>
    </row>
    <row r="34" spans="1:12" ht="24.75" customHeight="1">
      <c r="D34" s="426">
        <v>1</v>
      </c>
      <c r="E34" s="762" t="s">
        <v>692</v>
      </c>
      <c r="F34" s="762"/>
      <c r="G34" s="762"/>
      <c r="H34" s="762"/>
      <c r="I34" s="762"/>
    </row>
  </sheetData>
  <sheetProtection password="FA9C" sheet="1" objects="1" scenarios="1" formatColumns="0" formatRows="0"/>
  <mergeCells count="18">
    <mergeCell ref="I18:I19"/>
    <mergeCell ref="E20:H20"/>
    <mergeCell ref="D5:H5"/>
    <mergeCell ref="D7:H7"/>
    <mergeCell ref="I7:I8"/>
    <mergeCell ref="E10:H10"/>
    <mergeCell ref="E14:H14"/>
    <mergeCell ref="I15:I16"/>
    <mergeCell ref="E17:H17"/>
    <mergeCell ref="E34:I34"/>
    <mergeCell ref="E30:H30"/>
    <mergeCell ref="E21:H21"/>
    <mergeCell ref="E24:H24"/>
    <mergeCell ref="E27:H27"/>
    <mergeCell ref="I22:I23"/>
    <mergeCell ref="I25:I26"/>
    <mergeCell ref="I28:I29"/>
    <mergeCell ref="I31:I32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I12:I13 E22 I25 I28 E15 E18 G22 G25 G18 E28 E25 I31 E31 G12 I22 I18 E12 I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H31 H12:H13 H15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G28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1"/>
  </dataValidation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133" hidden="1" customWidth="1"/>
    <col min="2" max="2" width="9.140625" style="134" hidden="1" customWidth="1"/>
    <col min="3" max="3" width="3.7109375" style="135" customWidth="1"/>
    <col min="4" max="4" width="7" style="136" bestFit="1" customWidth="1"/>
    <col min="5" max="5" width="11.28515625" style="136" customWidth="1"/>
    <col min="6" max="6" width="41" style="136" customWidth="1"/>
    <col min="7" max="7" width="18" style="136" customWidth="1"/>
    <col min="8" max="8" width="13.140625" style="136" customWidth="1"/>
    <col min="9" max="9" width="11.42578125" style="136" customWidth="1"/>
    <col min="10" max="10" width="42.140625" style="136" customWidth="1"/>
    <col min="11" max="11" width="115.7109375" style="136" customWidth="1"/>
    <col min="12" max="12" width="3.7109375" style="136" customWidth="1"/>
    <col min="13" max="16384" width="9.140625" style="136"/>
  </cols>
  <sheetData>
    <row r="1" spans="1:14" hidden="1"/>
    <row r="2" spans="1:14" hidden="1"/>
    <row r="3" spans="1:14" hidden="1"/>
    <row r="4" spans="1:14" ht="3" customHeight="1"/>
    <row r="5" spans="1:14" s="35" customFormat="1" ht="22.5">
      <c r="A5" s="130"/>
      <c r="C5" s="46"/>
      <c r="D5" s="832" t="s">
        <v>549</v>
      </c>
      <c r="E5" s="832"/>
      <c r="F5" s="832"/>
      <c r="G5" s="832"/>
      <c r="H5" s="832"/>
      <c r="I5" s="832"/>
      <c r="J5" s="832"/>
      <c r="K5" s="594"/>
    </row>
    <row r="6" spans="1:14" ht="3" hidden="1" customHeight="1">
      <c r="D6" s="137"/>
      <c r="E6" s="137"/>
      <c r="G6" s="137"/>
      <c r="H6" s="137"/>
      <c r="I6" s="137"/>
      <c r="J6" s="137"/>
      <c r="K6" s="137"/>
    </row>
    <row r="7" spans="1:14" s="133" customFormat="1" ht="3" customHeight="1">
      <c r="B7" s="134"/>
      <c r="C7" s="135"/>
      <c r="D7" s="138"/>
      <c r="E7" s="138"/>
      <c r="G7" s="138"/>
      <c r="H7" s="138"/>
      <c r="I7" s="138"/>
      <c r="J7" s="138"/>
      <c r="K7" s="138"/>
      <c r="L7" s="139"/>
    </row>
    <row r="8" spans="1:14">
      <c r="D8" s="834" t="s">
        <v>510</v>
      </c>
      <c r="E8" s="834"/>
      <c r="F8" s="834"/>
      <c r="G8" s="834"/>
      <c r="H8" s="834"/>
      <c r="I8" s="834"/>
      <c r="J8" s="834"/>
      <c r="K8" s="834" t="s">
        <v>511</v>
      </c>
    </row>
    <row r="9" spans="1:14">
      <c r="D9" s="834" t="s">
        <v>95</v>
      </c>
      <c r="E9" s="834" t="s">
        <v>557</v>
      </c>
      <c r="F9" s="834"/>
      <c r="G9" s="834" t="s">
        <v>558</v>
      </c>
      <c r="H9" s="834"/>
      <c r="I9" s="834"/>
      <c r="J9" s="834"/>
      <c r="K9" s="834"/>
    </row>
    <row r="10" spans="1:14" ht="22.5">
      <c r="D10" s="834"/>
      <c r="E10" s="142" t="s">
        <v>559</v>
      </c>
      <c r="F10" s="142" t="s">
        <v>448</v>
      </c>
      <c r="G10" s="142" t="s">
        <v>448</v>
      </c>
      <c r="H10" s="142" t="s">
        <v>559</v>
      </c>
      <c r="I10" s="142" t="s">
        <v>560</v>
      </c>
      <c r="J10" s="142" t="s">
        <v>512</v>
      </c>
      <c r="K10" s="834"/>
    </row>
    <row r="11" spans="1:14" ht="12" customHeight="1">
      <c r="D11" s="41" t="s">
        <v>96</v>
      </c>
      <c r="E11" s="41" t="s">
        <v>52</v>
      </c>
      <c r="F11" s="41" t="s">
        <v>53</v>
      </c>
      <c r="G11" s="41" t="s">
        <v>54</v>
      </c>
      <c r="H11" s="41" t="s">
        <v>71</v>
      </c>
      <c r="I11" s="41" t="s">
        <v>72</v>
      </c>
      <c r="J11" s="41" t="s">
        <v>186</v>
      </c>
      <c r="K11" s="41" t="s">
        <v>187</v>
      </c>
    </row>
    <row r="12" spans="1:14" s="132" customFormat="1" ht="57" customHeight="1">
      <c r="A12" s="243" t="s">
        <v>53</v>
      </c>
      <c r="B12" s="140" t="s">
        <v>256</v>
      </c>
      <c r="C12" s="141"/>
      <c r="D12" s="143" t="s">
        <v>96</v>
      </c>
      <c r="E12" s="662"/>
      <c r="F12" s="649"/>
      <c r="G12" s="649"/>
      <c r="H12" s="649"/>
      <c r="I12" s="666"/>
      <c r="J12" s="650"/>
      <c r="K12" s="827" t="s">
        <v>561</v>
      </c>
      <c r="M12" s="613" t="str">
        <f>IF(ISERROR(INDEX(kind_of_nameforms,MATCH(E12,kind_of_forms,0),1)),"",INDEX(kind_of_nameforms,MATCH(E12,kind_of_forms,0),1))</f>
        <v/>
      </c>
      <c r="N12" s="614"/>
    </row>
    <row r="13" spans="1:14" ht="15" customHeight="1">
      <c r="A13" s="136"/>
      <c r="B13" s="136"/>
      <c r="C13" s="136"/>
      <c r="D13" s="117"/>
      <c r="E13" s="145" t="s">
        <v>5</v>
      </c>
      <c r="F13" s="144"/>
      <c r="G13" s="144"/>
      <c r="H13" s="144"/>
      <c r="I13" s="144"/>
      <c r="J13" s="452"/>
      <c r="K13" s="828"/>
    </row>
    <row r="14" spans="1:14" ht="3" customHeight="1">
      <c r="A14" s="136"/>
      <c r="B14" s="136"/>
      <c r="C14" s="136"/>
    </row>
    <row r="15" spans="1:14" ht="27.75" customHeight="1">
      <c r="E15" s="833" t="s">
        <v>681</v>
      </c>
      <c r="F15" s="833"/>
      <c r="G15" s="833"/>
      <c r="H15" s="833"/>
      <c r="I15" s="833"/>
      <c r="J15" s="833"/>
    </row>
  </sheetData>
  <sheetProtection password="FA9C" sheet="1" objects="1" scenarios="1" formatColumns="0" formatRows="0"/>
  <mergeCells count="8">
    <mergeCell ref="D5:J5"/>
    <mergeCell ref="E15:J15"/>
    <mergeCell ref="K12:K13"/>
    <mergeCell ref="D8:J8"/>
    <mergeCell ref="E9:F9"/>
    <mergeCell ref="K8:K10"/>
    <mergeCell ref="G9:J9"/>
    <mergeCell ref="D9:D10"/>
  </mergeCells>
  <phoneticPr fontId="9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/>
  </sheetViews>
  <sheetFormatPr defaultRowHeight="14.25"/>
  <cols>
    <col min="1" max="2" width="9.140625" style="12" hidden="1" customWidth="1"/>
    <col min="3" max="3" width="3.7109375" style="48" bestFit="1" customWidth="1"/>
    <col min="4" max="4" width="6.28515625" style="12" bestFit="1" customWidth="1"/>
    <col min="5" max="5" width="94.85546875" style="12" customWidth="1"/>
    <col min="6" max="16384" width="9.140625" style="12"/>
  </cols>
  <sheetData>
    <row r="1" spans="3:9" hidden="1"/>
    <row r="2" spans="3:9" hidden="1"/>
    <row r="3" spans="3:9" hidden="1"/>
    <row r="4" spans="3:9" hidden="1"/>
    <row r="5" spans="3:9" hidden="1"/>
    <row r="6" spans="3:9" ht="3" customHeight="1">
      <c r="C6" s="49"/>
      <c r="D6" s="13"/>
      <c r="E6" s="13"/>
    </row>
    <row r="7" spans="3:9" ht="22.5">
      <c r="C7" s="49"/>
      <c r="D7" s="731" t="s">
        <v>317</v>
      </c>
      <c r="E7" s="733"/>
      <c r="F7" s="596"/>
    </row>
    <row r="8" spans="3:9" ht="3" customHeight="1">
      <c r="C8" s="49"/>
      <c r="D8" s="13"/>
      <c r="E8" s="13"/>
    </row>
    <row r="9" spans="3:9" ht="15.95" customHeight="1">
      <c r="C9" s="49"/>
      <c r="D9" s="104" t="s">
        <v>95</v>
      </c>
      <c r="E9" s="564" t="s">
        <v>316</v>
      </c>
    </row>
    <row r="10" spans="3:9" ht="12" customHeight="1">
      <c r="C10" s="49"/>
      <c r="D10" s="41" t="s">
        <v>96</v>
      </c>
      <c r="E10" s="41" t="s">
        <v>52</v>
      </c>
    </row>
    <row r="11" spans="3:9" ht="11.25" hidden="1" customHeight="1">
      <c r="C11" s="49"/>
      <c r="D11" s="259">
        <v>0</v>
      </c>
      <c r="E11" s="565"/>
    </row>
    <row r="12" spans="3:9" ht="15" customHeight="1">
      <c r="C12" s="221"/>
      <c r="D12" s="128">
        <v>1</v>
      </c>
      <c r="E12" s="222"/>
    </row>
    <row r="13" spans="3:9" ht="12" customHeight="1">
      <c r="C13" s="49"/>
      <c r="D13" s="566"/>
      <c r="E13" s="567" t="s">
        <v>180</v>
      </c>
    </row>
    <row r="14" spans="3:9" ht="3" customHeight="1"/>
    <row r="15" spans="3:9" ht="22.5" customHeight="1">
      <c r="C15" s="223"/>
      <c r="D15" s="835" t="s">
        <v>318</v>
      </c>
      <c r="E15" s="835"/>
      <c r="F15" s="224"/>
      <c r="G15" s="224"/>
      <c r="H15" s="224"/>
      <c r="I15" s="224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2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213</v>
      </c>
    </row>
    <row r="2" spans="1:20" ht="22.5">
      <c r="F2" s="763" t="s">
        <v>566</v>
      </c>
      <c r="G2" s="764"/>
      <c r="H2" s="765"/>
      <c r="I2" s="593"/>
    </row>
    <row r="3" spans="1:20" ht="3" customHeight="1"/>
    <row r="4" spans="1:20" s="255" customFormat="1" ht="11.25">
      <c r="A4" s="319"/>
      <c r="B4" s="319"/>
      <c r="C4" s="319"/>
      <c r="D4" s="319"/>
      <c r="F4" s="722" t="s">
        <v>510</v>
      </c>
      <c r="G4" s="722"/>
      <c r="H4" s="722"/>
      <c r="I4" s="766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670" t="s">
        <v>95</v>
      </c>
      <c r="G5" s="472" t="s">
        <v>513</v>
      </c>
      <c r="H5" s="682" t="s">
        <v>494</v>
      </c>
      <c r="I5" s="766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685">
        <v>1</v>
      </c>
      <c r="G7" s="554" t="s">
        <v>567</v>
      </c>
      <c r="H7" s="674" t="str">
        <f>IF(dateCh="","",dateCh)</f>
        <v>30.10.2023</v>
      </c>
      <c r="I7" s="286" t="s">
        <v>568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67">
        <v>1</v>
      </c>
      <c r="B8" s="319"/>
      <c r="C8" s="319"/>
      <c r="D8" s="319"/>
      <c r="F8" s="685" t="str">
        <f>"2." &amp;mergeValue(A8)</f>
        <v>2.1</v>
      </c>
      <c r="G8" s="554" t="s">
        <v>569</v>
      </c>
      <c r="H8" s="674" t="str">
        <f>IF('Перечень тарифов'!R21="","наименование отсутствует","" &amp; 'Перечень тарифов'!R21 &amp; "")</f>
        <v>наименование отсутствует</v>
      </c>
      <c r="I8" s="286" t="s">
        <v>677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67"/>
      <c r="B9" s="319"/>
      <c r="C9" s="319"/>
      <c r="D9" s="319"/>
      <c r="F9" s="685" t="str">
        <f>"3." &amp;mergeValue(A9)</f>
        <v>3.1</v>
      </c>
      <c r="G9" s="554" t="s">
        <v>570</v>
      </c>
      <c r="H9" s="674" t="str">
        <f>IF('Перечень тарифов'!F21="","наименование отсутствует","" &amp; 'Перечень тарифов'!F21 &amp; "")</f>
        <v>Холодное водоснабжение. Питьевая вода</v>
      </c>
      <c r="I9" s="286" t="s">
        <v>675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67"/>
      <c r="B10" s="319"/>
      <c r="C10" s="319"/>
      <c r="D10" s="319"/>
      <c r="F10" s="685" t="str">
        <f>"4."&amp;mergeValue(A10)</f>
        <v>4.1</v>
      </c>
      <c r="G10" s="554" t="s">
        <v>571</v>
      </c>
      <c r="H10" s="682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67"/>
      <c r="B11" s="767">
        <v>1</v>
      </c>
      <c r="C11" s="671"/>
      <c r="D11" s="671"/>
      <c r="F11" s="685" t="str">
        <f>"4."&amp;mergeValue(A11) &amp;"."&amp;mergeValue(B11)</f>
        <v>4.1.1</v>
      </c>
      <c r="G11" s="461" t="s">
        <v>679</v>
      </c>
      <c r="H11" s="674" t="str">
        <f>IF(region_name="","",region_name)</f>
        <v>Ростовская область</v>
      </c>
      <c r="I11" s="286" t="s">
        <v>574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67"/>
      <c r="B12" s="767"/>
      <c r="C12" s="767">
        <v>1</v>
      </c>
      <c r="D12" s="671"/>
      <c r="F12" s="685" t="str">
        <f>"4."&amp;mergeValue(A12) &amp;"."&amp;mergeValue(B12)&amp;"."&amp;mergeValue(C12)</f>
        <v>4.1.1.1</v>
      </c>
      <c r="G12" s="476" t="s">
        <v>572</v>
      </c>
      <c r="H12" s="674" t="str">
        <f>IF(Территории!H13="","","" &amp; Территории!H13 &amp; "")</f>
        <v>Егорлыкский район</v>
      </c>
      <c r="I12" s="286" t="s">
        <v>575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56.25">
      <c r="A13" s="767"/>
      <c r="B13" s="767"/>
      <c r="C13" s="767"/>
      <c r="D13" s="671">
        <v>1</v>
      </c>
      <c r="F13" s="685" t="str">
        <f>"4."&amp;mergeValue(A13) &amp;"."&amp;mergeValue(B13)&amp;"."&amp;mergeValue(C13)&amp;"."&amp;mergeValue(D13)</f>
        <v>4.1.1.1.1</v>
      </c>
      <c r="G13" s="557" t="s">
        <v>573</v>
      </c>
      <c r="H13" s="674" t="str">
        <f>IF(Территории!R14="","","" &amp; Территории!R14 &amp; "")</f>
        <v>Егорлыкский район (60615000)</v>
      </c>
      <c r="I13" s="672" t="s">
        <v>678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463" customFormat="1" ht="3" customHeight="1">
      <c r="A14" s="465"/>
      <c r="B14" s="465"/>
      <c r="C14" s="465"/>
      <c r="D14" s="465"/>
      <c r="F14" s="462"/>
      <c r="G14" s="555"/>
      <c r="H14" s="556"/>
      <c r="I14" s="343"/>
      <c r="J14" s="465"/>
      <c r="K14" s="465"/>
      <c r="L14" s="465"/>
      <c r="M14" s="465"/>
      <c r="N14" s="465"/>
      <c r="O14" s="465"/>
      <c r="P14" s="465"/>
      <c r="Q14" s="465"/>
      <c r="R14" s="465"/>
      <c r="S14" s="465"/>
      <c r="T14" s="465"/>
    </row>
    <row r="15" spans="1:20" s="463" customFormat="1" ht="15" customHeight="1">
      <c r="A15" s="465"/>
      <c r="B15" s="465"/>
      <c r="C15" s="465"/>
      <c r="D15" s="465"/>
      <c r="F15" s="462"/>
      <c r="G15" s="762" t="s">
        <v>680</v>
      </c>
      <c r="H15" s="762"/>
      <c r="I15" s="343"/>
      <c r="J15" s="465"/>
      <c r="K15" s="465"/>
      <c r="L15" s="465"/>
      <c r="M15" s="465"/>
      <c r="N15" s="465"/>
      <c r="O15" s="465"/>
      <c r="P15" s="465"/>
      <c r="Q15" s="465"/>
      <c r="R15" s="465"/>
      <c r="S15" s="465"/>
      <c r="T15" s="465"/>
    </row>
  </sheetData>
  <sheetProtection algorithmName="SHA-512" hashValue="SdIj+NGx+Katq+X5k3dtDr97sxTAk3OrVfvwNvsShMTf6NY63kD5mOldp6bpXeakDzKVBhyVqoKdy+Buwo5G5g==" saltValue="cxoc/sjTaYSvMPAsH8ZwNw==" spinCount="100000" sheet="1" objects="1" scenarios="1" formatColumns="0" formatRows="0"/>
  <mergeCells count="7">
    <mergeCell ref="G15:H15"/>
    <mergeCell ref="F2:H2"/>
    <mergeCell ref="F4:H4"/>
    <mergeCell ref="I4:I5"/>
    <mergeCell ref="A8:A13"/>
    <mergeCell ref="B11:B13"/>
    <mergeCell ref="C12:C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rgb="FFCCCCFF"/>
    <pageSetUpPr fitToPage="1"/>
  </sheetPr>
  <dimension ref="A1:L12"/>
  <sheetViews>
    <sheetView showGridLines="0" topLeftCell="C6" zoomScaleNormal="100" workbookViewId="0"/>
  </sheetViews>
  <sheetFormatPr defaultRowHeight="14.25"/>
  <cols>
    <col min="1" max="2" width="9.140625" style="12" hidden="1" customWidth="1"/>
    <col min="3" max="3" width="3.7109375" style="48" customWidth="1"/>
    <col min="4" max="4" width="6.28515625" style="12" customWidth="1"/>
    <col min="5" max="5" width="94.85546875" style="12" customWidth="1"/>
    <col min="6" max="16384" width="9.140625" style="12"/>
  </cols>
  <sheetData>
    <row r="1" spans="3:12" hidden="1">
      <c r="L1" s="568"/>
    </row>
    <row r="2" spans="3:12" hidden="1"/>
    <row r="3" spans="3:12" hidden="1"/>
    <row r="4" spans="3:12" hidden="1"/>
    <row r="5" spans="3:12" hidden="1"/>
    <row r="6" spans="3:12" ht="3" customHeight="1">
      <c r="C6" s="49"/>
      <c r="D6" s="13"/>
      <c r="E6" s="13"/>
    </row>
    <row r="7" spans="3:12" ht="22.5">
      <c r="C7" s="49"/>
      <c r="D7" s="832" t="s">
        <v>58</v>
      </c>
      <c r="E7" s="832"/>
      <c r="F7" s="596"/>
    </row>
    <row r="8" spans="3:12" ht="3" customHeight="1">
      <c r="C8" s="49"/>
      <c r="D8" s="13"/>
      <c r="E8" s="13"/>
    </row>
    <row r="9" spans="3:12" ht="15.95" customHeight="1">
      <c r="C9" s="49"/>
      <c r="D9" s="104" t="s">
        <v>95</v>
      </c>
      <c r="E9" s="116" t="s">
        <v>179</v>
      </c>
    </row>
    <row r="10" spans="3:12" ht="12" customHeight="1">
      <c r="C10" s="49"/>
      <c r="D10" s="41" t="s">
        <v>96</v>
      </c>
      <c r="E10" s="41" t="s">
        <v>52</v>
      </c>
    </row>
    <row r="11" spans="3:12" ht="15" hidden="1" customHeight="1">
      <c r="C11" s="49"/>
      <c r="D11" s="128">
        <v>0</v>
      </c>
      <c r="E11" s="258"/>
    </row>
    <row r="12" spans="3:12">
      <c r="C12" s="49"/>
      <c r="D12" s="117"/>
      <c r="E12" s="115" t="s">
        <v>180</v>
      </c>
    </row>
  </sheetData>
  <sheetProtection password="FA9C" sheet="1" objects="1" scenarios="1" formatColumns="0" formatRows="0"/>
  <mergeCells count="1">
    <mergeCell ref="D7:E7"/>
  </mergeCells>
  <phoneticPr fontId="10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1:E5"/>
  <sheetViews>
    <sheetView showGridLines="0" zoomScaleNormal="100" workbookViewId="0"/>
  </sheetViews>
  <sheetFormatPr defaultRowHeight="11.25"/>
  <cols>
    <col min="1" max="1" width="1.7109375" style="45" customWidth="1"/>
    <col min="2" max="2" width="34.5703125" style="45" customWidth="1"/>
    <col min="3" max="3" width="85.5703125" style="45" customWidth="1"/>
    <col min="4" max="4" width="17.7109375" style="45" customWidth="1"/>
    <col min="5" max="16384" width="9.140625" style="45"/>
  </cols>
  <sheetData>
    <row r="1" spans="2:5" ht="3" customHeight="1"/>
    <row r="2" spans="2:5" ht="22.5">
      <c r="B2" s="836" t="s">
        <v>59</v>
      </c>
      <c r="C2" s="836"/>
      <c r="D2" s="836"/>
      <c r="E2" s="597"/>
    </row>
    <row r="3" spans="2:5" ht="3" customHeight="1"/>
    <row r="4" spans="2:5" ht="21.75" customHeight="1" thickBot="1">
      <c r="B4" s="695" t="s">
        <v>1</v>
      </c>
      <c r="C4" s="695" t="s">
        <v>94</v>
      </c>
      <c r="D4" s="695" t="s">
        <v>75</v>
      </c>
    </row>
    <row r="5" spans="2:5" ht="12" thickTop="1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TempFilter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221"/>
  <sheetViews>
    <sheetView showGridLines="0" workbookViewId="0"/>
  </sheetViews>
  <sheetFormatPr defaultRowHeight="11.25"/>
  <sheetData>
    <row r="1" spans="1:1">
      <c r="A1" s="665">
        <f>IF('Форма 2.2 | Т-тех'!$O$22="",1,0)</f>
        <v>1</v>
      </c>
    </row>
    <row r="2" spans="1:1">
      <c r="A2" s="665">
        <f>IF('Форма 2.2 | Т-тех'!$R$23="",1,0)</f>
        <v>1</v>
      </c>
    </row>
    <row r="3" spans="1:1">
      <c r="A3" s="665">
        <f>IF('Форма 2.2 | Т-тех'!$T$23="",1,0)</f>
        <v>1</v>
      </c>
    </row>
    <row r="4" spans="1:1">
      <c r="A4" s="665">
        <f>IF('Форма 2.2 | Т-тех'!$S$23="",1,0)</f>
        <v>0</v>
      </c>
    </row>
    <row r="5" spans="1:1">
      <c r="A5" s="665">
        <f>IF('Форма 2.2 | Т-тех'!$U$23="",1,0)</f>
        <v>0</v>
      </c>
    </row>
    <row r="6" spans="1:1">
      <c r="A6" s="665">
        <f>IF('Форма 2.2 | Т-транс'!$O$22="",1,0)</f>
        <v>1</v>
      </c>
    </row>
    <row r="7" spans="1:1">
      <c r="A7" s="665">
        <f>IF('Форма 2.2 | Т-транс'!$R$23="",1,0)</f>
        <v>1</v>
      </c>
    </row>
    <row r="8" spans="1:1">
      <c r="A8" s="665">
        <f>IF('Форма 2.2 | Т-транс'!$T$23="",1,0)</f>
        <v>1</v>
      </c>
    </row>
    <row r="9" spans="1:1">
      <c r="A9" s="665">
        <f>IF('Форма 2.2 | Т-транс'!$S$23="",1,0)</f>
        <v>0</v>
      </c>
    </row>
    <row r="10" spans="1:1">
      <c r="A10" s="665">
        <f>IF('Форма 2.2 | Т-транс'!$U$23="",1,0)</f>
        <v>0</v>
      </c>
    </row>
    <row r="11" spans="1:1">
      <c r="A11" s="665">
        <f>IF('Форма 2.2 | Т-подвоз'!$O$22="",1,0)</f>
        <v>1</v>
      </c>
    </row>
    <row r="12" spans="1:1">
      <c r="A12" s="665">
        <f>IF('Форма 2.2 | Т-подвоз'!$R$23="",1,0)</f>
        <v>1</v>
      </c>
    </row>
    <row r="13" spans="1:1">
      <c r="A13" s="665">
        <f>IF('Форма 2.2 | Т-подвоз'!$T$23="",1,0)</f>
        <v>1</v>
      </c>
    </row>
    <row r="14" spans="1:1">
      <c r="A14" s="665">
        <f>IF('Форма 2.2 | Т-подвоз'!$S$23="",1,0)</f>
        <v>0</v>
      </c>
    </row>
    <row r="15" spans="1:1">
      <c r="A15" s="665">
        <f>IF('Форма 2.2 | Т-подвоз'!$U$23="",1,0)</f>
        <v>0</v>
      </c>
    </row>
    <row r="16" spans="1:1">
      <c r="A16" s="665">
        <f>IF('Форма 2.2 | Т-пит'!$O$22="",1,0)</f>
        <v>0</v>
      </c>
    </row>
    <row r="17" spans="1:1">
      <c r="A17" s="665">
        <f>IF('Форма 2.2 | Т-пит'!$R$23="",1,0)</f>
        <v>0</v>
      </c>
    </row>
    <row r="18" spans="1:1">
      <c r="A18" s="665">
        <f>IF('Форма 2.2 | Т-пит'!$T$23="",1,0)</f>
        <v>0</v>
      </c>
    </row>
    <row r="19" spans="1:1">
      <c r="A19" s="665">
        <f>IF('Форма 2.2 | Т-пит'!$S$23="",1,0)</f>
        <v>0</v>
      </c>
    </row>
    <row r="20" spans="1:1">
      <c r="A20" s="665">
        <f>IF('Форма 2.2 | Т-пит'!$U$23="",1,0)</f>
        <v>0</v>
      </c>
    </row>
    <row r="21" spans="1:1">
      <c r="A21" s="665">
        <f>IF('Форма 2.3 | Т-подкл(инд)'!$M$22="",1,0)</f>
        <v>1</v>
      </c>
    </row>
    <row r="22" spans="1:1">
      <c r="A22" s="665">
        <f>IF('Форма 2.3 | Т-подкл(инд)'!$Q$22="",1,0)</f>
        <v>1</v>
      </c>
    </row>
    <row r="23" spans="1:1">
      <c r="A23" s="665">
        <f>IF('Форма 2.3 | Т-подкл(инд)'!$AD$22="",1,0)</f>
        <v>1</v>
      </c>
    </row>
    <row r="24" spans="1:1">
      <c r="A24" s="665">
        <f>IF('Форма 2.3 | Т-подкл(инд)'!$AE$22="",1,0)</f>
        <v>1</v>
      </c>
    </row>
    <row r="25" spans="1:1">
      <c r="A25" s="665">
        <f>IF('Форма 2.3 | Т-подкл(инд)'!$AF$22="",1,0)</f>
        <v>1</v>
      </c>
    </row>
    <row r="26" spans="1:1">
      <c r="A26" s="665">
        <f>IF('Форма 2.3 | Т-подкл(инд)'!$AG$22="",1,0)</f>
        <v>1</v>
      </c>
    </row>
    <row r="27" spans="1:1">
      <c r="A27" s="665">
        <f>IF('Форма 2.3 | Т-подкл(инд)'!$AH$22="",1,0)</f>
        <v>1</v>
      </c>
    </row>
    <row r="28" spans="1:1">
      <c r="A28" s="665">
        <f>IF('Форма 2.3 | Т-подкл(инд)'!$AJ$22="",1,0)</f>
        <v>1</v>
      </c>
    </row>
    <row r="29" spans="1:1">
      <c r="A29" s="665">
        <f>IF('Форма 2.3 | Т-подкл(инд)'!$N$22="",1,0)</f>
        <v>0</v>
      </c>
    </row>
    <row r="30" spans="1:1">
      <c r="A30" s="665">
        <f>IF('Форма 2.3 | Т-подкл(инд)'!$R$22="",1,0)</f>
        <v>0</v>
      </c>
    </row>
    <row r="31" spans="1:1">
      <c r="A31" s="665">
        <f>IF('Форма 2.3 | Т-подкл(инд)'!$V$22="",1,0)</f>
        <v>0</v>
      </c>
    </row>
    <row r="32" spans="1:1">
      <c r="A32" s="665">
        <f>IF('Форма 2.3 | Т-подкл(инд)'!$Z$22="",1,0)</f>
        <v>0</v>
      </c>
    </row>
    <row r="33" spans="1:1">
      <c r="A33" s="665">
        <f>IF('Форма 2.3 | Т-подкл(инд)'!$AI$22="",1,0)</f>
        <v>0</v>
      </c>
    </row>
    <row r="34" spans="1:1">
      <c r="A34" s="665">
        <f>IF('Форма 2.3 | Т-подкл(инд)'!$AK$22="",1,0)</f>
        <v>0</v>
      </c>
    </row>
    <row r="35" spans="1:1">
      <c r="A35" s="665">
        <f>IF('Форма 2.3 | Т-подкл'!$P$22="",1,0)</f>
        <v>1</v>
      </c>
    </row>
    <row r="36" spans="1:1">
      <c r="A36" s="665">
        <f>IF('Форма 2.3 | Т-подкл'!$AC$22="",1,0)</f>
        <v>1</v>
      </c>
    </row>
    <row r="37" spans="1:1">
      <c r="A37" s="665">
        <f>IF('Форма 2.3 | Т-подкл'!$AD$22="",1,0)</f>
        <v>1</v>
      </c>
    </row>
    <row r="38" spans="1:1">
      <c r="A38" s="665">
        <f>IF('Форма 2.3 | Т-подкл'!$AE$22="",1,0)</f>
        <v>1</v>
      </c>
    </row>
    <row r="39" spans="1:1">
      <c r="A39" s="665">
        <f>IF('Форма 2.3 | Т-подкл'!$AF$22="",1,0)</f>
        <v>1</v>
      </c>
    </row>
    <row r="40" spans="1:1">
      <c r="A40" s="665">
        <f>IF('Форма 2.3 | Т-подкл'!$AG$22="",1,0)</f>
        <v>1</v>
      </c>
    </row>
    <row r="41" spans="1:1">
      <c r="A41" s="665">
        <f>IF('Форма 2.3 | Т-подкл'!$AI$22="",1,0)</f>
        <v>1</v>
      </c>
    </row>
    <row r="42" spans="1:1">
      <c r="A42" s="665">
        <f>IF('Форма 2.3 | Т-подкл'!$Q$22="",1,0)</f>
        <v>0</v>
      </c>
    </row>
    <row r="43" spans="1:1">
      <c r="A43" s="665">
        <f>IF('Форма 2.3 | Т-подкл'!$U$22="",1,0)</f>
        <v>0</v>
      </c>
    </row>
    <row r="44" spans="1:1">
      <c r="A44" s="665">
        <f>IF('Форма 2.3 | Т-подкл'!$Y$22="",1,0)</f>
        <v>0</v>
      </c>
    </row>
    <row r="45" spans="1:1">
      <c r="A45" s="665">
        <f>IF('Форма 2.3 | Т-подкл'!$AH$22="",1,0)</f>
        <v>0</v>
      </c>
    </row>
    <row r="46" spans="1:1">
      <c r="A46" s="665">
        <f>IF('Форма 2.3 | Т-подкл'!$AJ$22="",1,0)</f>
        <v>0</v>
      </c>
    </row>
    <row r="47" spans="1:1">
      <c r="A47" s="665">
        <f>IF('Форма 2.11'!$E$12="",1,0)</f>
        <v>0</v>
      </c>
    </row>
    <row r="48" spans="1:1">
      <c r="A48" s="665">
        <f>IF('Форма 2.11'!$F$12="",1,0)</f>
        <v>0</v>
      </c>
    </row>
    <row r="49" spans="1:1">
      <c r="A49" s="665">
        <f>IF('Форма 2.12'!$G$11="",1,0)</f>
        <v>1</v>
      </c>
    </row>
    <row r="50" spans="1:1">
      <c r="A50" s="665">
        <f>IF('Форма 2.12'!$G$12="",1,0)</f>
        <v>1</v>
      </c>
    </row>
    <row r="51" spans="1:1">
      <c r="A51" s="665">
        <f>IF('Форма 2.12'!$H$12="",1,0)</f>
        <v>1</v>
      </c>
    </row>
    <row r="52" spans="1:1">
      <c r="A52" s="665">
        <f>IF('Форма 2.12'!$H$13="",1,0)</f>
        <v>1</v>
      </c>
    </row>
    <row r="53" spans="1:1">
      <c r="A53" s="665">
        <f>IF('Форма 2.12'!$E$15="",1,0)</f>
        <v>1</v>
      </c>
    </row>
    <row r="54" spans="1:1">
      <c r="A54" s="665">
        <f>IF('Форма 2.12'!$H$15="",1,0)</f>
        <v>1</v>
      </c>
    </row>
    <row r="55" spans="1:1">
      <c r="A55" s="665">
        <f>IF('Форма 2.12'!$G$18="",1,0)</f>
        <v>1</v>
      </c>
    </row>
    <row r="56" spans="1:1">
      <c r="A56" s="665">
        <f>IF('Форма 2.12'!$G$22="",1,0)</f>
        <v>1</v>
      </c>
    </row>
    <row r="57" spans="1:1">
      <c r="A57" s="665">
        <f>IF('Форма 2.12'!$G$25="",1,0)</f>
        <v>1</v>
      </c>
    </row>
    <row r="58" spans="1:1">
      <c r="A58" s="665">
        <f>IF('Форма 2.12'!$E$31="",1,0)</f>
        <v>1</v>
      </c>
    </row>
    <row r="59" spans="1:1">
      <c r="A59" s="665">
        <f>IF('Форма 2.12'!$H$31="",1,0)</f>
        <v>1</v>
      </c>
    </row>
    <row r="60" spans="1:1">
      <c r="A60" s="665">
        <f>IF('Форма 2.12'!$G$28="",1,0)</f>
        <v>1</v>
      </c>
    </row>
    <row r="61" spans="1:1">
      <c r="A61" s="665">
        <f>IF('Форма 1.0.2'!$E$12="",1,0)</f>
        <v>1</v>
      </c>
    </row>
    <row r="62" spans="1:1">
      <c r="A62" s="665">
        <f>IF('Форма 1.0.2'!$F$12="",1,0)</f>
        <v>1</v>
      </c>
    </row>
    <row r="63" spans="1:1">
      <c r="A63" s="665">
        <f>IF('Форма 1.0.2'!$G$12="",1,0)</f>
        <v>1</v>
      </c>
    </row>
    <row r="64" spans="1:1">
      <c r="A64" s="665">
        <f>IF('Форма 1.0.2'!$H$12="",1,0)</f>
        <v>1</v>
      </c>
    </row>
    <row r="65" spans="1:1">
      <c r="A65" s="665">
        <f>IF('Форма 1.0.2'!$I$12="",1,0)</f>
        <v>1</v>
      </c>
    </row>
    <row r="66" spans="1:1">
      <c r="A66" s="665">
        <f>IF('Форма 1.0.2'!$J$12="",1,0)</f>
        <v>1</v>
      </c>
    </row>
    <row r="67" spans="1:1">
      <c r="A67" s="665">
        <f>IF('Сведения об изменении'!$E$12="",1,0)</f>
        <v>1</v>
      </c>
    </row>
    <row r="68" spans="1:1">
      <c r="A68" s="667">
        <f>IF(Территории!$E$12="",1,0)</f>
        <v>0</v>
      </c>
    </row>
    <row r="69" spans="1:1">
      <c r="A69" s="667">
        <f>IF('Перечень тарифов'!$E$21="",1,0)</f>
        <v>0</v>
      </c>
    </row>
    <row r="70" spans="1:1">
      <c r="A70" s="667">
        <f>IF('Перечень тарифов'!$F$21="",1,0)</f>
        <v>0</v>
      </c>
    </row>
    <row r="71" spans="1:1">
      <c r="A71" s="667">
        <f>IF('Перечень тарифов'!$G$21="",1,0)</f>
        <v>0</v>
      </c>
    </row>
    <row r="72" spans="1:1">
      <c r="A72" s="667">
        <f>IF('Перечень тарифов'!$K$21="",1,0)</f>
        <v>0</v>
      </c>
    </row>
    <row r="73" spans="1:1">
      <c r="A73" s="667">
        <f>IF('Перечень тарифов'!$O$21="",1,0)</f>
        <v>0</v>
      </c>
    </row>
    <row r="74" spans="1:1">
      <c r="A74" s="667">
        <f>IF('Форма 2.2 | Т-пит'!$O$23="",1,0)</f>
        <v>0</v>
      </c>
    </row>
    <row r="75" spans="1:1">
      <c r="A75" s="667">
        <f>IF('Форма 2.2 | Т-пит'!$Y$23="",1,0)</f>
        <v>0</v>
      </c>
    </row>
    <row r="76" spans="1:1">
      <c r="A76" s="667">
        <f>IF('Форма 2.2 | Т-пит'!$AA$23="",1,0)</f>
        <v>0</v>
      </c>
    </row>
    <row r="77" spans="1:1">
      <c r="A77" s="667">
        <f>IF('Форма 2.2 | Т-пит'!$V$23="",1,0)</f>
        <v>0</v>
      </c>
    </row>
    <row r="78" spans="1:1">
      <c r="A78" s="667">
        <f>IF('Форма 2.2 | Т-пит'!$Z$23="",1,0)</f>
        <v>0</v>
      </c>
    </row>
    <row r="79" spans="1:1">
      <c r="A79" s="667">
        <f>IF('Форма 2.2 | Т-пит'!$AB$23="",1,0)</f>
        <v>0</v>
      </c>
    </row>
    <row r="80" spans="1:1">
      <c r="A80" s="667">
        <f>IF('Форма 2.2 | Т-пит'!$AF$23="",1,0)</f>
        <v>0</v>
      </c>
    </row>
    <row r="81" spans="1:1">
      <c r="A81" s="667">
        <f>IF('Форма 2.2 | Т-пит'!$AH$23="",1,0)</f>
        <v>0</v>
      </c>
    </row>
    <row r="82" spans="1:1">
      <c r="A82" s="667">
        <f>IF('Форма 2.2 | Т-пит'!$AC$23="",1,0)</f>
        <v>0</v>
      </c>
    </row>
    <row r="83" spans="1:1">
      <c r="A83" s="667">
        <f>IF('Форма 2.2 | Т-пит'!$AG$23="",1,0)</f>
        <v>0</v>
      </c>
    </row>
    <row r="84" spans="1:1">
      <c r="A84" s="667">
        <f>IF('Форма 2.2 | Т-пит'!$AI$23="",1,0)</f>
        <v>0</v>
      </c>
    </row>
    <row r="85" spans="1:1">
      <c r="A85" s="667">
        <f>IF('Форма 2.2 | Т-пит'!$AM$23="",1,0)</f>
        <v>0</v>
      </c>
    </row>
    <row r="86" spans="1:1">
      <c r="A86" s="667">
        <f>IF('Форма 2.2 | Т-пит'!$AO$23="",1,0)</f>
        <v>0</v>
      </c>
    </row>
    <row r="87" spans="1:1">
      <c r="A87" s="667">
        <f>IF('Форма 2.2 | Т-пит'!$AJ$23="",1,0)</f>
        <v>0</v>
      </c>
    </row>
    <row r="88" spans="1:1">
      <c r="A88" s="667">
        <f>IF('Форма 2.2 | Т-пит'!$AN$23="",1,0)</f>
        <v>0</v>
      </c>
    </row>
    <row r="89" spans="1:1">
      <c r="A89" s="667">
        <f>IF('Форма 2.2 | Т-пит'!$AP$23="",1,0)</f>
        <v>0</v>
      </c>
    </row>
    <row r="90" spans="1:1">
      <c r="A90" s="667">
        <f>IF('Форма 2.2 | Т-пит'!$AT$23="",1,0)</f>
        <v>0</v>
      </c>
    </row>
    <row r="91" spans="1:1">
      <c r="A91" s="667">
        <f>IF('Форма 2.2 | Т-пит'!$AV$23="",1,0)</f>
        <v>0</v>
      </c>
    </row>
    <row r="92" spans="1:1">
      <c r="A92" s="667">
        <f>IF('Форма 2.2 | Т-пит'!$AQ$23="",1,0)</f>
        <v>0</v>
      </c>
    </row>
    <row r="93" spans="1:1">
      <c r="A93" s="667">
        <f>IF('Форма 2.2 | Т-пит'!$AU$23="",1,0)</f>
        <v>0</v>
      </c>
    </row>
    <row r="94" spans="1:1">
      <c r="A94" s="667">
        <f>IF('Форма 2.2 | Т-пит'!$AW$23="",1,0)</f>
        <v>0</v>
      </c>
    </row>
    <row r="95" spans="1:1">
      <c r="A95" s="667">
        <f>IF('Форма 2.2 | Т-пит'!$BA$23="",1,0)</f>
        <v>0</v>
      </c>
    </row>
    <row r="96" spans="1:1">
      <c r="A96" s="667">
        <f>IF('Форма 2.2 | Т-пит'!$BC$23="",1,0)</f>
        <v>0</v>
      </c>
    </row>
    <row r="97" spans="1:1">
      <c r="A97" s="667">
        <f>IF('Форма 2.2 | Т-пит'!$AX$23="",1,0)</f>
        <v>0</v>
      </c>
    </row>
    <row r="98" spans="1:1">
      <c r="A98" s="667">
        <f>IF('Форма 2.2 | Т-пит'!$BB$23="",1,0)</f>
        <v>0</v>
      </c>
    </row>
    <row r="99" spans="1:1">
      <c r="A99" s="667">
        <f>IF('Форма 2.2 | Т-пит'!$BD$23="",1,0)</f>
        <v>0</v>
      </c>
    </row>
    <row r="100" spans="1:1">
      <c r="A100" s="667">
        <f>IF('Форма 2.2 | Т-пит'!$BH$23="",1,0)</f>
        <v>0</v>
      </c>
    </row>
    <row r="101" spans="1:1">
      <c r="A101" s="667">
        <f>IF('Форма 2.2 | Т-пит'!$BJ$23="",1,0)</f>
        <v>0</v>
      </c>
    </row>
    <row r="102" spans="1:1">
      <c r="A102" s="667">
        <f>IF('Форма 2.2 | Т-пит'!$BE$23="",1,0)</f>
        <v>0</v>
      </c>
    </row>
    <row r="103" spans="1:1">
      <c r="A103" s="667">
        <f>IF('Форма 2.2 | Т-пит'!$BI$23="",1,0)</f>
        <v>0</v>
      </c>
    </row>
    <row r="104" spans="1:1">
      <c r="A104" s="667">
        <f>IF('Форма 2.2 | Т-пит'!$BK$23="",1,0)</f>
        <v>0</v>
      </c>
    </row>
    <row r="105" spans="1:1">
      <c r="A105" s="667">
        <f>IF('Форма 2.2 | Т-пит'!$BO$23="",1,0)</f>
        <v>0</v>
      </c>
    </row>
    <row r="106" spans="1:1">
      <c r="A106" s="667">
        <f>IF('Форма 2.2 | Т-пит'!$BQ$23="",1,0)</f>
        <v>0</v>
      </c>
    </row>
    <row r="107" spans="1:1">
      <c r="A107" s="667">
        <f>IF('Форма 2.2 | Т-пит'!$BL$23="",1,0)</f>
        <v>0</v>
      </c>
    </row>
    <row r="108" spans="1:1">
      <c r="A108" s="667">
        <f>IF('Форма 2.2 | Т-пит'!$BP$23="",1,0)</f>
        <v>0</v>
      </c>
    </row>
    <row r="109" spans="1:1">
      <c r="A109" s="667">
        <f>IF('Форма 2.2 | Т-пит'!$BR$23="",1,0)</f>
        <v>0</v>
      </c>
    </row>
    <row r="110" spans="1:1">
      <c r="A110" s="667">
        <f>IF('Форма 2.2 | Т-пит'!$BV$23="",1,0)</f>
        <v>0</v>
      </c>
    </row>
    <row r="111" spans="1:1">
      <c r="A111" s="667">
        <f>IF('Форма 2.2 | Т-пит'!$BX$23="",1,0)</f>
        <v>0</v>
      </c>
    </row>
    <row r="112" spans="1:1">
      <c r="A112" s="667">
        <f>IF('Форма 2.2 | Т-пит'!$BS$23="",1,0)</f>
        <v>0</v>
      </c>
    </row>
    <row r="113" spans="1:1">
      <c r="A113" s="667">
        <f>IF('Форма 2.2 | Т-пит'!$BW$23="",1,0)</f>
        <v>0</v>
      </c>
    </row>
    <row r="114" spans="1:1">
      <c r="A114" s="667">
        <f>IF('Форма 2.2 | Т-пит'!$BY$23="",1,0)</f>
        <v>0</v>
      </c>
    </row>
    <row r="115" spans="1:1">
      <c r="A115" s="667">
        <f>IF('Форма 2.2 | Т-пит'!$CC$23="",1,0)</f>
        <v>0</v>
      </c>
    </row>
    <row r="116" spans="1:1">
      <c r="A116" s="667">
        <f>IF('Форма 2.2 | Т-пит'!$CE$23="",1,0)</f>
        <v>0</v>
      </c>
    </row>
    <row r="117" spans="1:1">
      <c r="A117" s="667">
        <f>IF('Форма 2.2 | Т-пит'!$BZ$23="",1,0)</f>
        <v>0</v>
      </c>
    </row>
    <row r="118" spans="1:1">
      <c r="A118" s="667">
        <f>IF('Форма 2.2 | Т-пит'!$CD$23="",1,0)</f>
        <v>0</v>
      </c>
    </row>
    <row r="119" spans="1:1">
      <c r="A119" s="667">
        <f>IF('Форма 2.2 | Т-пит'!$CF$23="",1,0)</f>
        <v>0</v>
      </c>
    </row>
    <row r="120" spans="1:1">
      <c r="A120" s="667">
        <f>IF('Форма 2.2 | Т-пит'!$O$26="",1,0)</f>
        <v>0</v>
      </c>
    </row>
    <row r="121" spans="1:1">
      <c r="A121" s="667">
        <f>IF('Форма 2.2 | Т-пит'!$O$27="",1,0)</f>
        <v>0</v>
      </c>
    </row>
    <row r="122" spans="1:1">
      <c r="A122" s="667">
        <f>IF('Форма 2.2 | Т-пит'!$R$27="",1,0)</f>
        <v>0</v>
      </c>
    </row>
    <row r="123" spans="1:1">
      <c r="A123" s="667">
        <f>IF('Форма 2.2 | Т-пит'!$T$27="",1,0)</f>
        <v>0</v>
      </c>
    </row>
    <row r="124" spans="1:1">
      <c r="A124" s="667">
        <f>IF('Форма 2.2 | Т-пит'!$V$27="",1,0)</f>
        <v>0</v>
      </c>
    </row>
    <row r="125" spans="1:1">
      <c r="A125" s="667">
        <f>IF('Форма 2.2 | Т-пит'!$Y$27="",1,0)</f>
        <v>0</v>
      </c>
    </row>
    <row r="126" spans="1:1">
      <c r="A126" s="667">
        <f>IF('Форма 2.2 | Т-пит'!$AA$27="",1,0)</f>
        <v>0</v>
      </c>
    </row>
    <row r="127" spans="1:1">
      <c r="A127" s="667">
        <f>IF('Форма 2.2 | Т-пит'!$AC$27="",1,0)</f>
        <v>0</v>
      </c>
    </row>
    <row r="128" spans="1:1">
      <c r="A128" s="667">
        <f>IF('Форма 2.2 | Т-пит'!$AF$27="",1,0)</f>
        <v>0</v>
      </c>
    </row>
    <row r="129" spans="1:1">
      <c r="A129" s="667">
        <f>IF('Форма 2.2 | Т-пит'!$AH$27="",1,0)</f>
        <v>0</v>
      </c>
    </row>
    <row r="130" spans="1:1">
      <c r="A130" s="667">
        <f>IF('Форма 2.2 | Т-пит'!$AJ$27="",1,0)</f>
        <v>0</v>
      </c>
    </row>
    <row r="131" spans="1:1">
      <c r="A131" s="667">
        <f>IF('Форма 2.2 | Т-пит'!$AM$27="",1,0)</f>
        <v>0</v>
      </c>
    </row>
    <row r="132" spans="1:1">
      <c r="A132" s="667">
        <f>IF('Форма 2.2 | Т-пит'!$AO$27="",1,0)</f>
        <v>0</v>
      </c>
    </row>
    <row r="133" spans="1:1">
      <c r="A133" s="667">
        <f>IF('Форма 2.2 | Т-пит'!$AQ$27="",1,0)</f>
        <v>0</v>
      </c>
    </row>
    <row r="134" spans="1:1">
      <c r="A134" s="667">
        <f>IF('Форма 2.2 | Т-пит'!$AT$27="",1,0)</f>
        <v>0</v>
      </c>
    </row>
    <row r="135" spans="1:1">
      <c r="A135" s="667">
        <f>IF('Форма 2.2 | Т-пит'!$AV$27="",1,0)</f>
        <v>0</v>
      </c>
    </row>
    <row r="136" spans="1:1">
      <c r="A136" s="667">
        <f>IF('Форма 2.2 | Т-пит'!$AX$27="",1,0)</f>
        <v>0</v>
      </c>
    </row>
    <row r="137" spans="1:1">
      <c r="A137" s="667">
        <f>IF('Форма 2.2 | Т-пит'!$BA$27="",1,0)</f>
        <v>0</v>
      </c>
    </row>
    <row r="138" spans="1:1">
      <c r="A138" s="667">
        <f>IF('Форма 2.2 | Т-пит'!$BC$27="",1,0)</f>
        <v>0</v>
      </c>
    </row>
    <row r="139" spans="1:1">
      <c r="A139" s="667">
        <f>IF('Форма 2.2 | Т-пит'!$BE$27="",1,0)</f>
        <v>0</v>
      </c>
    </row>
    <row r="140" spans="1:1">
      <c r="A140" s="667">
        <f>IF('Форма 2.2 | Т-пит'!$BH$27="",1,0)</f>
        <v>0</v>
      </c>
    </row>
    <row r="141" spans="1:1">
      <c r="A141" s="667">
        <f>IF('Форма 2.2 | Т-пит'!$BJ$27="",1,0)</f>
        <v>0</v>
      </c>
    </row>
    <row r="142" spans="1:1">
      <c r="A142" s="667">
        <f>IF('Форма 2.2 | Т-пит'!$BL$27="",1,0)</f>
        <v>0</v>
      </c>
    </row>
    <row r="143" spans="1:1">
      <c r="A143" s="667">
        <f>IF('Форма 2.2 | Т-пит'!$BO$27="",1,0)</f>
        <v>0</v>
      </c>
    </row>
    <row r="144" spans="1:1">
      <c r="A144" s="667">
        <f>IF('Форма 2.2 | Т-пит'!$BQ$27="",1,0)</f>
        <v>0</v>
      </c>
    </row>
    <row r="145" spans="1:1">
      <c r="A145" s="667">
        <f>IF('Форма 2.2 | Т-пит'!$BS$27="",1,0)</f>
        <v>0</v>
      </c>
    </row>
    <row r="146" spans="1:1">
      <c r="A146" s="667">
        <f>IF('Форма 2.2 | Т-пит'!$BV$27="",1,0)</f>
        <v>0</v>
      </c>
    </row>
    <row r="147" spans="1:1">
      <c r="A147" s="667">
        <f>IF('Форма 2.2 | Т-пит'!$BX$27="",1,0)</f>
        <v>0</v>
      </c>
    </row>
    <row r="148" spans="1:1">
      <c r="A148" s="667">
        <f>IF('Форма 2.2 | Т-пит'!$BZ$27="",1,0)</f>
        <v>0</v>
      </c>
    </row>
    <row r="149" spans="1:1">
      <c r="A149" s="667">
        <f>IF('Форма 2.2 | Т-пит'!$CC$27="",1,0)</f>
        <v>0</v>
      </c>
    </row>
    <row r="150" spans="1:1">
      <c r="A150" s="667">
        <f>IF('Форма 2.2 | Т-пит'!$CE$27="",1,0)</f>
        <v>0</v>
      </c>
    </row>
    <row r="151" spans="1:1">
      <c r="A151" s="667">
        <f>IF('Форма 2.2 | Т-пит'!$S$27="",1,0)</f>
        <v>0</v>
      </c>
    </row>
    <row r="152" spans="1:1">
      <c r="A152" s="667">
        <f>IF('Форма 2.2 | Т-пит'!$U$27="",1,0)</f>
        <v>0</v>
      </c>
    </row>
    <row r="153" spans="1:1">
      <c r="A153" s="667">
        <f>IF('Форма 2.2 | Т-пит'!$Z$27="",1,0)</f>
        <v>0</v>
      </c>
    </row>
    <row r="154" spans="1:1">
      <c r="A154" s="667">
        <f>IF('Форма 2.2 | Т-пит'!$AB$27="",1,0)</f>
        <v>0</v>
      </c>
    </row>
    <row r="155" spans="1:1">
      <c r="A155" s="667">
        <f>IF('Форма 2.2 | Т-пит'!$AG$27="",1,0)</f>
        <v>0</v>
      </c>
    </row>
    <row r="156" spans="1:1">
      <c r="A156" s="667">
        <f>IF('Форма 2.2 | Т-пит'!$AI$27="",1,0)</f>
        <v>0</v>
      </c>
    </row>
    <row r="157" spans="1:1">
      <c r="A157" s="667">
        <f>IF('Форма 2.2 | Т-пит'!$AN$27="",1,0)</f>
        <v>0</v>
      </c>
    </row>
    <row r="158" spans="1:1">
      <c r="A158" s="667">
        <f>IF('Форма 2.2 | Т-пит'!$AP$27="",1,0)</f>
        <v>0</v>
      </c>
    </row>
    <row r="159" spans="1:1">
      <c r="A159" s="667">
        <f>IF('Форма 2.2 | Т-пит'!$AU$27="",1,0)</f>
        <v>0</v>
      </c>
    </row>
    <row r="160" spans="1:1">
      <c r="A160" s="667">
        <f>IF('Форма 2.2 | Т-пит'!$AW$27="",1,0)</f>
        <v>0</v>
      </c>
    </row>
    <row r="161" spans="1:1">
      <c r="A161" s="667">
        <f>IF('Форма 2.2 | Т-пит'!$BB$27="",1,0)</f>
        <v>0</v>
      </c>
    </row>
    <row r="162" spans="1:1">
      <c r="A162" s="667">
        <f>IF('Форма 2.2 | Т-пит'!$BD$27="",1,0)</f>
        <v>0</v>
      </c>
    </row>
    <row r="163" spans="1:1">
      <c r="A163" s="667">
        <f>IF('Форма 2.2 | Т-пит'!$BI$27="",1,0)</f>
        <v>0</v>
      </c>
    </row>
    <row r="164" spans="1:1">
      <c r="A164" s="667">
        <f>IF('Форма 2.2 | Т-пит'!$BK$27="",1,0)</f>
        <v>0</v>
      </c>
    </row>
    <row r="165" spans="1:1">
      <c r="A165" s="667">
        <f>IF('Форма 2.2 | Т-пит'!$BP$27="",1,0)</f>
        <v>0</v>
      </c>
    </row>
    <row r="166" spans="1:1">
      <c r="A166" s="667">
        <f>IF('Форма 2.2 | Т-пит'!$BR$27="",1,0)</f>
        <v>0</v>
      </c>
    </row>
    <row r="167" spans="1:1">
      <c r="A167" s="667">
        <f>IF('Форма 2.2 | Т-пит'!$BW$27="",1,0)</f>
        <v>0</v>
      </c>
    </row>
    <row r="168" spans="1:1">
      <c r="A168" s="667">
        <f>IF('Форма 2.2 | Т-пит'!$BY$27="",1,0)</f>
        <v>0</v>
      </c>
    </row>
    <row r="169" spans="1:1">
      <c r="A169" s="667">
        <f>IF('Форма 2.2 | Т-пит'!$CD$27="",1,0)</f>
        <v>0</v>
      </c>
    </row>
    <row r="170" spans="1:1">
      <c r="A170" s="667">
        <f>IF('Форма 2.2 | Т-пит'!$CF$27="",1,0)</f>
        <v>0</v>
      </c>
    </row>
    <row r="171" spans="1:1">
      <c r="A171" s="667">
        <f>IF('Форма 2.2 | Т-пит'!$O$30="",1,0)</f>
        <v>0</v>
      </c>
    </row>
    <row r="172" spans="1:1">
      <c r="A172" s="667">
        <f>IF('Форма 2.2 | Т-пит'!$O$31="",1,0)</f>
        <v>0</v>
      </c>
    </row>
    <row r="173" spans="1:1">
      <c r="A173" s="667">
        <f>IF('Форма 2.2 | Т-пит'!$R$31="",1,0)</f>
        <v>0</v>
      </c>
    </row>
    <row r="174" spans="1:1">
      <c r="A174" s="667">
        <f>IF('Форма 2.2 | Т-пит'!$T$31="",1,0)</f>
        <v>0</v>
      </c>
    </row>
    <row r="175" spans="1:1">
      <c r="A175" s="667">
        <f>IF('Форма 2.2 | Т-пит'!$V$31="",1,0)</f>
        <v>0</v>
      </c>
    </row>
    <row r="176" spans="1:1">
      <c r="A176" s="667">
        <f>IF('Форма 2.2 | Т-пит'!$Y$31="",1,0)</f>
        <v>0</v>
      </c>
    </row>
    <row r="177" spans="1:1">
      <c r="A177" s="667">
        <f>IF('Форма 2.2 | Т-пит'!$AA$31="",1,0)</f>
        <v>0</v>
      </c>
    </row>
    <row r="178" spans="1:1">
      <c r="A178" s="667">
        <f>IF('Форма 2.2 | Т-пит'!$AC$31="",1,0)</f>
        <v>0</v>
      </c>
    </row>
    <row r="179" spans="1:1">
      <c r="A179" s="667">
        <f>IF('Форма 2.2 | Т-пит'!$AF$31="",1,0)</f>
        <v>0</v>
      </c>
    </row>
    <row r="180" spans="1:1">
      <c r="A180" s="667">
        <f>IF('Форма 2.2 | Т-пит'!$AH$31="",1,0)</f>
        <v>0</v>
      </c>
    </row>
    <row r="181" spans="1:1">
      <c r="A181" s="667">
        <f>IF('Форма 2.2 | Т-пит'!$AJ$31="",1,0)</f>
        <v>0</v>
      </c>
    </row>
    <row r="182" spans="1:1">
      <c r="A182" s="667">
        <f>IF('Форма 2.2 | Т-пит'!$AM$31="",1,0)</f>
        <v>0</v>
      </c>
    </row>
    <row r="183" spans="1:1">
      <c r="A183" s="667">
        <f>IF('Форма 2.2 | Т-пит'!$AO$31="",1,0)</f>
        <v>0</v>
      </c>
    </row>
    <row r="184" spans="1:1">
      <c r="A184" s="667">
        <f>IF('Форма 2.2 | Т-пит'!$AQ$31="",1,0)</f>
        <v>0</v>
      </c>
    </row>
    <row r="185" spans="1:1">
      <c r="A185" s="667">
        <f>IF('Форма 2.2 | Т-пит'!$AT$31="",1,0)</f>
        <v>0</v>
      </c>
    </row>
    <row r="186" spans="1:1">
      <c r="A186" s="667">
        <f>IF('Форма 2.2 | Т-пит'!$AV$31="",1,0)</f>
        <v>0</v>
      </c>
    </row>
    <row r="187" spans="1:1">
      <c r="A187" s="667">
        <f>IF('Форма 2.2 | Т-пит'!$AX$31="",1,0)</f>
        <v>0</v>
      </c>
    </row>
    <row r="188" spans="1:1">
      <c r="A188" s="667">
        <f>IF('Форма 2.2 | Т-пит'!$BA$31="",1,0)</f>
        <v>0</v>
      </c>
    </row>
    <row r="189" spans="1:1">
      <c r="A189" s="667">
        <f>IF('Форма 2.2 | Т-пит'!$BC$31="",1,0)</f>
        <v>0</v>
      </c>
    </row>
    <row r="190" spans="1:1">
      <c r="A190" s="667">
        <f>IF('Форма 2.2 | Т-пит'!$BE$31="",1,0)</f>
        <v>0</v>
      </c>
    </row>
    <row r="191" spans="1:1">
      <c r="A191" s="667">
        <f>IF('Форма 2.2 | Т-пит'!$BH$31="",1,0)</f>
        <v>0</v>
      </c>
    </row>
    <row r="192" spans="1:1">
      <c r="A192" s="667">
        <f>IF('Форма 2.2 | Т-пит'!$BJ$31="",1,0)</f>
        <v>0</v>
      </c>
    </row>
    <row r="193" spans="1:1">
      <c r="A193" s="667">
        <f>IF('Форма 2.2 | Т-пит'!$BL$31="",1,0)</f>
        <v>0</v>
      </c>
    </row>
    <row r="194" spans="1:1">
      <c r="A194" s="667">
        <f>IF('Форма 2.2 | Т-пит'!$BO$31="",1,0)</f>
        <v>0</v>
      </c>
    </row>
    <row r="195" spans="1:1">
      <c r="A195" s="667">
        <f>IF('Форма 2.2 | Т-пит'!$BQ$31="",1,0)</f>
        <v>0</v>
      </c>
    </row>
    <row r="196" spans="1:1">
      <c r="A196" s="667">
        <f>IF('Форма 2.2 | Т-пит'!$BS$31="",1,0)</f>
        <v>0</v>
      </c>
    </row>
    <row r="197" spans="1:1">
      <c r="A197" s="667">
        <f>IF('Форма 2.2 | Т-пит'!$BV$31="",1,0)</f>
        <v>0</v>
      </c>
    </row>
    <row r="198" spans="1:1">
      <c r="A198" s="667">
        <f>IF('Форма 2.2 | Т-пит'!$BX$31="",1,0)</f>
        <v>0</v>
      </c>
    </row>
    <row r="199" spans="1:1">
      <c r="A199" s="667">
        <f>IF('Форма 2.2 | Т-пит'!$BZ$31="",1,0)</f>
        <v>0</v>
      </c>
    </row>
    <row r="200" spans="1:1">
      <c r="A200" s="667">
        <f>IF('Форма 2.2 | Т-пит'!$CC$31="",1,0)</f>
        <v>0</v>
      </c>
    </row>
    <row r="201" spans="1:1">
      <c r="A201" s="667">
        <f>IF('Форма 2.2 | Т-пит'!$CE$31="",1,0)</f>
        <v>0</v>
      </c>
    </row>
    <row r="202" spans="1:1">
      <c r="A202" s="667">
        <f>IF('Форма 2.2 | Т-пит'!$S$31="",1,0)</f>
        <v>0</v>
      </c>
    </row>
    <row r="203" spans="1:1">
      <c r="A203" s="667">
        <f>IF('Форма 2.2 | Т-пит'!$U$31="",1,0)</f>
        <v>0</v>
      </c>
    </row>
    <row r="204" spans="1:1">
      <c r="A204" s="667">
        <f>IF('Форма 2.2 | Т-пит'!$Z$31="",1,0)</f>
        <v>0</v>
      </c>
    </row>
    <row r="205" spans="1:1">
      <c r="A205" s="667">
        <f>IF('Форма 2.2 | Т-пит'!$AB$31="",1,0)</f>
        <v>0</v>
      </c>
    </row>
    <row r="206" spans="1:1">
      <c r="A206" s="667">
        <f>IF('Форма 2.2 | Т-пит'!$AG$31="",1,0)</f>
        <v>0</v>
      </c>
    </row>
    <row r="207" spans="1:1">
      <c r="A207" s="667">
        <f>IF('Форма 2.2 | Т-пит'!$AI$31="",1,0)</f>
        <v>0</v>
      </c>
    </row>
    <row r="208" spans="1:1">
      <c r="A208" s="667">
        <f>IF('Форма 2.2 | Т-пит'!$AN$31="",1,0)</f>
        <v>0</v>
      </c>
    </row>
    <row r="209" spans="1:1">
      <c r="A209" s="667">
        <f>IF('Форма 2.2 | Т-пит'!$AP$31="",1,0)</f>
        <v>0</v>
      </c>
    </row>
    <row r="210" spans="1:1">
      <c r="A210" s="667">
        <f>IF('Форма 2.2 | Т-пит'!$AU$31="",1,0)</f>
        <v>0</v>
      </c>
    </row>
    <row r="211" spans="1:1">
      <c r="A211" s="667">
        <f>IF('Форма 2.2 | Т-пит'!$AW$31="",1,0)</f>
        <v>0</v>
      </c>
    </row>
    <row r="212" spans="1:1">
      <c r="A212" s="667">
        <f>IF('Форма 2.2 | Т-пит'!$BB$31="",1,0)</f>
        <v>0</v>
      </c>
    </row>
    <row r="213" spans="1:1">
      <c r="A213" s="667">
        <f>IF('Форма 2.2 | Т-пит'!$BD$31="",1,0)</f>
        <v>0</v>
      </c>
    </row>
    <row r="214" spans="1:1">
      <c r="A214" s="667">
        <f>IF('Форма 2.2 | Т-пит'!$BI$31="",1,0)</f>
        <v>0</v>
      </c>
    </row>
    <row r="215" spans="1:1">
      <c r="A215" s="667">
        <f>IF('Форма 2.2 | Т-пит'!$BK$31="",1,0)</f>
        <v>0</v>
      </c>
    </row>
    <row r="216" spans="1:1">
      <c r="A216" s="667">
        <f>IF('Форма 2.2 | Т-пит'!$BP$31="",1,0)</f>
        <v>0</v>
      </c>
    </row>
    <row r="217" spans="1:1">
      <c r="A217" s="667">
        <f>IF('Форма 2.2 | Т-пит'!$BR$31="",1,0)</f>
        <v>0</v>
      </c>
    </row>
    <row r="218" spans="1:1">
      <c r="A218" s="667">
        <f>IF('Форма 2.2 | Т-пит'!$BW$31="",1,0)</f>
        <v>0</v>
      </c>
    </row>
    <row r="219" spans="1:1">
      <c r="A219" s="667">
        <f>IF('Форма 2.2 | Т-пит'!$BY$31="",1,0)</f>
        <v>0</v>
      </c>
    </row>
    <row r="220" spans="1:1">
      <c r="A220" s="667">
        <f>IF('Форма 2.2 | Т-пит'!$CD$31="",1,0)</f>
        <v>0</v>
      </c>
    </row>
    <row r="221" spans="1:1">
      <c r="A221" s="667">
        <f>IF('Форма 2.2 | Т-пит'!$CF$31="",1,0)</f>
        <v>0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LINK">
    <tabColor indexed="47"/>
  </sheetPr>
  <dimension ref="A1:C3"/>
  <sheetViews>
    <sheetView showGridLines="0" zoomScaleNormal="100" workbookViewId="0"/>
  </sheetViews>
  <sheetFormatPr defaultRowHeight="11.25"/>
  <cols>
    <col min="1" max="16384" width="9.140625" style="686"/>
  </cols>
  <sheetData>
    <row r="1" spans="1:3">
      <c r="A1" s="686" t="s">
        <v>590</v>
      </c>
      <c r="B1" s="686" t="s">
        <v>591</v>
      </c>
      <c r="C1" s="686" t="s">
        <v>70</v>
      </c>
    </row>
    <row r="2" spans="1:3">
      <c r="A2" s="686">
        <v>4189678</v>
      </c>
      <c r="B2" s="686" t="s">
        <v>1605</v>
      </c>
      <c r="C2" s="686" t="s">
        <v>1606</v>
      </c>
    </row>
    <row r="3" spans="1:3">
      <c r="A3" s="686">
        <v>4190415</v>
      </c>
      <c r="B3" s="686" t="s">
        <v>1607</v>
      </c>
      <c r="C3" s="686" t="s">
        <v>1606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9"/>
  <sheetViews>
    <sheetView showGridLines="0" zoomScaleNormal="100" workbookViewId="0"/>
  </sheetViews>
  <sheetFormatPr defaultRowHeight="11.25"/>
  <cols>
    <col min="1" max="1" width="30.7109375" style="11" customWidth="1"/>
    <col min="2" max="2" width="80.7109375" style="11" customWidth="1"/>
    <col min="3" max="3" width="30.7109375" style="11" customWidth="1"/>
    <col min="4" max="16384" width="9.140625" style="10"/>
  </cols>
  <sheetData>
    <row r="1" spans="1:4" ht="24" customHeight="1">
      <c r="A1" s="119" t="s">
        <v>73</v>
      </c>
      <c r="B1" s="119" t="s">
        <v>74</v>
      </c>
      <c r="C1" s="119" t="s">
        <v>75</v>
      </c>
      <c r="D1" s="9"/>
    </row>
    <row r="2" spans="1:4">
      <c r="A2" s="687">
        <v>45229.389085648145</v>
      </c>
      <c r="B2" s="11" t="s">
        <v>710</v>
      </c>
      <c r="C2" s="11" t="s">
        <v>494</v>
      </c>
    </row>
    <row r="3" spans="1:4">
      <c r="A3" s="687">
        <v>45229.389108796298</v>
      </c>
      <c r="B3" s="11" t="s">
        <v>711</v>
      </c>
      <c r="C3" s="11" t="s">
        <v>494</v>
      </c>
    </row>
    <row r="4" spans="1:4">
      <c r="A4" s="687">
        <v>45229.389201388891</v>
      </c>
      <c r="B4" s="11" t="s">
        <v>710</v>
      </c>
      <c r="C4" s="11" t="s">
        <v>494</v>
      </c>
    </row>
    <row r="5" spans="1:4">
      <c r="A5" s="687">
        <v>45229.38921296296</v>
      </c>
      <c r="B5" s="11" t="s">
        <v>711</v>
      </c>
      <c r="C5" s="11" t="s">
        <v>494</v>
      </c>
    </row>
    <row r="6" spans="1:4">
      <c r="A6" s="687">
        <v>45229.39099537037</v>
      </c>
      <c r="B6" s="11" t="s">
        <v>710</v>
      </c>
      <c r="C6" s="11" t="s">
        <v>494</v>
      </c>
    </row>
    <row r="7" spans="1:4">
      <c r="A7" s="687">
        <v>45229.391018518516</v>
      </c>
      <c r="B7" s="11" t="s">
        <v>711</v>
      </c>
      <c r="C7" s="11" t="s">
        <v>494</v>
      </c>
    </row>
    <row r="8" spans="1:4">
      <c r="A8" s="687">
        <v>45229.902743055558</v>
      </c>
      <c r="B8" s="11" t="s">
        <v>710</v>
      </c>
      <c r="C8" s="11" t="s">
        <v>494</v>
      </c>
    </row>
    <row r="9" spans="1:4">
      <c r="A9" s="687">
        <v>45229.902766203704</v>
      </c>
      <c r="B9" s="11" t="s">
        <v>711</v>
      </c>
      <c r="C9" s="11" t="s">
        <v>494</v>
      </c>
    </row>
  </sheetData>
  <sheetProtection password="FA9C" sheet="1" objects="1" scenarios="1" formatColumns="0" formatRows="0" autoFilter="0"/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DS">
    <tabColor rgb="FFFFCC99"/>
  </sheetPr>
  <dimension ref="B3:B6"/>
  <sheetViews>
    <sheetView showGridLines="0" zoomScaleNormal="100" workbookViewId="0"/>
  </sheetViews>
  <sheetFormatPr defaultRowHeight="11.25"/>
  <cols>
    <col min="1" max="1" width="9.140625" style="384"/>
    <col min="2" max="2" width="66" style="384" customWidth="1"/>
    <col min="3" max="16384" width="9.140625" style="384"/>
  </cols>
  <sheetData>
    <row r="3" spans="2:2">
      <c r="B3" s="490" t="s">
        <v>1970</v>
      </c>
    </row>
    <row r="4" spans="2:2">
      <c r="B4" s="490" t="s">
        <v>594</v>
      </c>
    </row>
    <row r="5" spans="2:2">
      <c r="B5" s="490" t="s">
        <v>595</v>
      </c>
    </row>
    <row r="6" spans="2:2">
      <c r="B6" s="490" t="s">
        <v>596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418"/>
    <col min="2" max="16384" width="9.140625" style="257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">
    <tabColor rgb="FFFFCC99"/>
  </sheetPr>
  <dimension ref="A1:E8"/>
  <sheetViews>
    <sheetView showGridLines="0" zoomScaleNormal="100" workbookViewId="0"/>
  </sheetViews>
  <sheetFormatPr defaultRowHeight="15"/>
  <cols>
    <col min="1" max="1" width="38.42578125" style="353" customWidth="1"/>
    <col min="2" max="16384" width="9.140625" style="353"/>
  </cols>
  <sheetData>
    <row r="1" spans="1:5">
      <c r="A1" s="354" t="s">
        <v>440</v>
      </c>
      <c r="B1" s="354" t="s">
        <v>441</v>
      </c>
      <c r="C1" s="354"/>
      <c r="D1" s="354"/>
      <c r="E1" s="354"/>
    </row>
    <row r="2" spans="1:5">
      <c r="A2" s="354"/>
      <c r="B2" s="354"/>
      <c r="C2" s="354"/>
      <c r="D2" s="354"/>
      <c r="E2" s="354"/>
    </row>
    <row r="3" spans="1:5">
      <c r="A3" s="354"/>
      <c r="B3" s="354"/>
      <c r="C3" s="354"/>
      <c r="D3" s="354"/>
      <c r="E3" s="354"/>
    </row>
    <row r="4" spans="1:5">
      <c r="A4" s="354"/>
      <c r="B4" s="354"/>
      <c r="C4" s="354"/>
      <c r="D4" s="354"/>
      <c r="E4" s="354"/>
    </row>
    <row r="5" spans="1:5">
      <c r="A5" s="354"/>
      <c r="B5" s="354"/>
      <c r="C5" s="354"/>
      <c r="D5" s="354"/>
      <c r="E5" s="354"/>
    </row>
    <row r="6" spans="1:5">
      <c r="A6" s="354"/>
      <c r="B6" s="354"/>
      <c r="C6" s="354"/>
      <c r="D6" s="354"/>
      <c r="E6" s="354"/>
    </row>
    <row r="7" spans="1:5">
      <c r="A7" s="354"/>
      <c r="B7" s="354"/>
      <c r="C7" s="354"/>
      <c r="D7" s="354"/>
      <c r="E7" s="354"/>
    </row>
    <row r="8" spans="1:5">
      <c r="A8" s="354"/>
      <c r="B8" s="354"/>
      <c r="C8" s="354"/>
      <c r="D8" s="354"/>
      <c r="E8" s="354"/>
    </row>
  </sheetData>
  <sheetProtection formatColumns="0" formatRows="0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:B7"/>
  <sheetViews>
    <sheetView showGridLines="0" zoomScaleNormal="100" workbookViewId="0"/>
  </sheetViews>
  <sheetFormatPr defaultRowHeight="11.25"/>
  <cols>
    <col min="1" max="1" width="9.140625" style="686"/>
    <col min="2" max="2" width="65.28515625" style="686" customWidth="1"/>
    <col min="3" max="3" width="41" style="686" customWidth="1"/>
    <col min="4" max="16384" width="9.140625" style="686"/>
  </cols>
  <sheetData>
    <row r="1" spans="1:2">
      <c r="A1" s="686" t="s">
        <v>333</v>
      </c>
      <c r="B1" s="686" t="s">
        <v>334</v>
      </c>
    </row>
    <row r="2" spans="1:2">
      <c r="A2" s="686">
        <v>4189680</v>
      </c>
      <c r="B2" s="686" t="s">
        <v>391</v>
      </c>
    </row>
    <row r="3" spans="1:2">
      <c r="A3" s="686">
        <v>4189681</v>
      </c>
      <c r="B3" s="686" t="s">
        <v>388</v>
      </c>
    </row>
    <row r="4" spans="1:2">
      <c r="A4" s="686">
        <v>4189682</v>
      </c>
      <c r="B4" s="686" t="s">
        <v>387</v>
      </c>
    </row>
    <row r="5" spans="1:2">
      <c r="A5" s="686">
        <v>4189683</v>
      </c>
      <c r="B5" s="686" t="s">
        <v>386</v>
      </c>
    </row>
    <row r="6" spans="1:2">
      <c r="A6" s="686">
        <v>4189684</v>
      </c>
      <c r="B6" s="686" t="s">
        <v>390</v>
      </c>
    </row>
    <row r="7" spans="1:2">
      <c r="A7" s="686">
        <v>4189685</v>
      </c>
      <c r="B7" s="686" t="s">
        <v>389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8"/>
  <sheetViews>
    <sheetView showGridLines="0" zoomScaleNormal="100" workbookViewId="0"/>
  </sheetViews>
  <sheetFormatPr defaultRowHeight="11.25"/>
  <cols>
    <col min="1" max="1" width="9.140625" style="686"/>
    <col min="2" max="2" width="65.28515625" style="686" customWidth="1"/>
    <col min="3" max="3" width="41" style="686" customWidth="1"/>
    <col min="4" max="16384" width="9.140625" style="686"/>
  </cols>
  <sheetData>
    <row r="1" spans="1:2">
      <c r="A1" s="686" t="s">
        <v>333</v>
      </c>
      <c r="B1" s="686" t="s">
        <v>335</v>
      </c>
    </row>
    <row r="2" spans="1:2">
      <c r="A2" s="686">
        <v>4189671</v>
      </c>
      <c r="B2" s="686" t="s">
        <v>1599</v>
      </c>
    </row>
    <row r="3" spans="1:2">
      <c r="A3" s="686">
        <v>4189672</v>
      </c>
      <c r="B3" s="686" t="s">
        <v>1600</v>
      </c>
    </row>
    <row r="4" spans="1:2">
      <c r="A4" s="686">
        <v>4189673</v>
      </c>
      <c r="B4" s="686" t="s">
        <v>1601</v>
      </c>
    </row>
    <row r="5" spans="1:2">
      <c r="A5" s="686">
        <v>4189674</v>
      </c>
      <c r="B5" s="686" t="s">
        <v>1602</v>
      </c>
    </row>
    <row r="6" spans="1:2">
      <c r="A6" s="686">
        <v>4189675</v>
      </c>
      <c r="B6" s="686" t="s">
        <v>1603</v>
      </c>
    </row>
    <row r="7" spans="1:2">
      <c r="A7" s="686">
        <v>4189676</v>
      </c>
      <c r="B7" s="686" t="s">
        <v>1604</v>
      </c>
    </row>
    <row r="8" spans="1:2">
      <c r="A8" s="686">
        <v>4189677</v>
      </c>
      <c r="B8" s="686" t="s">
        <v>392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241"/>
  </cols>
  <sheetData>
    <row r="1" spans="1:1">
      <c r="A1" s="53"/>
    </row>
  </sheetData>
  <pageMargins left="0.75" right="0.75" top="1" bottom="1" header="0.5" footer="0.5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163"/>
  <sheetViews>
    <sheetView showGridLines="0" zoomScaleNormal="100" workbookViewId="0"/>
  </sheetViews>
  <sheetFormatPr defaultRowHeight="11.25"/>
  <cols>
    <col min="1" max="1" width="36.28515625" style="2" customWidth="1"/>
    <col min="2" max="2" width="21.140625" style="2" customWidth="1"/>
    <col min="3" max="16384" width="9.140625" style="1"/>
  </cols>
  <sheetData>
    <row r="1" spans="1:2">
      <c r="A1" s="3" t="s">
        <v>60</v>
      </c>
      <c r="B1" s="3" t="s">
        <v>61</v>
      </c>
    </row>
    <row r="2" spans="1:2">
      <c r="A2" t="s">
        <v>462</v>
      </c>
      <c r="B2" t="s">
        <v>79</v>
      </c>
    </row>
    <row r="3" spans="1:2">
      <c r="A3" t="s">
        <v>463</v>
      </c>
      <c r="B3" t="s">
        <v>655</v>
      </c>
    </row>
    <row r="4" spans="1:2">
      <c r="A4" t="s">
        <v>464</v>
      </c>
      <c r="B4" t="s">
        <v>563</v>
      </c>
    </row>
    <row r="5" spans="1:2">
      <c r="A5" t="s">
        <v>466</v>
      </c>
      <c r="B5" t="s">
        <v>478</v>
      </c>
    </row>
    <row r="6" spans="1:2">
      <c r="A6" t="s">
        <v>465</v>
      </c>
      <c r="B6" t="s">
        <v>479</v>
      </c>
    </row>
    <row r="7" spans="1:2">
      <c r="A7" t="s">
        <v>583</v>
      </c>
      <c r="B7" t="s">
        <v>480</v>
      </c>
    </row>
    <row r="8" spans="1:2">
      <c r="A8" t="s">
        <v>468</v>
      </c>
      <c r="B8" t="s">
        <v>564</v>
      </c>
    </row>
    <row r="9" spans="1:2">
      <c r="A9" t="s">
        <v>584</v>
      </c>
      <c r="B9" t="s">
        <v>481</v>
      </c>
    </row>
    <row r="10" spans="1:2">
      <c r="A10" t="s">
        <v>469</v>
      </c>
      <c r="B10" t="s">
        <v>482</v>
      </c>
    </row>
    <row r="11" spans="1:2">
      <c r="A11" t="s">
        <v>585</v>
      </c>
      <c r="B11" t="s">
        <v>483</v>
      </c>
    </row>
    <row r="12" spans="1:2">
      <c r="A12" t="s">
        <v>470</v>
      </c>
      <c r="B12" t="s">
        <v>338</v>
      </c>
    </row>
    <row r="13" spans="1:2">
      <c r="A13" t="s">
        <v>586</v>
      </c>
      <c r="B13" t="s">
        <v>64</v>
      </c>
    </row>
    <row r="14" spans="1:2">
      <c r="A14" t="s">
        <v>467</v>
      </c>
      <c r="B14" t="s">
        <v>423</v>
      </c>
    </row>
    <row r="15" spans="1:2">
      <c r="A15" t="s">
        <v>587</v>
      </c>
      <c r="B15" t="s">
        <v>492</v>
      </c>
    </row>
    <row r="16" spans="1:2">
      <c r="A16" t="s">
        <v>471</v>
      </c>
      <c r="B16" t="s">
        <v>253</v>
      </c>
    </row>
    <row r="17" spans="1:2">
      <c r="A17" t="s">
        <v>588</v>
      </c>
      <c r="B17" t="s">
        <v>77</v>
      </c>
    </row>
    <row r="18" spans="1:2">
      <c r="A18" t="s">
        <v>472</v>
      </c>
      <c r="B18" t="s">
        <v>66</v>
      </c>
    </row>
    <row r="19" spans="1:2">
      <c r="A19" t="s">
        <v>672</v>
      </c>
      <c r="B19" t="s">
        <v>78</v>
      </c>
    </row>
    <row r="20" spans="1:2">
      <c r="A20" t="s">
        <v>562</v>
      </c>
      <c r="B20" t="s">
        <v>484</v>
      </c>
    </row>
    <row r="21" spans="1:2">
      <c r="A21" t="s">
        <v>473</v>
      </c>
      <c r="B21" t="s">
        <v>76</v>
      </c>
    </row>
    <row r="22" spans="1:2">
      <c r="A22" t="s">
        <v>474</v>
      </c>
      <c r="B22" t="s">
        <v>65</v>
      </c>
    </row>
    <row r="23" spans="1:2">
      <c r="A23" t="s">
        <v>475</v>
      </c>
      <c r="B23" t="s">
        <v>67</v>
      </c>
    </row>
    <row r="24" spans="1:2">
      <c r="A24" t="s">
        <v>476</v>
      </c>
      <c r="B24" t="s">
        <v>421</v>
      </c>
    </row>
    <row r="25" spans="1:2">
      <c r="A25" t="s">
        <v>477</v>
      </c>
      <c r="B25" t="s">
        <v>16</v>
      </c>
    </row>
    <row r="26" spans="1:2">
      <c r="A26"/>
      <c r="B26" t="s">
        <v>85</v>
      </c>
    </row>
    <row r="27" spans="1:2">
      <c r="A27"/>
      <c r="B27" t="s">
        <v>17</v>
      </c>
    </row>
    <row r="28" spans="1:2">
      <c r="A28"/>
      <c r="B28" t="s">
        <v>422</v>
      </c>
    </row>
    <row r="29" spans="1:2">
      <c r="A29"/>
      <c r="B29" t="s">
        <v>656</v>
      </c>
    </row>
    <row r="30" spans="1:2">
      <c r="A30"/>
      <c r="B30" t="s">
        <v>485</v>
      </c>
    </row>
    <row r="31" spans="1:2">
      <c r="A31"/>
      <c r="B31" t="s">
        <v>62</v>
      </c>
    </row>
    <row r="32" spans="1:2">
      <c r="A32"/>
      <c r="B32" t="s">
        <v>183</v>
      </c>
    </row>
    <row r="33" spans="1:2">
      <c r="A33"/>
      <c r="B33" t="s">
        <v>589</v>
      </c>
    </row>
    <row r="34" spans="1:2">
      <c r="A34"/>
      <c r="B34" t="s">
        <v>565</v>
      </c>
    </row>
    <row r="35" spans="1:2">
      <c r="A35"/>
      <c r="B35" t="s">
        <v>339</v>
      </c>
    </row>
    <row r="36" spans="1:2">
      <c r="A36"/>
      <c r="B36" t="s">
        <v>282</v>
      </c>
    </row>
    <row r="37" spans="1:2">
      <c r="A37"/>
      <c r="B37" t="s">
        <v>337</v>
      </c>
    </row>
    <row r="38" spans="1:2">
      <c r="A38"/>
      <c r="B38" t="s">
        <v>202</v>
      </c>
    </row>
    <row r="39" spans="1:2">
      <c r="A39"/>
      <c r="B39" t="s">
        <v>184</v>
      </c>
    </row>
    <row r="40" spans="1:2">
      <c r="A40"/>
      <c r="B40" t="s">
        <v>181</v>
      </c>
    </row>
    <row r="41" spans="1:2">
      <c r="A41"/>
      <c r="B41" t="s">
        <v>224</v>
      </c>
    </row>
    <row r="42" spans="1:2">
      <c r="A42"/>
      <c r="B42" t="s">
        <v>182</v>
      </c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struct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rgb="FFCCCCFF"/>
  </sheetPr>
  <dimension ref="A1:L52"/>
  <sheetViews>
    <sheetView showGridLines="0" tabSelected="1" topLeftCell="D17" zoomScaleNormal="100" workbookViewId="0">
      <selection activeCell="F44" sqref="F44"/>
    </sheetView>
  </sheetViews>
  <sheetFormatPr defaultRowHeight="11.25"/>
  <cols>
    <col min="1" max="1" width="10.7109375" style="291" hidden="1" customWidth="1"/>
    <col min="2" max="2" width="10.7109375" style="90" hidden="1" customWidth="1"/>
    <col min="3" max="3" width="3.7109375" style="19" hidden="1" customWidth="1"/>
    <col min="4" max="4" width="1.7109375" style="22" customWidth="1"/>
    <col min="5" max="5" width="55.28515625" style="22" customWidth="1"/>
    <col min="6" max="6" width="50.7109375" style="22" customWidth="1"/>
    <col min="7" max="7" width="3.7109375" style="21" customWidth="1"/>
    <col min="8" max="8" width="9.140625" style="22"/>
    <col min="9" max="9" width="9.140625" style="54"/>
    <col min="10" max="10" width="30" style="22" customWidth="1"/>
    <col min="11" max="16384" width="9.140625" style="22"/>
  </cols>
  <sheetData>
    <row r="1" spans="1:12" s="524" customFormat="1" ht="3" customHeight="1">
      <c r="A1" s="522"/>
      <c r="B1" s="523"/>
      <c r="F1" s="524">
        <v>26374535</v>
      </c>
      <c r="G1" s="525"/>
      <c r="I1" s="525"/>
    </row>
    <row r="2" spans="1:12" s="17" customFormat="1" ht="14.25">
      <c r="A2" s="290"/>
      <c r="B2" s="90"/>
      <c r="E2" s="530" t="str">
        <f>"Код шаблона: " &amp; GetCode()</f>
        <v>Код шаблона: FAS.JKH.OPEN.INFO.PRICE.HVS</v>
      </c>
      <c r="F2" s="602"/>
      <c r="G2" s="529"/>
      <c r="H2" s="529"/>
      <c r="I2" s="529"/>
      <c r="J2" s="529"/>
      <c r="K2" s="529"/>
      <c r="L2" s="529"/>
    </row>
    <row r="3" spans="1:12" ht="14.25">
      <c r="E3" s="531" t="str">
        <f>"Версия " &amp; GetVersion()</f>
        <v>Версия 1.0.2</v>
      </c>
      <c r="F3" s="602"/>
      <c r="G3" s="42"/>
      <c r="H3" s="42"/>
      <c r="I3" s="42"/>
      <c r="J3" s="42"/>
      <c r="K3" s="42"/>
      <c r="L3" s="386"/>
    </row>
    <row r="4" spans="1:12" s="509" customFormat="1" ht="6">
      <c r="A4" s="503"/>
      <c r="B4" s="504"/>
      <c r="C4" s="505"/>
      <c r="D4" s="506"/>
      <c r="E4" s="526"/>
      <c r="F4" s="527"/>
      <c r="G4" s="528"/>
      <c r="I4" s="510"/>
    </row>
    <row r="5" spans="1:12" ht="22.5">
      <c r="D5" s="23"/>
      <c r="E5" s="717" t="s">
        <v>495</v>
      </c>
      <c r="F5" s="718"/>
      <c r="G5" s="592"/>
      <c r="J5" s="439"/>
    </row>
    <row r="6" spans="1:12" s="509" customFormat="1" ht="6">
      <c r="A6" s="503"/>
      <c r="B6" s="504"/>
      <c r="C6" s="505"/>
      <c r="D6" s="506"/>
      <c r="E6" s="511"/>
      <c r="F6" s="512"/>
      <c r="G6" s="513"/>
      <c r="I6" s="510"/>
    </row>
    <row r="7" spans="1:12" ht="27">
      <c r="D7" s="23"/>
      <c r="E7" s="24" t="s">
        <v>55</v>
      </c>
      <c r="F7" s="466" t="s">
        <v>153</v>
      </c>
      <c r="G7" s="521"/>
    </row>
    <row r="8" spans="1:12" s="509" customFormat="1" ht="6">
      <c r="A8" s="503"/>
      <c r="B8" s="504"/>
      <c r="C8" s="505"/>
      <c r="D8" s="506"/>
      <c r="E8" s="507"/>
      <c r="F8" s="508"/>
      <c r="G8" s="506"/>
      <c r="I8" s="510"/>
    </row>
    <row r="9" spans="1:12" ht="27">
      <c r="D9" s="23"/>
      <c r="E9" s="24" t="s">
        <v>541</v>
      </c>
      <c r="F9" s="484" t="s">
        <v>88</v>
      </c>
      <c r="G9" s="520"/>
    </row>
    <row r="10" spans="1:12" s="509" customFormat="1" ht="6">
      <c r="A10" s="514"/>
      <c r="B10" s="504"/>
      <c r="C10" s="505"/>
      <c r="D10" s="515"/>
      <c r="E10" s="511"/>
      <c r="F10" s="516"/>
      <c r="G10" s="517"/>
      <c r="I10" s="510"/>
    </row>
    <row r="11" spans="1:12" ht="27">
      <c r="A11" s="293"/>
      <c r="D11" s="23"/>
      <c r="E11" s="81" t="s">
        <v>539</v>
      </c>
      <c r="F11" s="688" t="s">
        <v>1608</v>
      </c>
      <c r="G11" s="518"/>
    </row>
    <row r="12" spans="1:12" ht="27">
      <c r="D12" s="23"/>
      <c r="E12" s="81" t="s">
        <v>540</v>
      </c>
      <c r="F12" s="688" t="s">
        <v>1609</v>
      </c>
      <c r="G12" s="520"/>
    </row>
    <row r="13" spans="1:12" s="619" customFormat="1" ht="5.25">
      <c r="A13" s="625"/>
      <c r="B13" s="632"/>
      <c r="C13" s="624"/>
      <c r="D13" s="623"/>
      <c r="E13" s="622"/>
      <c r="F13" s="621"/>
      <c r="G13" s="620"/>
      <c r="I13" s="633"/>
    </row>
    <row r="14" spans="1:12" ht="27">
      <c r="D14" s="23"/>
      <c r="E14" s="81" t="s">
        <v>378</v>
      </c>
      <c r="F14" s="651" t="s">
        <v>45</v>
      </c>
      <c r="G14" s="520"/>
    </row>
    <row r="15" spans="1:12" ht="27" hidden="1">
      <c r="D15" s="23"/>
      <c r="E15" s="81" t="s">
        <v>302</v>
      </c>
      <c r="F15" s="640" t="s">
        <v>712</v>
      </c>
      <c r="G15" s="520"/>
    </row>
    <row r="16" spans="1:12" ht="27" hidden="1">
      <c r="D16" s="23"/>
      <c r="E16" s="81" t="s">
        <v>697</v>
      </c>
      <c r="F16" s="640"/>
      <c r="G16" s="520"/>
    </row>
    <row r="17" spans="1:9" s="628" customFormat="1" ht="19.5">
      <c r="A17" s="631"/>
      <c r="B17" s="90"/>
      <c r="C17" s="626"/>
      <c r="D17" s="629"/>
      <c r="E17" s="630"/>
      <c r="F17" s="642" t="s">
        <v>702</v>
      </c>
      <c r="G17" s="627"/>
      <c r="I17" s="54"/>
    </row>
    <row r="18" spans="1:9" ht="27">
      <c r="D18" s="23"/>
      <c r="E18" s="81" t="s">
        <v>577</v>
      </c>
      <c r="F18" s="651" t="s">
        <v>1959</v>
      </c>
      <c r="G18" s="520"/>
    </row>
    <row r="19" spans="1:9" ht="27">
      <c r="D19" s="23"/>
      <c r="E19" s="81" t="s">
        <v>686</v>
      </c>
      <c r="F19" s="652" t="s">
        <v>1960</v>
      </c>
      <c r="G19" s="520"/>
    </row>
    <row r="20" spans="1:9" ht="27">
      <c r="D20" s="23"/>
      <c r="E20" s="81" t="s">
        <v>685</v>
      </c>
      <c r="F20" s="651" t="s">
        <v>1961</v>
      </c>
      <c r="G20" s="520"/>
    </row>
    <row r="21" spans="1:9" ht="27">
      <c r="D21" s="23"/>
      <c r="E21" s="81" t="s">
        <v>576</v>
      </c>
      <c r="F21" s="651" t="s">
        <v>1962</v>
      </c>
      <c r="G21" s="520"/>
    </row>
    <row r="22" spans="1:9" s="636" customFormat="1" ht="19.5" hidden="1">
      <c r="A22" s="639"/>
      <c r="B22" s="90"/>
      <c r="C22" s="634"/>
      <c r="D22" s="637"/>
      <c r="E22" s="638"/>
      <c r="F22" s="643" t="s">
        <v>703</v>
      </c>
      <c r="G22" s="635"/>
      <c r="I22" s="54"/>
    </row>
    <row r="23" spans="1:9" s="636" customFormat="1" ht="27" hidden="1">
      <c r="A23" s="639"/>
      <c r="B23" s="90"/>
      <c r="C23" s="634"/>
      <c r="D23" s="637"/>
      <c r="E23" s="644" t="s">
        <v>704</v>
      </c>
      <c r="F23" s="653"/>
      <c r="G23" s="641"/>
      <c r="I23" s="54"/>
    </row>
    <row r="24" spans="1:9" s="636" customFormat="1" ht="27" hidden="1">
      <c r="A24" s="639"/>
      <c r="B24" s="90"/>
      <c r="C24" s="634"/>
      <c r="D24" s="637"/>
      <c r="E24" s="644" t="s">
        <v>705</v>
      </c>
      <c r="F24" s="640"/>
      <c r="G24" s="641"/>
      <c r="I24" s="54"/>
    </row>
    <row r="25" spans="1:9" s="636" customFormat="1" ht="27" hidden="1">
      <c r="A25" s="639"/>
      <c r="B25" s="90"/>
      <c r="C25" s="634"/>
      <c r="D25" s="637"/>
      <c r="E25" s="644" t="s">
        <v>706</v>
      </c>
      <c r="F25" s="653"/>
      <c r="G25" s="641"/>
      <c r="I25" s="54"/>
    </row>
    <row r="26" spans="1:9" s="636" customFormat="1" ht="27" hidden="1">
      <c r="A26" s="639"/>
      <c r="B26" s="90"/>
      <c r="C26" s="634"/>
      <c r="D26" s="637"/>
      <c r="E26" s="644" t="s">
        <v>576</v>
      </c>
      <c r="F26" s="653"/>
      <c r="G26" s="641"/>
      <c r="I26" s="54"/>
    </row>
    <row r="27" spans="1:9" s="509" customFormat="1" ht="35.1" customHeight="1">
      <c r="A27" s="514"/>
      <c r="B27" s="504"/>
      <c r="C27" s="505"/>
      <c r="D27" s="515"/>
      <c r="E27" s="511"/>
      <c r="F27" s="516"/>
      <c r="G27" s="517"/>
      <c r="I27" s="510"/>
    </row>
    <row r="28" spans="1:9" ht="27">
      <c r="D28" s="23"/>
      <c r="E28" s="81" t="s">
        <v>173</v>
      </c>
      <c r="F28" s="484" t="s">
        <v>88</v>
      </c>
      <c r="G28" s="520"/>
    </row>
    <row r="29" spans="1:9" ht="27">
      <c r="C29" s="27"/>
      <c r="D29" s="28"/>
      <c r="E29" s="29" t="s">
        <v>82</v>
      </c>
      <c r="F29" s="467" t="s">
        <v>1646</v>
      </c>
      <c r="G29" s="519"/>
    </row>
    <row r="30" spans="1:9" ht="27" hidden="1">
      <c r="C30" s="27"/>
      <c r="D30" s="28"/>
      <c r="E30" s="51" t="s">
        <v>206</v>
      </c>
      <c r="F30" s="645"/>
      <c r="G30" s="519"/>
    </row>
    <row r="31" spans="1:9" ht="27">
      <c r="C31" s="27"/>
      <c r="D31" s="28"/>
      <c r="E31" s="29" t="s">
        <v>56</v>
      </c>
      <c r="F31" s="467" t="s">
        <v>1647</v>
      </c>
      <c r="G31" s="519"/>
    </row>
    <row r="32" spans="1:9" ht="27">
      <c r="C32" s="27"/>
      <c r="D32" s="28"/>
      <c r="E32" s="29" t="s">
        <v>57</v>
      </c>
      <c r="F32" s="467" t="s">
        <v>1648</v>
      </c>
      <c r="G32" s="519"/>
      <c r="H32" s="30"/>
    </row>
    <row r="33" spans="1:9" s="509" customFormat="1" ht="6">
      <c r="A33" s="514"/>
      <c r="B33" s="504"/>
      <c r="C33" s="505"/>
      <c r="D33" s="515"/>
      <c r="E33" s="511"/>
      <c r="F33" s="516"/>
      <c r="G33" s="517"/>
      <c r="I33" s="510"/>
    </row>
    <row r="34" spans="1:9" ht="33.75">
      <c r="A34" s="292"/>
      <c r="D34" s="25"/>
      <c r="E34" s="81" t="s">
        <v>246</v>
      </c>
      <c r="F34" s="654" t="s">
        <v>2</v>
      </c>
      <c r="G34" s="518"/>
    </row>
    <row r="35" spans="1:9" s="509" customFormat="1" ht="6">
      <c r="A35" s="503"/>
      <c r="B35" s="504"/>
      <c r="C35" s="505"/>
      <c r="D35" s="506"/>
      <c r="E35" s="507"/>
      <c r="F35" s="508"/>
      <c r="G35" s="506"/>
      <c r="I35" s="510"/>
    </row>
    <row r="36" spans="1:9" ht="27">
      <c r="B36" s="253"/>
      <c r="D36" s="23"/>
      <c r="E36" s="81" t="s">
        <v>496</v>
      </c>
      <c r="F36" s="484" t="s">
        <v>88</v>
      </c>
      <c r="G36" s="520"/>
      <c r="I36" s="18"/>
    </row>
    <row r="37" spans="1:9" s="509" customFormat="1" ht="6">
      <c r="A37" s="514"/>
      <c r="B37" s="504"/>
      <c r="C37" s="505"/>
      <c r="D37" s="515"/>
      <c r="E37" s="511"/>
      <c r="F37" s="516"/>
      <c r="G37" s="517"/>
      <c r="I37" s="510"/>
    </row>
    <row r="38" spans="1:9" ht="27">
      <c r="A38" s="294"/>
      <c r="B38" s="92"/>
      <c r="D38" s="32"/>
      <c r="E38" s="31" t="s">
        <v>624</v>
      </c>
      <c r="F38" s="651" t="s">
        <v>1963</v>
      </c>
      <c r="G38" s="518"/>
    </row>
    <row r="39" spans="1:9" ht="27">
      <c r="A39" s="294"/>
      <c r="B39" s="92"/>
      <c r="D39" s="32"/>
      <c r="E39" s="40" t="s">
        <v>625</v>
      </c>
      <c r="F39" s="651" t="s">
        <v>1964</v>
      </c>
      <c r="G39" s="518"/>
    </row>
    <row r="40" spans="1:9" ht="19.5">
      <c r="D40" s="23"/>
      <c r="E40" s="24"/>
      <c r="F40" s="605" t="s">
        <v>657</v>
      </c>
      <c r="G40" s="20"/>
    </row>
    <row r="41" spans="1:9" ht="27">
      <c r="A41" s="294"/>
      <c r="D41" s="20"/>
      <c r="E41" s="603" t="s">
        <v>90</v>
      </c>
      <c r="F41" s="663" t="s">
        <v>1965</v>
      </c>
      <c r="G41" s="518"/>
    </row>
    <row r="42" spans="1:9" ht="27">
      <c r="A42" s="294"/>
      <c r="B42" s="92"/>
      <c r="D42" s="32"/>
      <c r="E42" s="603" t="s">
        <v>91</v>
      </c>
      <c r="F42" s="663" t="s">
        <v>1966</v>
      </c>
      <c r="G42" s="518"/>
    </row>
    <row r="43" spans="1:9" ht="27">
      <c r="A43" s="294"/>
      <c r="B43" s="92"/>
      <c r="D43" s="32"/>
      <c r="E43" s="603" t="s">
        <v>658</v>
      </c>
      <c r="F43" s="663" t="s">
        <v>1967</v>
      </c>
      <c r="G43" s="518"/>
    </row>
    <row r="44" spans="1:9" ht="27">
      <c r="D44" s="23"/>
      <c r="E44" s="604" t="s">
        <v>659</v>
      </c>
      <c r="F44" s="663" t="s">
        <v>1968</v>
      </c>
      <c r="G44" s="520"/>
    </row>
    <row r="45" spans="1:9" ht="20.100000000000001" customHeight="1">
      <c r="A45" s="294"/>
      <c r="D45" s="20"/>
      <c r="F45" s="206"/>
      <c r="G45" s="26"/>
    </row>
    <row r="46" spans="1:9" ht="19.5">
      <c r="A46" s="294"/>
      <c r="B46" s="92"/>
      <c r="D46" s="32"/>
      <c r="E46" s="31"/>
      <c r="F46" s="207"/>
      <c r="G46" s="26"/>
    </row>
    <row r="47" spans="1:9" ht="19.5">
      <c r="A47" s="294"/>
      <c r="B47" s="92"/>
      <c r="D47" s="32"/>
      <c r="E47" s="31"/>
      <c r="F47" s="207"/>
      <c r="G47" s="26"/>
    </row>
    <row r="48" spans="1:9" ht="19.5">
      <c r="A48" s="294"/>
      <c r="B48" s="92"/>
      <c r="D48" s="32"/>
      <c r="E48" s="40"/>
      <c r="F48" s="207"/>
      <c r="G48" s="26"/>
    </row>
    <row r="49" spans="1:9" ht="19.5">
      <c r="A49" s="294"/>
      <c r="B49" s="92"/>
      <c r="D49" s="32"/>
      <c r="E49" s="31"/>
      <c r="F49" s="207"/>
      <c r="G49" s="26"/>
    </row>
    <row r="52" spans="1:9">
      <c r="E52" s="719"/>
      <c r="F52" s="719"/>
      <c r="G52" s="719"/>
      <c r="H52" s="719"/>
      <c r="I52" s="719"/>
    </row>
  </sheetData>
  <sheetProtection password="FA9C" sheet="1" objects="1" scenarios="1" formatColumns="0" formatRows="0"/>
  <dataConsolidate leftLabels="1" link="1"/>
  <mergeCells count="2">
    <mergeCell ref="E5:F5"/>
    <mergeCell ref="E52:I52"/>
  </mergeCells>
  <phoneticPr fontId="9" type="noConversion"/>
  <dataValidations xWindow="446" yWindow="425" count="5">
    <dataValidation type="textLength" operator="lessThanOrEqual" allowBlank="1" showInputMessage="1" showErrorMessage="1" errorTitle="Ошибка" error="Допускается ввод не более 900 символов!" sqref="F46:F49 F30 F38:F39 F18 F41:F44 F20:F21 F23 F25:F26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34">
      <formula1>kind_of_NDS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24 F19 F15:F16"/>
    <dataValidation type="list" allowBlank="1" showInputMessage="1" showErrorMessage="1" errorTitle="Ошибка" error="Выберите значение из списка" prompt="Выберите значение из списка" sqref="F14">
      <formula1>kind_of_data_type</formula1>
    </dataValidation>
    <dataValidation allowBlank="1" showInputMessage="1" showErrorMessage="1" prompt="Для выбора выполните двойной щелчок левой клавиши мыши по соответствующей ячейке." sqref="F28 F9 F36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4"/>
    </row>
    <row r="2" spans="1:1" ht="12">
      <c r="A2" s="14"/>
    </row>
    <row r="3" spans="1:1" ht="12">
      <c r="A3" s="14"/>
    </row>
    <row r="4" spans="1:1" ht="12">
      <c r="A4" s="14"/>
    </row>
    <row r="5" spans="1:1" ht="12">
      <c r="A5" s="14"/>
    </row>
    <row r="6" spans="1:1" ht="12">
      <c r="A6" s="14"/>
    </row>
    <row r="7" spans="1:1" ht="12">
      <c r="A7" s="14"/>
    </row>
    <row r="8" spans="1:1" ht="12">
      <c r="A8" s="14"/>
    </row>
    <row r="9" spans="1:1" ht="12">
      <c r="A9" s="14"/>
    </row>
    <row r="10" spans="1:1" ht="12">
      <c r="A10" s="14"/>
    </row>
    <row r="11" spans="1:1" ht="12">
      <c r="A11" s="14"/>
    </row>
    <row r="12" spans="1:1" ht="12">
      <c r="A12" s="14"/>
    </row>
    <row r="13" spans="1:1" ht="12">
      <c r="A13" s="14"/>
    </row>
    <row r="14" spans="1:1" ht="12">
      <c r="A14" s="14"/>
    </row>
    <row r="15" spans="1:1" ht="12">
      <c r="A15" s="14"/>
    </row>
    <row r="16" spans="1:1" ht="12">
      <c r="A16" s="14"/>
    </row>
    <row r="17" spans="1:1" ht="12">
      <c r="A17" s="14"/>
    </row>
    <row r="18" spans="1:1" ht="12">
      <c r="A18" s="14"/>
    </row>
    <row r="19" spans="1:1" ht="12">
      <c r="A19" s="14"/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5"/>
    <col min="2" max="16384" width="9.140625" style="16"/>
  </cols>
  <sheetData/>
  <sheetProtection formatColumns="0" formatRows="0"/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7"/>
    <col min="27" max="36" width="9.140625" style="8"/>
    <col min="37" max="16384" width="9.140625" style="7"/>
  </cols>
  <sheetData/>
  <sheetProtection formatColumns="0" formatRows="0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J90"/>
  <sheetViews>
    <sheetView showGridLines="0" zoomScaleNormal="100" workbookViewId="0"/>
  </sheetViews>
  <sheetFormatPr defaultRowHeight="11.25"/>
  <cols>
    <col min="1" max="2" width="9.140625" style="4"/>
    <col min="3" max="3" width="20.7109375" style="4" customWidth="1"/>
    <col min="4" max="4" width="25.140625" style="4" customWidth="1"/>
    <col min="5" max="16384" width="9.140625" style="4"/>
  </cols>
  <sheetData>
    <row r="1" spans="1:10">
      <c r="A1" s="4" t="s">
        <v>1598</v>
      </c>
      <c r="B1" s="4" t="s">
        <v>1610</v>
      </c>
      <c r="C1" s="4" t="s">
        <v>1611</v>
      </c>
      <c r="D1" s="4" t="s">
        <v>1612</v>
      </c>
      <c r="E1" s="4" t="s">
        <v>1613</v>
      </c>
      <c r="F1" s="4" t="s">
        <v>1614</v>
      </c>
      <c r="G1" s="4" t="s">
        <v>1615</v>
      </c>
      <c r="H1" s="4" t="s">
        <v>1616</v>
      </c>
      <c r="I1" s="4" t="s">
        <v>1617</v>
      </c>
    </row>
    <row r="2" spans="1:10">
      <c r="A2" s="4">
        <v>1</v>
      </c>
      <c r="B2" s="4" t="s">
        <v>1618</v>
      </c>
      <c r="C2" s="4" t="s">
        <v>153</v>
      </c>
      <c r="D2" s="4" t="s">
        <v>1619</v>
      </c>
      <c r="E2" s="4" t="s">
        <v>1620</v>
      </c>
      <c r="F2" s="4" t="s">
        <v>1621</v>
      </c>
      <c r="G2" s="4" t="s">
        <v>1622</v>
      </c>
      <c r="J2" s="4" t="s">
        <v>1958</v>
      </c>
    </row>
    <row r="3" spans="1:10">
      <c r="A3" s="4">
        <v>2</v>
      </c>
      <c r="B3" s="4" t="s">
        <v>1618</v>
      </c>
      <c r="C3" s="4" t="s">
        <v>153</v>
      </c>
      <c r="D3" s="4" t="s">
        <v>1623</v>
      </c>
      <c r="E3" s="4" t="s">
        <v>1624</v>
      </c>
      <c r="F3" s="4" t="s">
        <v>1625</v>
      </c>
      <c r="G3" s="4" t="s">
        <v>1626</v>
      </c>
      <c r="H3" s="4" t="s">
        <v>1627</v>
      </c>
      <c r="J3" s="4" t="s">
        <v>1958</v>
      </c>
    </row>
    <row r="4" spans="1:10">
      <c r="A4" s="4">
        <v>3</v>
      </c>
      <c r="B4" s="4" t="s">
        <v>1618</v>
      </c>
      <c r="C4" s="4" t="s">
        <v>153</v>
      </c>
      <c r="D4" s="4" t="s">
        <v>1628</v>
      </c>
      <c r="E4" s="4" t="s">
        <v>1629</v>
      </c>
      <c r="F4" s="4" t="s">
        <v>1630</v>
      </c>
      <c r="G4" s="4" t="s">
        <v>1631</v>
      </c>
      <c r="J4" s="4" t="s">
        <v>1958</v>
      </c>
    </row>
    <row r="5" spans="1:10">
      <c r="A5" s="4">
        <v>4</v>
      </c>
      <c r="B5" s="4" t="s">
        <v>1618</v>
      </c>
      <c r="C5" s="4" t="s">
        <v>153</v>
      </c>
      <c r="D5" s="4" t="s">
        <v>1632</v>
      </c>
      <c r="E5" s="4" t="s">
        <v>1633</v>
      </c>
      <c r="F5" s="4" t="s">
        <v>1634</v>
      </c>
      <c r="G5" s="4" t="s">
        <v>1635</v>
      </c>
      <c r="J5" s="4" t="s">
        <v>1958</v>
      </c>
    </row>
    <row r="6" spans="1:10">
      <c r="A6" s="4">
        <v>5</v>
      </c>
      <c r="B6" s="4" t="s">
        <v>1618</v>
      </c>
      <c r="C6" s="4" t="s">
        <v>153</v>
      </c>
      <c r="D6" s="4" t="s">
        <v>1636</v>
      </c>
      <c r="E6" s="4" t="s">
        <v>1637</v>
      </c>
      <c r="F6" s="4" t="s">
        <v>1638</v>
      </c>
      <c r="G6" s="4" t="s">
        <v>1639</v>
      </c>
      <c r="J6" s="4" t="s">
        <v>1958</v>
      </c>
    </row>
    <row r="7" spans="1:10">
      <c r="A7" s="4">
        <v>6</v>
      </c>
      <c r="B7" s="4" t="s">
        <v>1618</v>
      </c>
      <c r="C7" s="4" t="s">
        <v>153</v>
      </c>
      <c r="D7" s="4" t="s">
        <v>1640</v>
      </c>
      <c r="E7" s="4" t="s">
        <v>1641</v>
      </c>
      <c r="F7" s="4" t="s">
        <v>1642</v>
      </c>
      <c r="G7" s="4" t="s">
        <v>1643</v>
      </c>
      <c r="H7" s="4" t="s">
        <v>1644</v>
      </c>
      <c r="J7" s="4" t="s">
        <v>1958</v>
      </c>
    </row>
    <row r="8" spans="1:10">
      <c r="A8" s="4">
        <v>7</v>
      </c>
      <c r="B8" s="4" t="s">
        <v>1618</v>
      </c>
      <c r="C8" s="4" t="s">
        <v>153</v>
      </c>
      <c r="D8" s="4" t="s">
        <v>1645</v>
      </c>
      <c r="E8" s="4" t="s">
        <v>1646</v>
      </c>
      <c r="F8" s="4" t="s">
        <v>1647</v>
      </c>
      <c r="G8" s="4" t="s">
        <v>1648</v>
      </c>
      <c r="J8" s="4" t="s">
        <v>1958</v>
      </c>
    </row>
    <row r="9" spans="1:10">
      <c r="A9" s="4">
        <v>8</v>
      </c>
      <c r="B9" s="4" t="s">
        <v>1618</v>
      </c>
      <c r="C9" s="4" t="s">
        <v>153</v>
      </c>
      <c r="D9" s="4" t="s">
        <v>1649</v>
      </c>
      <c r="E9" s="4" t="s">
        <v>1650</v>
      </c>
      <c r="F9" s="4" t="s">
        <v>1651</v>
      </c>
      <c r="G9" s="4" t="s">
        <v>1643</v>
      </c>
      <c r="H9" s="4" t="s">
        <v>1652</v>
      </c>
      <c r="J9" s="4" t="s">
        <v>1958</v>
      </c>
    </row>
    <row r="10" spans="1:10">
      <c r="A10" s="4">
        <v>9</v>
      </c>
      <c r="B10" s="4" t="s">
        <v>1618</v>
      </c>
      <c r="C10" s="4" t="s">
        <v>153</v>
      </c>
      <c r="D10" s="4" t="s">
        <v>1653</v>
      </c>
      <c r="E10" s="4" t="s">
        <v>1654</v>
      </c>
      <c r="F10" s="4" t="s">
        <v>1655</v>
      </c>
      <c r="G10" s="4" t="s">
        <v>1656</v>
      </c>
      <c r="J10" s="4" t="s">
        <v>1958</v>
      </c>
    </row>
    <row r="11" spans="1:10">
      <c r="A11" s="4">
        <v>10</v>
      </c>
      <c r="B11" s="4" t="s">
        <v>1618</v>
      </c>
      <c r="C11" s="4" t="s">
        <v>153</v>
      </c>
      <c r="D11" s="4" t="s">
        <v>1657</v>
      </c>
      <c r="E11" s="4" t="s">
        <v>1658</v>
      </c>
      <c r="F11" s="4" t="s">
        <v>1659</v>
      </c>
      <c r="G11" s="4" t="s">
        <v>1660</v>
      </c>
      <c r="J11" s="4" t="s">
        <v>1958</v>
      </c>
    </row>
    <row r="12" spans="1:10">
      <c r="A12" s="4">
        <v>11</v>
      </c>
      <c r="B12" s="4" t="s">
        <v>1618</v>
      </c>
      <c r="C12" s="4" t="s">
        <v>153</v>
      </c>
      <c r="D12" s="4" t="s">
        <v>1991</v>
      </c>
      <c r="E12" s="4" t="s">
        <v>1992</v>
      </c>
      <c r="F12" s="4" t="s">
        <v>1993</v>
      </c>
      <c r="G12" s="4" t="s">
        <v>1787</v>
      </c>
      <c r="H12" s="4" t="s">
        <v>1994</v>
      </c>
      <c r="J12" s="4" t="s">
        <v>1958</v>
      </c>
    </row>
    <row r="13" spans="1:10">
      <c r="A13" s="4">
        <v>12</v>
      </c>
      <c r="B13" s="4" t="s">
        <v>1618</v>
      </c>
      <c r="C13" s="4" t="s">
        <v>153</v>
      </c>
      <c r="D13" s="4" t="s">
        <v>1661</v>
      </c>
      <c r="E13" s="4" t="s">
        <v>1662</v>
      </c>
      <c r="F13" s="4" t="s">
        <v>1663</v>
      </c>
      <c r="G13" s="4" t="s">
        <v>1664</v>
      </c>
      <c r="J13" s="4" t="s">
        <v>1958</v>
      </c>
    </row>
    <row r="14" spans="1:10">
      <c r="A14" s="4">
        <v>13</v>
      </c>
      <c r="B14" s="4" t="s">
        <v>1618</v>
      </c>
      <c r="C14" s="4" t="s">
        <v>153</v>
      </c>
      <c r="D14" s="4" t="s">
        <v>1665</v>
      </c>
      <c r="E14" s="4" t="s">
        <v>1666</v>
      </c>
      <c r="F14" s="4" t="s">
        <v>1667</v>
      </c>
      <c r="G14" s="4" t="s">
        <v>1668</v>
      </c>
      <c r="J14" s="4" t="s">
        <v>1958</v>
      </c>
    </row>
    <row r="15" spans="1:10">
      <c r="A15" s="4">
        <v>14</v>
      </c>
      <c r="B15" s="4" t="s">
        <v>1618</v>
      </c>
      <c r="C15" s="4" t="s">
        <v>153</v>
      </c>
      <c r="D15" s="4" t="s">
        <v>1669</v>
      </c>
      <c r="E15" s="4" t="s">
        <v>1670</v>
      </c>
      <c r="F15" s="4" t="s">
        <v>1671</v>
      </c>
      <c r="G15" s="4" t="s">
        <v>1672</v>
      </c>
      <c r="H15" s="4" t="s">
        <v>1673</v>
      </c>
      <c r="J15" s="4" t="s">
        <v>1958</v>
      </c>
    </row>
    <row r="16" spans="1:10">
      <c r="A16" s="4">
        <v>15</v>
      </c>
      <c r="B16" s="4" t="s">
        <v>1618</v>
      </c>
      <c r="C16" s="4" t="s">
        <v>153</v>
      </c>
      <c r="D16" s="4" t="s">
        <v>1674</v>
      </c>
      <c r="E16" s="4" t="s">
        <v>1675</v>
      </c>
      <c r="F16" s="4" t="s">
        <v>1676</v>
      </c>
      <c r="G16" s="4" t="s">
        <v>1677</v>
      </c>
      <c r="J16" s="4" t="s">
        <v>1958</v>
      </c>
    </row>
    <row r="17" spans="1:10">
      <c r="A17" s="4">
        <v>16</v>
      </c>
      <c r="B17" s="4" t="s">
        <v>1618</v>
      </c>
      <c r="C17" s="4" t="s">
        <v>153</v>
      </c>
      <c r="D17" s="4" t="s">
        <v>1678</v>
      </c>
      <c r="E17" s="4" t="s">
        <v>1679</v>
      </c>
      <c r="F17" s="4" t="s">
        <v>1680</v>
      </c>
      <c r="G17" s="4" t="s">
        <v>1681</v>
      </c>
      <c r="J17" s="4" t="s">
        <v>1958</v>
      </c>
    </row>
    <row r="18" spans="1:10">
      <c r="A18" s="4">
        <v>17</v>
      </c>
      <c r="B18" s="4" t="s">
        <v>1618</v>
      </c>
      <c r="C18" s="4" t="s">
        <v>153</v>
      </c>
      <c r="D18" s="4" t="s">
        <v>1682</v>
      </c>
      <c r="E18" s="4" t="s">
        <v>1683</v>
      </c>
      <c r="F18" s="4" t="s">
        <v>1684</v>
      </c>
      <c r="G18" s="4" t="s">
        <v>1685</v>
      </c>
      <c r="J18" s="4" t="s">
        <v>1958</v>
      </c>
    </row>
    <row r="19" spans="1:10">
      <c r="A19" s="4">
        <v>18</v>
      </c>
      <c r="B19" s="4" t="s">
        <v>1618</v>
      </c>
      <c r="C19" s="4" t="s">
        <v>153</v>
      </c>
      <c r="D19" s="4" t="s">
        <v>1686</v>
      </c>
      <c r="E19" s="4" t="s">
        <v>1687</v>
      </c>
      <c r="F19" s="4" t="s">
        <v>1688</v>
      </c>
      <c r="G19" s="4" t="s">
        <v>1689</v>
      </c>
      <c r="J19" s="4" t="s">
        <v>1958</v>
      </c>
    </row>
    <row r="20" spans="1:10">
      <c r="A20" s="4">
        <v>19</v>
      </c>
      <c r="B20" s="4" t="s">
        <v>1618</v>
      </c>
      <c r="C20" s="4" t="s">
        <v>153</v>
      </c>
      <c r="D20" s="4" t="s">
        <v>1690</v>
      </c>
      <c r="E20" s="4" t="s">
        <v>1691</v>
      </c>
      <c r="F20" s="4" t="s">
        <v>1692</v>
      </c>
      <c r="G20" s="4" t="s">
        <v>1693</v>
      </c>
      <c r="J20" s="4" t="s">
        <v>1958</v>
      </c>
    </row>
    <row r="21" spans="1:10">
      <c r="A21" s="4">
        <v>20</v>
      </c>
      <c r="B21" s="4" t="s">
        <v>1618</v>
      </c>
      <c r="C21" s="4" t="s">
        <v>153</v>
      </c>
      <c r="D21" s="4" t="s">
        <v>1694</v>
      </c>
      <c r="E21" s="4" t="s">
        <v>1695</v>
      </c>
      <c r="F21" s="4" t="s">
        <v>1696</v>
      </c>
      <c r="G21" s="4" t="s">
        <v>1656</v>
      </c>
      <c r="H21" s="4" t="s">
        <v>1697</v>
      </c>
      <c r="J21" s="4" t="s">
        <v>1958</v>
      </c>
    </row>
    <row r="22" spans="1:10">
      <c r="A22" s="4">
        <v>21</v>
      </c>
      <c r="B22" s="4" t="s">
        <v>1618</v>
      </c>
      <c r="C22" s="4" t="s">
        <v>153</v>
      </c>
      <c r="D22" s="4" t="s">
        <v>1698</v>
      </c>
      <c r="E22" s="4" t="s">
        <v>1699</v>
      </c>
      <c r="F22" s="4" t="s">
        <v>1700</v>
      </c>
      <c r="G22" s="4" t="s">
        <v>1701</v>
      </c>
      <c r="H22" s="4" t="s">
        <v>1702</v>
      </c>
      <c r="J22" s="4" t="s">
        <v>1958</v>
      </c>
    </row>
    <row r="23" spans="1:10">
      <c r="A23" s="4">
        <v>22</v>
      </c>
      <c r="B23" s="4" t="s">
        <v>1618</v>
      </c>
      <c r="C23" s="4" t="s">
        <v>153</v>
      </c>
      <c r="D23" s="4" t="s">
        <v>1703</v>
      </c>
      <c r="E23" s="4" t="s">
        <v>1699</v>
      </c>
      <c r="F23" s="4" t="s">
        <v>1704</v>
      </c>
      <c r="G23" s="4" t="s">
        <v>1705</v>
      </c>
      <c r="J23" s="4" t="s">
        <v>1958</v>
      </c>
    </row>
    <row r="24" spans="1:10">
      <c r="A24" s="4">
        <v>23</v>
      </c>
      <c r="B24" s="4" t="s">
        <v>1618</v>
      </c>
      <c r="C24" s="4" t="s">
        <v>153</v>
      </c>
      <c r="D24" s="4" t="s">
        <v>1706</v>
      </c>
      <c r="E24" s="4" t="s">
        <v>1699</v>
      </c>
      <c r="F24" s="4" t="s">
        <v>1707</v>
      </c>
      <c r="G24" s="4" t="s">
        <v>1708</v>
      </c>
      <c r="J24" s="4" t="s">
        <v>1958</v>
      </c>
    </row>
    <row r="25" spans="1:10">
      <c r="A25" s="4">
        <v>24</v>
      </c>
      <c r="B25" s="4" t="s">
        <v>1618</v>
      </c>
      <c r="C25" s="4" t="s">
        <v>153</v>
      </c>
      <c r="D25" s="4" t="s">
        <v>1709</v>
      </c>
      <c r="E25" s="4" t="s">
        <v>1710</v>
      </c>
      <c r="F25" s="4" t="s">
        <v>1711</v>
      </c>
      <c r="G25" s="4" t="s">
        <v>1712</v>
      </c>
      <c r="J25" s="4" t="s">
        <v>1958</v>
      </c>
    </row>
    <row r="26" spans="1:10">
      <c r="A26" s="4">
        <v>25</v>
      </c>
      <c r="B26" s="4" t="s">
        <v>1618</v>
      </c>
      <c r="C26" s="4" t="s">
        <v>153</v>
      </c>
      <c r="D26" s="4" t="s">
        <v>1713</v>
      </c>
      <c r="E26" s="4" t="s">
        <v>1714</v>
      </c>
      <c r="F26" s="4" t="s">
        <v>1715</v>
      </c>
      <c r="G26" s="4" t="s">
        <v>1689</v>
      </c>
      <c r="J26" s="4" t="s">
        <v>1958</v>
      </c>
    </row>
    <row r="27" spans="1:10">
      <c r="A27" s="4">
        <v>26</v>
      </c>
      <c r="B27" s="4" t="s">
        <v>1618</v>
      </c>
      <c r="C27" s="4" t="s">
        <v>153</v>
      </c>
      <c r="D27" s="4" t="s">
        <v>1716</v>
      </c>
      <c r="E27" s="4" t="s">
        <v>1717</v>
      </c>
      <c r="F27" s="4" t="s">
        <v>1718</v>
      </c>
      <c r="G27" s="4" t="s">
        <v>1719</v>
      </c>
      <c r="H27" s="4" t="s">
        <v>1720</v>
      </c>
      <c r="J27" s="4" t="s">
        <v>1958</v>
      </c>
    </row>
    <row r="28" spans="1:10">
      <c r="A28" s="4">
        <v>27</v>
      </c>
      <c r="B28" s="4" t="s">
        <v>1618</v>
      </c>
      <c r="C28" s="4" t="s">
        <v>153</v>
      </c>
      <c r="D28" s="4" t="s">
        <v>1721</v>
      </c>
      <c r="E28" s="4" t="s">
        <v>1722</v>
      </c>
      <c r="F28" s="4" t="s">
        <v>1723</v>
      </c>
      <c r="G28" s="4" t="s">
        <v>1724</v>
      </c>
      <c r="J28" s="4" t="s">
        <v>1958</v>
      </c>
    </row>
    <row r="29" spans="1:10">
      <c r="A29" s="4">
        <v>28</v>
      </c>
      <c r="B29" s="4" t="s">
        <v>1618</v>
      </c>
      <c r="C29" s="4" t="s">
        <v>153</v>
      </c>
      <c r="D29" s="4" t="s">
        <v>1725</v>
      </c>
      <c r="E29" s="4" t="s">
        <v>1726</v>
      </c>
      <c r="F29" s="4" t="s">
        <v>1727</v>
      </c>
      <c r="G29" s="4" t="s">
        <v>1672</v>
      </c>
      <c r="J29" s="4" t="s">
        <v>1958</v>
      </c>
    </row>
    <row r="30" spans="1:10">
      <c r="A30" s="4">
        <v>29</v>
      </c>
      <c r="B30" s="4" t="s">
        <v>1618</v>
      </c>
      <c r="C30" s="4" t="s">
        <v>153</v>
      </c>
      <c r="D30" s="4" t="s">
        <v>1728</v>
      </c>
      <c r="E30" s="4" t="s">
        <v>1729</v>
      </c>
      <c r="F30" s="4" t="s">
        <v>1730</v>
      </c>
      <c r="G30" s="4" t="s">
        <v>1731</v>
      </c>
      <c r="H30" s="4" t="s">
        <v>1732</v>
      </c>
      <c r="J30" s="4" t="s">
        <v>1958</v>
      </c>
    </row>
    <row r="31" spans="1:10">
      <c r="A31" s="4">
        <v>30</v>
      </c>
      <c r="B31" s="4" t="s">
        <v>1618</v>
      </c>
      <c r="C31" s="4" t="s">
        <v>153</v>
      </c>
      <c r="D31" s="4" t="s">
        <v>1733</v>
      </c>
      <c r="E31" s="4" t="s">
        <v>1734</v>
      </c>
      <c r="F31" s="4" t="s">
        <v>1735</v>
      </c>
      <c r="G31" s="4" t="s">
        <v>1736</v>
      </c>
      <c r="J31" s="4" t="s">
        <v>1958</v>
      </c>
    </row>
    <row r="32" spans="1:10">
      <c r="A32" s="4">
        <v>31</v>
      </c>
      <c r="B32" s="4" t="s">
        <v>1618</v>
      </c>
      <c r="C32" s="4" t="s">
        <v>153</v>
      </c>
      <c r="D32" s="4" t="s">
        <v>1737</v>
      </c>
      <c r="E32" s="4" t="s">
        <v>1738</v>
      </c>
      <c r="F32" s="4" t="s">
        <v>1739</v>
      </c>
      <c r="G32" s="4" t="s">
        <v>1740</v>
      </c>
      <c r="H32" s="4" t="s">
        <v>1741</v>
      </c>
      <c r="J32" s="4" t="s">
        <v>1958</v>
      </c>
    </row>
    <row r="33" spans="1:10">
      <c r="A33" s="4">
        <v>32</v>
      </c>
      <c r="B33" s="4" t="s">
        <v>1618</v>
      </c>
      <c r="C33" s="4" t="s">
        <v>153</v>
      </c>
      <c r="D33" s="4" t="s">
        <v>1742</v>
      </c>
      <c r="E33" s="4" t="s">
        <v>1743</v>
      </c>
      <c r="F33" s="4" t="s">
        <v>1744</v>
      </c>
      <c r="G33" s="4" t="s">
        <v>1745</v>
      </c>
      <c r="H33" s="4" t="s">
        <v>1746</v>
      </c>
      <c r="J33" s="4" t="s">
        <v>1958</v>
      </c>
    </row>
    <row r="34" spans="1:10">
      <c r="A34" s="4">
        <v>33</v>
      </c>
      <c r="B34" s="4" t="s">
        <v>1618</v>
      </c>
      <c r="C34" s="4" t="s">
        <v>153</v>
      </c>
      <c r="D34" s="4" t="s">
        <v>1747</v>
      </c>
      <c r="E34" s="4" t="s">
        <v>1748</v>
      </c>
      <c r="F34" s="4" t="s">
        <v>1749</v>
      </c>
      <c r="G34" s="4" t="s">
        <v>1750</v>
      </c>
      <c r="J34" s="4" t="s">
        <v>1958</v>
      </c>
    </row>
    <row r="35" spans="1:10">
      <c r="A35" s="4">
        <v>34</v>
      </c>
      <c r="B35" s="4" t="s">
        <v>1618</v>
      </c>
      <c r="C35" s="4" t="s">
        <v>153</v>
      </c>
      <c r="D35" s="4" t="s">
        <v>1751</v>
      </c>
      <c r="E35" s="4" t="s">
        <v>1752</v>
      </c>
      <c r="F35" s="4" t="s">
        <v>1753</v>
      </c>
      <c r="G35" s="4" t="s">
        <v>1736</v>
      </c>
      <c r="J35" s="4" t="s">
        <v>1958</v>
      </c>
    </row>
    <row r="36" spans="1:10">
      <c r="A36" s="4">
        <v>35</v>
      </c>
      <c r="B36" s="4" t="s">
        <v>1618</v>
      </c>
      <c r="C36" s="4" t="s">
        <v>153</v>
      </c>
      <c r="D36" s="4" t="s">
        <v>1754</v>
      </c>
      <c r="E36" s="4" t="s">
        <v>1755</v>
      </c>
      <c r="F36" s="4" t="s">
        <v>1756</v>
      </c>
      <c r="G36" s="4" t="s">
        <v>1757</v>
      </c>
      <c r="J36" s="4" t="s">
        <v>1958</v>
      </c>
    </row>
    <row r="37" spans="1:10">
      <c r="A37" s="4">
        <v>36</v>
      </c>
      <c r="B37" s="4" t="s">
        <v>1618</v>
      </c>
      <c r="C37" s="4" t="s">
        <v>153</v>
      </c>
      <c r="D37" s="4" t="s">
        <v>1758</v>
      </c>
      <c r="E37" s="4" t="s">
        <v>1759</v>
      </c>
      <c r="F37" s="4" t="s">
        <v>1760</v>
      </c>
      <c r="G37" s="4" t="s">
        <v>1761</v>
      </c>
      <c r="J37" s="4" t="s">
        <v>1958</v>
      </c>
    </row>
    <row r="38" spans="1:10">
      <c r="A38" s="4">
        <v>37</v>
      </c>
      <c r="B38" s="4" t="s">
        <v>1618</v>
      </c>
      <c r="C38" s="4" t="s">
        <v>153</v>
      </c>
      <c r="D38" s="4" t="s">
        <v>1762</v>
      </c>
      <c r="E38" s="4" t="s">
        <v>1763</v>
      </c>
      <c r="F38" s="4" t="s">
        <v>1764</v>
      </c>
      <c r="G38" s="4" t="s">
        <v>1765</v>
      </c>
      <c r="H38" s="4" t="s">
        <v>1766</v>
      </c>
      <c r="J38" s="4" t="s">
        <v>1958</v>
      </c>
    </row>
    <row r="39" spans="1:10">
      <c r="A39" s="4">
        <v>38</v>
      </c>
      <c r="B39" s="4" t="s">
        <v>1618</v>
      </c>
      <c r="C39" s="4" t="s">
        <v>153</v>
      </c>
      <c r="D39" s="4" t="s">
        <v>1767</v>
      </c>
      <c r="E39" s="4" t="s">
        <v>1768</v>
      </c>
      <c r="F39" s="4" t="s">
        <v>1769</v>
      </c>
      <c r="G39" s="4" t="s">
        <v>1770</v>
      </c>
      <c r="J39" s="4" t="s">
        <v>1958</v>
      </c>
    </row>
    <row r="40" spans="1:10">
      <c r="A40" s="4">
        <v>39</v>
      </c>
      <c r="B40" s="4" t="s">
        <v>1618</v>
      </c>
      <c r="C40" s="4" t="s">
        <v>153</v>
      </c>
      <c r="D40" s="4" t="s">
        <v>1771</v>
      </c>
      <c r="E40" s="4" t="s">
        <v>1772</v>
      </c>
      <c r="F40" s="4" t="s">
        <v>1773</v>
      </c>
      <c r="G40" s="4" t="s">
        <v>1774</v>
      </c>
      <c r="J40" s="4" t="s">
        <v>1958</v>
      </c>
    </row>
    <row r="41" spans="1:10">
      <c r="A41" s="4">
        <v>40</v>
      </c>
      <c r="B41" s="4" t="s">
        <v>1618</v>
      </c>
      <c r="C41" s="4" t="s">
        <v>153</v>
      </c>
      <c r="D41" s="4" t="s">
        <v>1775</v>
      </c>
      <c r="E41" s="4" t="s">
        <v>1776</v>
      </c>
      <c r="F41" s="4" t="s">
        <v>1777</v>
      </c>
      <c r="G41" s="4" t="s">
        <v>1778</v>
      </c>
      <c r="H41" s="4" t="s">
        <v>1779</v>
      </c>
      <c r="J41" s="4" t="s">
        <v>1958</v>
      </c>
    </row>
    <row r="42" spans="1:10">
      <c r="A42" s="4">
        <v>41</v>
      </c>
      <c r="B42" s="4" t="s">
        <v>1618</v>
      </c>
      <c r="C42" s="4" t="s">
        <v>153</v>
      </c>
      <c r="D42" s="4" t="s">
        <v>1780</v>
      </c>
      <c r="E42" s="4" t="s">
        <v>1781</v>
      </c>
      <c r="F42" s="4" t="s">
        <v>1782</v>
      </c>
      <c r="G42" s="4" t="s">
        <v>1783</v>
      </c>
      <c r="J42" s="4" t="s">
        <v>1958</v>
      </c>
    </row>
    <row r="43" spans="1:10">
      <c r="A43" s="4">
        <v>42</v>
      </c>
      <c r="B43" s="4" t="s">
        <v>1618</v>
      </c>
      <c r="C43" s="4" t="s">
        <v>153</v>
      </c>
      <c r="D43" s="4" t="s">
        <v>1784</v>
      </c>
      <c r="E43" s="4" t="s">
        <v>1785</v>
      </c>
      <c r="F43" s="4" t="s">
        <v>1786</v>
      </c>
      <c r="G43" s="4" t="s">
        <v>1787</v>
      </c>
      <c r="H43" s="4" t="s">
        <v>1788</v>
      </c>
      <c r="J43" s="4" t="s">
        <v>1958</v>
      </c>
    </row>
    <row r="44" spans="1:10">
      <c r="A44" s="4">
        <v>43</v>
      </c>
      <c r="B44" s="4" t="s">
        <v>1618</v>
      </c>
      <c r="C44" s="4" t="s">
        <v>153</v>
      </c>
      <c r="D44" s="4" t="s">
        <v>1789</v>
      </c>
      <c r="E44" s="4" t="s">
        <v>1790</v>
      </c>
      <c r="F44" s="4" t="s">
        <v>1791</v>
      </c>
      <c r="G44" s="4" t="s">
        <v>1792</v>
      </c>
      <c r="J44" s="4" t="s">
        <v>1958</v>
      </c>
    </row>
    <row r="45" spans="1:10">
      <c r="A45" s="4">
        <v>44</v>
      </c>
      <c r="B45" s="4" t="s">
        <v>1618</v>
      </c>
      <c r="C45" s="4" t="s">
        <v>153</v>
      </c>
      <c r="D45" s="4" t="s">
        <v>1793</v>
      </c>
      <c r="E45" s="4" t="s">
        <v>1794</v>
      </c>
      <c r="F45" s="4" t="s">
        <v>1795</v>
      </c>
      <c r="G45" s="4" t="s">
        <v>1796</v>
      </c>
      <c r="J45" s="4" t="s">
        <v>1958</v>
      </c>
    </row>
    <row r="46" spans="1:10">
      <c r="A46" s="4">
        <v>45</v>
      </c>
      <c r="B46" s="4" t="s">
        <v>1618</v>
      </c>
      <c r="C46" s="4" t="s">
        <v>153</v>
      </c>
      <c r="D46" s="4" t="s">
        <v>1797</v>
      </c>
      <c r="E46" s="4" t="s">
        <v>1798</v>
      </c>
      <c r="F46" s="4" t="s">
        <v>1799</v>
      </c>
      <c r="G46" s="4" t="s">
        <v>1800</v>
      </c>
      <c r="J46" s="4" t="s">
        <v>1958</v>
      </c>
    </row>
    <row r="47" spans="1:10">
      <c r="A47" s="4">
        <v>46</v>
      </c>
      <c r="B47" s="4" t="s">
        <v>1618</v>
      </c>
      <c r="C47" s="4" t="s">
        <v>153</v>
      </c>
      <c r="D47" s="4" t="s">
        <v>1801</v>
      </c>
      <c r="E47" s="4" t="s">
        <v>1802</v>
      </c>
      <c r="F47" s="4" t="s">
        <v>1803</v>
      </c>
      <c r="G47" s="4" t="s">
        <v>1804</v>
      </c>
      <c r="J47" s="4" t="s">
        <v>1958</v>
      </c>
    </row>
    <row r="48" spans="1:10">
      <c r="A48" s="4">
        <v>47</v>
      </c>
      <c r="B48" s="4" t="s">
        <v>1618</v>
      </c>
      <c r="C48" s="4" t="s">
        <v>153</v>
      </c>
      <c r="D48" s="4" t="s">
        <v>1805</v>
      </c>
      <c r="E48" s="4" t="s">
        <v>1806</v>
      </c>
      <c r="F48" s="4" t="s">
        <v>1807</v>
      </c>
      <c r="G48" s="4" t="s">
        <v>1761</v>
      </c>
      <c r="J48" s="4" t="s">
        <v>1958</v>
      </c>
    </row>
    <row r="49" spans="1:10">
      <c r="A49" s="4">
        <v>48</v>
      </c>
      <c r="B49" s="4" t="s">
        <v>1618</v>
      </c>
      <c r="C49" s="4" t="s">
        <v>153</v>
      </c>
      <c r="D49" s="4" t="s">
        <v>1808</v>
      </c>
      <c r="E49" s="4" t="s">
        <v>1809</v>
      </c>
      <c r="F49" s="4" t="s">
        <v>1810</v>
      </c>
      <c r="G49" s="4" t="s">
        <v>1811</v>
      </c>
      <c r="J49" s="4" t="s">
        <v>1958</v>
      </c>
    </row>
    <row r="50" spans="1:10">
      <c r="A50" s="4">
        <v>49</v>
      </c>
      <c r="B50" s="4" t="s">
        <v>1618</v>
      </c>
      <c r="C50" s="4" t="s">
        <v>153</v>
      </c>
      <c r="D50" s="4" t="s">
        <v>1812</v>
      </c>
      <c r="E50" s="4" t="s">
        <v>1813</v>
      </c>
      <c r="F50" s="4" t="s">
        <v>1814</v>
      </c>
      <c r="G50" s="4" t="s">
        <v>1626</v>
      </c>
      <c r="J50" s="4" t="s">
        <v>1958</v>
      </c>
    </row>
    <row r="51" spans="1:10">
      <c r="A51" s="4">
        <v>50</v>
      </c>
      <c r="B51" s="4" t="s">
        <v>1618</v>
      </c>
      <c r="C51" s="4" t="s">
        <v>153</v>
      </c>
      <c r="D51" s="4" t="s">
        <v>1815</v>
      </c>
      <c r="E51" s="4" t="s">
        <v>1816</v>
      </c>
      <c r="F51" s="4" t="s">
        <v>1817</v>
      </c>
      <c r="G51" s="4" t="s">
        <v>1818</v>
      </c>
      <c r="J51" s="4" t="s">
        <v>1958</v>
      </c>
    </row>
    <row r="52" spans="1:10">
      <c r="A52" s="4">
        <v>51</v>
      </c>
      <c r="B52" s="4" t="s">
        <v>1618</v>
      </c>
      <c r="C52" s="4" t="s">
        <v>153</v>
      </c>
      <c r="D52" s="4" t="s">
        <v>1819</v>
      </c>
      <c r="E52" s="4" t="s">
        <v>1820</v>
      </c>
      <c r="F52" s="4" t="s">
        <v>1821</v>
      </c>
      <c r="G52" s="4" t="s">
        <v>1818</v>
      </c>
      <c r="J52" s="4" t="s">
        <v>1958</v>
      </c>
    </row>
    <row r="53" spans="1:10">
      <c r="A53" s="4">
        <v>52</v>
      </c>
      <c r="B53" s="4" t="s">
        <v>1618</v>
      </c>
      <c r="C53" s="4" t="s">
        <v>153</v>
      </c>
      <c r="D53" s="4" t="s">
        <v>1822</v>
      </c>
      <c r="E53" s="4" t="s">
        <v>1823</v>
      </c>
      <c r="F53" s="4" t="s">
        <v>1824</v>
      </c>
      <c r="G53" s="4" t="s">
        <v>1825</v>
      </c>
      <c r="H53" s="4" t="s">
        <v>1826</v>
      </c>
      <c r="J53" s="4" t="s">
        <v>1958</v>
      </c>
    </row>
    <row r="54" spans="1:10">
      <c r="A54" s="4">
        <v>53</v>
      </c>
      <c r="B54" s="4" t="s">
        <v>1618</v>
      </c>
      <c r="C54" s="4" t="s">
        <v>153</v>
      </c>
      <c r="D54" s="4" t="s">
        <v>1827</v>
      </c>
      <c r="E54" s="4" t="s">
        <v>1828</v>
      </c>
      <c r="F54" s="4" t="s">
        <v>1829</v>
      </c>
      <c r="G54" s="4" t="s">
        <v>1685</v>
      </c>
      <c r="J54" s="4" t="s">
        <v>1958</v>
      </c>
    </row>
    <row r="55" spans="1:10">
      <c r="A55" s="4">
        <v>54</v>
      </c>
      <c r="B55" s="4" t="s">
        <v>1618</v>
      </c>
      <c r="C55" s="4" t="s">
        <v>153</v>
      </c>
      <c r="D55" s="4" t="s">
        <v>1830</v>
      </c>
      <c r="E55" s="4" t="s">
        <v>1831</v>
      </c>
      <c r="F55" s="4" t="s">
        <v>1832</v>
      </c>
      <c r="G55" s="4" t="s">
        <v>1811</v>
      </c>
      <c r="J55" s="4" t="s">
        <v>1958</v>
      </c>
    </row>
    <row r="56" spans="1:10">
      <c r="A56" s="4">
        <v>55</v>
      </c>
      <c r="B56" s="4" t="s">
        <v>1618</v>
      </c>
      <c r="C56" s="4" t="s">
        <v>153</v>
      </c>
      <c r="D56" s="4" t="s">
        <v>1833</v>
      </c>
      <c r="E56" s="4" t="s">
        <v>1834</v>
      </c>
      <c r="F56" s="4" t="s">
        <v>1835</v>
      </c>
      <c r="G56" s="4" t="s">
        <v>1836</v>
      </c>
      <c r="J56" s="4" t="s">
        <v>1958</v>
      </c>
    </row>
    <row r="57" spans="1:10">
      <c r="A57" s="4">
        <v>56</v>
      </c>
      <c r="B57" s="4" t="s">
        <v>1618</v>
      </c>
      <c r="C57" s="4" t="s">
        <v>153</v>
      </c>
      <c r="D57" s="4" t="s">
        <v>1837</v>
      </c>
      <c r="E57" s="4" t="s">
        <v>1838</v>
      </c>
      <c r="F57" s="4" t="s">
        <v>1839</v>
      </c>
      <c r="G57" s="4" t="s">
        <v>1626</v>
      </c>
      <c r="H57" s="4" t="s">
        <v>1840</v>
      </c>
      <c r="J57" s="4" t="s">
        <v>1958</v>
      </c>
    </row>
    <row r="58" spans="1:10">
      <c r="A58" s="4">
        <v>57</v>
      </c>
      <c r="B58" s="4" t="s">
        <v>1618</v>
      </c>
      <c r="C58" s="4" t="s">
        <v>153</v>
      </c>
      <c r="D58" s="4" t="s">
        <v>1841</v>
      </c>
      <c r="E58" s="4" t="s">
        <v>1842</v>
      </c>
      <c r="F58" s="4" t="s">
        <v>1843</v>
      </c>
      <c r="G58" s="4" t="s">
        <v>1765</v>
      </c>
      <c r="J58" s="4" t="s">
        <v>1958</v>
      </c>
    </row>
    <row r="59" spans="1:10">
      <c r="A59" s="4">
        <v>58</v>
      </c>
      <c r="B59" s="4" t="s">
        <v>1618</v>
      </c>
      <c r="C59" s="4" t="s">
        <v>153</v>
      </c>
      <c r="D59" s="4" t="s">
        <v>1844</v>
      </c>
      <c r="E59" s="4" t="s">
        <v>1845</v>
      </c>
      <c r="F59" s="4" t="s">
        <v>1846</v>
      </c>
      <c r="G59" s="4" t="s">
        <v>1847</v>
      </c>
      <c r="J59" s="4" t="s">
        <v>1958</v>
      </c>
    </row>
    <row r="60" spans="1:10">
      <c r="A60" s="4">
        <v>59</v>
      </c>
      <c r="B60" s="4" t="s">
        <v>1618</v>
      </c>
      <c r="C60" s="4" t="s">
        <v>153</v>
      </c>
      <c r="D60" s="4" t="s">
        <v>1848</v>
      </c>
      <c r="E60" s="4" t="s">
        <v>1849</v>
      </c>
      <c r="F60" s="4" t="s">
        <v>1850</v>
      </c>
      <c r="G60" s="4" t="s">
        <v>1685</v>
      </c>
      <c r="H60" s="4" t="s">
        <v>1851</v>
      </c>
      <c r="J60" s="4" t="s">
        <v>1958</v>
      </c>
    </row>
    <row r="61" spans="1:10">
      <c r="A61" s="4">
        <v>60</v>
      </c>
      <c r="B61" s="4" t="s">
        <v>1618</v>
      </c>
      <c r="C61" s="4" t="s">
        <v>153</v>
      </c>
      <c r="D61" s="4" t="s">
        <v>1852</v>
      </c>
      <c r="E61" s="4" t="s">
        <v>1853</v>
      </c>
      <c r="F61" s="4" t="s">
        <v>1854</v>
      </c>
      <c r="G61" s="4" t="s">
        <v>1681</v>
      </c>
      <c r="J61" s="4" t="s">
        <v>1958</v>
      </c>
    </row>
    <row r="62" spans="1:10">
      <c r="A62" s="4">
        <v>61</v>
      </c>
      <c r="B62" s="4" t="s">
        <v>1618</v>
      </c>
      <c r="C62" s="4" t="s">
        <v>153</v>
      </c>
      <c r="D62" s="4" t="s">
        <v>1855</v>
      </c>
      <c r="E62" s="4" t="s">
        <v>1856</v>
      </c>
      <c r="F62" s="4" t="s">
        <v>1857</v>
      </c>
      <c r="G62" s="4" t="s">
        <v>1757</v>
      </c>
      <c r="J62" s="4" t="s">
        <v>1958</v>
      </c>
    </row>
    <row r="63" spans="1:10">
      <c r="A63" s="4">
        <v>62</v>
      </c>
      <c r="B63" s="4" t="s">
        <v>1618</v>
      </c>
      <c r="C63" s="4" t="s">
        <v>153</v>
      </c>
      <c r="D63" s="4" t="s">
        <v>1858</v>
      </c>
      <c r="E63" s="4" t="s">
        <v>1859</v>
      </c>
      <c r="F63" s="4" t="s">
        <v>1860</v>
      </c>
      <c r="G63" s="4" t="s">
        <v>1861</v>
      </c>
      <c r="J63" s="4" t="s">
        <v>1958</v>
      </c>
    </row>
    <row r="64" spans="1:10">
      <c r="A64" s="4">
        <v>63</v>
      </c>
      <c r="B64" s="4" t="s">
        <v>1618</v>
      </c>
      <c r="C64" s="4" t="s">
        <v>153</v>
      </c>
      <c r="D64" s="4" t="s">
        <v>1862</v>
      </c>
      <c r="E64" s="4" t="s">
        <v>1863</v>
      </c>
      <c r="F64" s="4" t="s">
        <v>1864</v>
      </c>
      <c r="G64" s="4" t="s">
        <v>1643</v>
      </c>
      <c r="H64" s="4" t="s">
        <v>1865</v>
      </c>
      <c r="J64" s="4" t="s">
        <v>1958</v>
      </c>
    </row>
    <row r="65" spans="1:10">
      <c r="A65" s="4">
        <v>64</v>
      </c>
      <c r="B65" s="4" t="s">
        <v>1618</v>
      </c>
      <c r="C65" s="4" t="s">
        <v>153</v>
      </c>
      <c r="D65" s="4" t="s">
        <v>1866</v>
      </c>
      <c r="E65" s="4" t="s">
        <v>1867</v>
      </c>
      <c r="F65" s="4" t="s">
        <v>1868</v>
      </c>
      <c r="G65" s="4" t="s">
        <v>1869</v>
      </c>
      <c r="J65" s="4" t="s">
        <v>1958</v>
      </c>
    </row>
    <row r="66" spans="1:10">
      <c r="A66" s="4">
        <v>65</v>
      </c>
      <c r="B66" s="4" t="s">
        <v>1618</v>
      </c>
      <c r="C66" s="4" t="s">
        <v>153</v>
      </c>
      <c r="D66" s="4" t="s">
        <v>1870</v>
      </c>
      <c r="E66" s="4" t="s">
        <v>1871</v>
      </c>
      <c r="F66" s="4" t="s">
        <v>1872</v>
      </c>
      <c r="G66" s="4" t="s">
        <v>1685</v>
      </c>
      <c r="H66" s="4" t="s">
        <v>1873</v>
      </c>
      <c r="J66" s="4" t="s">
        <v>1958</v>
      </c>
    </row>
    <row r="67" spans="1:10">
      <c r="A67" s="4">
        <v>66</v>
      </c>
      <c r="B67" s="4" t="s">
        <v>1618</v>
      </c>
      <c r="C67" s="4" t="s">
        <v>153</v>
      </c>
      <c r="D67" s="4" t="s">
        <v>1874</v>
      </c>
      <c r="E67" s="4" t="s">
        <v>1875</v>
      </c>
      <c r="F67" s="4" t="s">
        <v>1876</v>
      </c>
      <c r="G67" s="4" t="s">
        <v>1643</v>
      </c>
      <c r="H67" s="4" t="s">
        <v>1877</v>
      </c>
      <c r="J67" s="4" t="s">
        <v>1958</v>
      </c>
    </row>
    <row r="68" spans="1:10">
      <c r="A68" s="4">
        <v>67</v>
      </c>
      <c r="B68" s="4" t="s">
        <v>1618</v>
      </c>
      <c r="C68" s="4" t="s">
        <v>153</v>
      </c>
      <c r="D68" s="4" t="s">
        <v>1878</v>
      </c>
      <c r="E68" s="4" t="s">
        <v>1879</v>
      </c>
      <c r="F68" s="4" t="s">
        <v>1880</v>
      </c>
      <c r="G68" s="4" t="s">
        <v>1881</v>
      </c>
      <c r="H68" s="4" t="s">
        <v>1882</v>
      </c>
      <c r="J68" s="4" t="s">
        <v>1958</v>
      </c>
    </row>
    <row r="69" spans="1:10">
      <c r="A69" s="4">
        <v>68</v>
      </c>
      <c r="B69" s="4" t="s">
        <v>1618</v>
      </c>
      <c r="C69" s="4" t="s">
        <v>153</v>
      </c>
      <c r="D69" s="4" t="s">
        <v>1883</v>
      </c>
      <c r="E69" s="4" t="s">
        <v>1884</v>
      </c>
      <c r="F69" s="4" t="s">
        <v>1885</v>
      </c>
      <c r="G69" s="4" t="s">
        <v>1740</v>
      </c>
      <c r="J69" s="4" t="s">
        <v>1958</v>
      </c>
    </row>
    <row r="70" spans="1:10">
      <c r="A70" s="4">
        <v>69</v>
      </c>
      <c r="B70" s="4" t="s">
        <v>1618</v>
      </c>
      <c r="C70" s="4" t="s">
        <v>153</v>
      </c>
      <c r="D70" s="4" t="s">
        <v>1886</v>
      </c>
      <c r="E70" s="4" t="s">
        <v>1887</v>
      </c>
      <c r="F70" s="4" t="s">
        <v>1888</v>
      </c>
      <c r="G70" s="4" t="s">
        <v>1626</v>
      </c>
      <c r="J70" s="4" t="s">
        <v>1958</v>
      </c>
    </row>
    <row r="71" spans="1:10">
      <c r="A71" s="4">
        <v>70</v>
      </c>
      <c r="B71" s="4" t="s">
        <v>1618</v>
      </c>
      <c r="C71" s="4" t="s">
        <v>153</v>
      </c>
      <c r="D71" s="4" t="s">
        <v>1889</v>
      </c>
      <c r="E71" s="4" t="s">
        <v>1890</v>
      </c>
      <c r="F71" s="4" t="s">
        <v>1891</v>
      </c>
      <c r="G71" s="4" t="s">
        <v>1836</v>
      </c>
      <c r="H71" s="4" t="s">
        <v>1892</v>
      </c>
      <c r="J71" s="4" t="s">
        <v>1958</v>
      </c>
    </row>
    <row r="72" spans="1:10">
      <c r="A72" s="4">
        <v>71</v>
      </c>
      <c r="B72" s="4" t="s">
        <v>1618</v>
      </c>
      <c r="C72" s="4" t="s">
        <v>153</v>
      </c>
      <c r="D72" s="4" t="s">
        <v>1893</v>
      </c>
      <c r="E72" s="4" t="s">
        <v>1894</v>
      </c>
      <c r="F72" s="4" t="s">
        <v>1895</v>
      </c>
      <c r="G72" s="4" t="s">
        <v>1896</v>
      </c>
      <c r="J72" s="4" t="s">
        <v>1958</v>
      </c>
    </row>
    <row r="73" spans="1:10">
      <c r="A73" s="4">
        <v>72</v>
      </c>
      <c r="B73" s="4" t="s">
        <v>1618</v>
      </c>
      <c r="C73" s="4" t="s">
        <v>153</v>
      </c>
      <c r="D73" s="4" t="s">
        <v>1897</v>
      </c>
      <c r="E73" s="4" t="s">
        <v>1898</v>
      </c>
      <c r="F73" s="4" t="s">
        <v>1899</v>
      </c>
      <c r="G73" s="4" t="s">
        <v>1900</v>
      </c>
      <c r="J73" s="4" t="s">
        <v>1958</v>
      </c>
    </row>
    <row r="74" spans="1:10">
      <c r="A74" s="4">
        <v>73</v>
      </c>
      <c r="B74" s="4" t="s">
        <v>1618</v>
      </c>
      <c r="C74" s="4" t="s">
        <v>153</v>
      </c>
      <c r="D74" s="4" t="s">
        <v>1901</v>
      </c>
      <c r="E74" s="4" t="s">
        <v>1902</v>
      </c>
      <c r="F74" s="4" t="s">
        <v>1903</v>
      </c>
      <c r="G74" s="4" t="s">
        <v>1847</v>
      </c>
      <c r="J74" s="4" t="s">
        <v>1958</v>
      </c>
    </row>
    <row r="75" spans="1:10">
      <c r="A75" s="4">
        <v>74</v>
      </c>
      <c r="B75" s="4" t="s">
        <v>1618</v>
      </c>
      <c r="C75" s="4" t="s">
        <v>153</v>
      </c>
      <c r="D75" s="4" t="s">
        <v>1904</v>
      </c>
      <c r="E75" s="4" t="s">
        <v>1905</v>
      </c>
      <c r="F75" s="4" t="s">
        <v>1906</v>
      </c>
      <c r="G75" s="4" t="s">
        <v>1656</v>
      </c>
      <c r="H75" s="4" t="s">
        <v>1907</v>
      </c>
      <c r="J75" s="4" t="s">
        <v>1958</v>
      </c>
    </row>
    <row r="76" spans="1:10">
      <c r="A76" s="4">
        <v>75</v>
      </c>
      <c r="B76" s="4" t="s">
        <v>1618</v>
      </c>
      <c r="C76" s="4" t="s">
        <v>153</v>
      </c>
      <c r="D76" s="4" t="s">
        <v>1908</v>
      </c>
      <c r="E76" s="4" t="s">
        <v>1909</v>
      </c>
      <c r="F76" s="4" t="s">
        <v>1910</v>
      </c>
      <c r="G76" s="4" t="s">
        <v>1911</v>
      </c>
      <c r="J76" s="4" t="s">
        <v>1958</v>
      </c>
    </row>
    <row r="77" spans="1:10">
      <c r="A77" s="4">
        <v>76</v>
      </c>
      <c r="B77" s="4" t="s">
        <v>1618</v>
      </c>
      <c r="C77" s="4" t="s">
        <v>153</v>
      </c>
      <c r="D77" s="4" t="s">
        <v>1912</v>
      </c>
      <c r="E77" s="4" t="s">
        <v>1913</v>
      </c>
      <c r="F77" s="4" t="s">
        <v>1914</v>
      </c>
      <c r="G77" s="4" t="s">
        <v>1712</v>
      </c>
      <c r="J77" s="4" t="s">
        <v>1958</v>
      </c>
    </row>
    <row r="78" spans="1:10">
      <c r="A78" s="4">
        <v>77</v>
      </c>
      <c r="B78" s="4" t="s">
        <v>1618</v>
      </c>
      <c r="C78" s="4" t="s">
        <v>153</v>
      </c>
      <c r="D78" s="4" t="s">
        <v>1915</v>
      </c>
      <c r="E78" s="4" t="s">
        <v>1916</v>
      </c>
      <c r="F78" s="4" t="s">
        <v>1917</v>
      </c>
      <c r="G78" s="4" t="s">
        <v>1918</v>
      </c>
      <c r="H78" s="4" t="s">
        <v>1840</v>
      </c>
      <c r="J78" s="4" t="s">
        <v>1958</v>
      </c>
    </row>
    <row r="79" spans="1:10">
      <c r="A79" s="4">
        <v>78</v>
      </c>
      <c r="B79" s="4" t="s">
        <v>1618</v>
      </c>
      <c r="C79" s="4" t="s">
        <v>153</v>
      </c>
      <c r="D79" s="4" t="s">
        <v>1919</v>
      </c>
      <c r="E79" s="4" t="s">
        <v>1920</v>
      </c>
      <c r="F79" s="4" t="s">
        <v>1921</v>
      </c>
      <c r="G79" s="4" t="s">
        <v>1750</v>
      </c>
      <c r="J79" s="4" t="s">
        <v>1958</v>
      </c>
    </row>
    <row r="80" spans="1:10">
      <c r="A80" s="4">
        <v>79</v>
      </c>
      <c r="B80" s="4" t="s">
        <v>1618</v>
      </c>
      <c r="C80" s="4" t="s">
        <v>153</v>
      </c>
      <c r="D80" s="4" t="s">
        <v>1922</v>
      </c>
      <c r="E80" s="4" t="s">
        <v>1923</v>
      </c>
      <c r="F80" s="4" t="s">
        <v>1924</v>
      </c>
      <c r="G80" s="4" t="s">
        <v>1836</v>
      </c>
      <c r="J80" s="4" t="s">
        <v>1958</v>
      </c>
    </row>
    <row r="81" spans="1:10">
      <c r="A81" s="4">
        <v>80</v>
      </c>
      <c r="B81" s="4" t="s">
        <v>1618</v>
      </c>
      <c r="C81" s="4" t="s">
        <v>153</v>
      </c>
      <c r="E81" s="4" t="s">
        <v>1925</v>
      </c>
      <c r="F81" s="4" t="s">
        <v>1926</v>
      </c>
      <c r="G81" s="4" t="s">
        <v>1643</v>
      </c>
      <c r="J81" s="4" t="s">
        <v>1958</v>
      </c>
    </row>
    <row r="82" spans="1:10">
      <c r="A82" s="4">
        <v>81</v>
      </c>
      <c r="B82" s="4" t="s">
        <v>1618</v>
      </c>
      <c r="C82" s="4" t="s">
        <v>153</v>
      </c>
      <c r="D82" s="4" t="s">
        <v>1927</v>
      </c>
      <c r="E82" s="4" t="s">
        <v>1928</v>
      </c>
      <c r="F82" s="4" t="s">
        <v>1929</v>
      </c>
      <c r="G82" s="4" t="s">
        <v>1705</v>
      </c>
      <c r="J82" s="4" t="s">
        <v>1958</v>
      </c>
    </row>
    <row r="83" spans="1:10">
      <c r="A83" s="4">
        <v>82</v>
      </c>
      <c r="B83" s="4" t="s">
        <v>1618</v>
      </c>
      <c r="C83" s="4" t="s">
        <v>153</v>
      </c>
      <c r="D83" s="4" t="s">
        <v>1930</v>
      </c>
      <c r="E83" s="4" t="s">
        <v>1931</v>
      </c>
      <c r="F83" s="4" t="s">
        <v>1932</v>
      </c>
      <c r="G83" s="4" t="s">
        <v>1933</v>
      </c>
      <c r="J83" s="4" t="s">
        <v>1958</v>
      </c>
    </row>
    <row r="84" spans="1:10">
      <c r="A84" s="4">
        <v>83</v>
      </c>
      <c r="B84" s="4" t="s">
        <v>1618</v>
      </c>
      <c r="C84" s="4" t="s">
        <v>153</v>
      </c>
      <c r="D84" s="4" t="s">
        <v>1934</v>
      </c>
      <c r="E84" s="4" t="s">
        <v>1935</v>
      </c>
      <c r="F84" s="4" t="s">
        <v>1936</v>
      </c>
      <c r="G84" s="4" t="s">
        <v>1937</v>
      </c>
      <c r="J84" s="4" t="s">
        <v>1958</v>
      </c>
    </row>
    <row r="85" spans="1:10">
      <c r="A85" s="4">
        <v>84</v>
      </c>
      <c r="B85" s="4" t="s">
        <v>1618</v>
      </c>
      <c r="C85" s="4" t="s">
        <v>153</v>
      </c>
      <c r="D85" s="4" t="s">
        <v>1938</v>
      </c>
      <c r="E85" s="4" t="s">
        <v>1939</v>
      </c>
      <c r="F85" s="4" t="s">
        <v>1940</v>
      </c>
      <c r="G85" s="4" t="s">
        <v>1937</v>
      </c>
      <c r="J85" s="4" t="s">
        <v>1958</v>
      </c>
    </row>
    <row r="86" spans="1:10">
      <c r="A86" s="4">
        <v>85</v>
      </c>
      <c r="B86" s="4" t="s">
        <v>1618</v>
      </c>
      <c r="C86" s="4" t="s">
        <v>153</v>
      </c>
      <c r="D86" s="4" t="s">
        <v>1941</v>
      </c>
      <c r="E86" s="4" t="s">
        <v>1942</v>
      </c>
      <c r="F86" s="4" t="s">
        <v>1943</v>
      </c>
      <c r="G86" s="4" t="s">
        <v>1937</v>
      </c>
      <c r="J86" s="4" t="s">
        <v>1958</v>
      </c>
    </row>
    <row r="87" spans="1:10">
      <c r="A87" s="4">
        <v>86</v>
      </c>
      <c r="B87" s="4" t="s">
        <v>1618</v>
      </c>
      <c r="C87" s="4" t="s">
        <v>153</v>
      </c>
      <c r="D87" s="4" t="s">
        <v>1944</v>
      </c>
      <c r="E87" s="4" t="s">
        <v>1945</v>
      </c>
      <c r="F87" s="4" t="s">
        <v>1946</v>
      </c>
      <c r="G87" s="4" t="s">
        <v>1765</v>
      </c>
      <c r="J87" s="4" t="s">
        <v>1958</v>
      </c>
    </row>
    <row r="88" spans="1:10">
      <c r="A88" s="4">
        <v>87</v>
      </c>
      <c r="B88" s="4" t="s">
        <v>1618</v>
      </c>
      <c r="C88" s="4" t="s">
        <v>153</v>
      </c>
      <c r="D88" s="4" t="s">
        <v>1947</v>
      </c>
      <c r="E88" s="4" t="s">
        <v>1948</v>
      </c>
      <c r="F88" s="4" t="s">
        <v>1949</v>
      </c>
      <c r="G88" s="4" t="s">
        <v>1918</v>
      </c>
      <c r="J88" s="4" t="s">
        <v>1958</v>
      </c>
    </row>
    <row r="89" spans="1:10">
      <c r="A89" s="4">
        <v>88</v>
      </c>
      <c r="B89" s="4" t="s">
        <v>1618</v>
      </c>
      <c r="C89" s="4" t="s">
        <v>153</v>
      </c>
      <c r="D89" s="4" t="s">
        <v>1950</v>
      </c>
      <c r="E89" s="4" t="s">
        <v>1951</v>
      </c>
      <c r="F89" s="4" t="s">
        <v>1949</v>
      </c>
      <c r="G89" s="4" t="s">
        <v>1952</v>
      </c>
      <c r="H89" s="4" t="s">
        <v>1953</v>
      </c>
      <c r="J89" s="4" t="s">
        <v>1958</v>
      </c>
    </row>
    <row r="90" spans="1:10">
      <c r="A90" s="4">
        <v>89</v>
      </c>
      <c r="B90" s="4" t="s">
        <v>1618</v>
      </c>
      <c r="C90" s="4" t="s">
        <v>153</v>
      </c>
      <c r="D90" s="4" t="s">
        <v>1954</v>
      </c>
      <c r="E90" s="4" t="s">
        <v>1955</v>
      </c>
      <c r="F90" s="4" t="s">
        <v>1956</v>
      </c>
      <c r="G90" s="4" t="s">
        <v>1957</v>
      </c>
      <c r="J90" s="4" t="s">
        <v>1958</v>
      </c>
    </row>
  </sheetData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phoneticPr fontId="9" type="noConversion"/>
  <pageMargins left="0.75" right="0.75" top="1" bottom="1" header="0.5" footer="0.5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53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honeticPr fontId="10" type="noConversion"/>
  <pageMargins left="0.75" right="0.75" top="1" bottom="1" header="0.5" footer="0.5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ageMargins left="0.75" right="0.75" top="1" bottom="1" header="0.5" footer="0.5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:A424"/>
  <sheetViews>
    <sheetView showGridLines="0" zoomScaleNormal="100" workbookViewId="0"/>
  </sheetViews>
  <sheetFormatPr defaultRowHeight="11.25"/>
  <sheetData>
    <row r="1" spans="1:1">
      <c r="A1" s="2"/>
    </row>
    <row r="12" spans="1:1" ht="15" customHeight="1"/>
    <row r="13" spans="1:1" ht="15" customHeight="1"/>
    <row r="14" spans="1:1" ht="15" customHeight="1"/>
    <row r="15" spans="1:1" ht="15" customHeight="1"/>
    <row r="16" spans="1:1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</sheetData>
  <phoneticPr fontId="9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rgb="FFCCCCFF"/>
    <pageSetUpPr fitToPage="1"/>
  </sheetPr>
  <dimension ref="A1:IV20"/>
  <sheetViews>
    <sheetView showGridLines="0" topLeftCell="C3" zoomScaleNormal="100" workbookViewId="0">
      <selection activeCell="E12" sqref="E12:E16"/>
    </sheetView>
  </sheetViews>
  <sheetFormatPr defaultRowHeight="14.25"/>
  <cols>
    <col min="1" max="1" width="9.140625" style="130" hidden="1" customWidth="1"/>
    <col min="2" max="2" width="9.140625" style="35" hidden="1" customWidth="1"/>
    <col min="3" max="3" width="3.7109375" style="357" customWidth="1"/>
    <col min="4" max="4" width="6.28515625" style="35" customWidth="1"/>
    <col min="5" max="5" width="46.42578125" style="35" customWidth="1"/>
    <col min="6" max="6" width="3.7109375" style="35" customWidth="1"/>
    <col min="7" max="7" width="5.7109375" style="35" customWidth="1"/>
    <col min="8" max="8" width="41.42578125" style="35" bestFit="1" customWidth="1"/>
    <col min="9" max="9" width="3.7109375" style="35" customWidth="1"/>
    <col min="10" max="10" width="5.7109375" style="35" customWidth="1"/>
    <col min="11" max="11" width="32.5703125" style="35" customWidth="1"/>
    <col min="12" max="12" width="14.85546875" style="35" customWidth="1"/>
    <col min="13" max="13" width="3.7109375" style="317" hidden="1" customWidth="1"/>
    <col min="14" max="16" width="9.140625" style="317" hidden="1" customWidth="1"/>
    <col min="17" max="17" width="25.7109375" style="497" hidden="1" customWidth="1"/>
    <col min="18" max="18" width="14.42578125" style="317" hidden="1" customWidth="1"/>
    <col min="19" max="22" width="9.140625" style="493"/>
    <col min="23" max="16384" width="9.140625" style="35"/>
  </cols>
  <sheetData>
    <row r="1" spans="1:256" s="298" customFormat="1" ht="16.5" hidden="1" customHeight="1">
      <c r="C1" s="487"/>
      <c r="H1" s="487"/>
      <c r="I1" s="487"/>
      <c r="J1" s="487"/>
      <c r="K1" s="487" t="s">
        <v>593</v>
      </c>
      <c r="L1" s="498" t="s">
        <v>449</v>
      </c>
      <c r="M1" s="533" t="s">
        <v>592</v>
      </c>
      <c r="N1" s="533"/>
      <c r="O1" s="533"/>
      <c r="P1" s="533"/>
      <c r="Q1" s="534"/>
      <c r="R1" s="533"/>
      <c r="S1" s="533"/>
      <c r="T1" s="533"/>
      <c r="U1" s="533"/>
      <c r="V1" s="533"/>
      <c r="W1" s="498"/>
      <c r="X1" s="498"/>
      <c r="Y1" s="498"/>
      <c r="Z1" s="498"/>
      <c r="AA1" s="498"/>
      <c r="AB1" s="498"/>
      <c r="AC1" s="498"/>
      <c r="AD1" s="498"/>
      <c r="AE1" s="498"/>
      <c r="AF1" s="498"/>
      <c r="AG1" s="498"/>
      <c r="AH1" s="498"/>
      <c r="AI1" s="498"/>
      <c r="AJ1" s="498"/>
      <c r="AK1" s="498"/>
      <c r="AL1" s="498"/>
      <c r="AM1" s="498"/>
      <c r="AN1" s="498"/>
      <c r="AO1" s="498"/>
      <c r="AP1" s="498"/>
      <c r="AQ1" s="498"/>
      <c r="AR1" s="498"/>
      <c r="AS1" s="498"/>
      <c r="AT1" s="498"/>
      <c r="AU1" s="498"/>
      <c r="AV1" s="498"/>
      <c r="AW1" s="498"/>
      <c r="AX1" s="498"/>
      <c r="AY1" s="498"/>
      <c r="AZ1" s="498"/>
      <c r="BA1" s="498"/>
      <c r="BB1" s="498"/>
      <c r="BC1" s="498"/>
      <c r="BD1" s="498"/>
      <c r="BE1" s="498"/>
      <c r="BF1" s="498"/>
      <c r="BG1" s="498"/>
      <c r="BH1" s="498"/>
      <c r="BI1" s="498"/>
      <c r="BJ1" s="498"/>
      <c r="BK1" s="498"/>
      <c r="BL1" s="498"/>
      <c r="BM1" s="498"/>
      <c r="BN1" s="498"/>
      <c r="BO1" s="498"/>
      <c r="BP1" s="498"/>
      <c r="BQ1" s="498"/>
      <c r="BR1" s="498"/>
      <c r="BS1" s="498"/>
      <c r="BT1" s="498"/>
      <c r="BU1" s="498"/>
      <c r="BV1" s="498"/>
      <c r="BW1" s="498"/>
      <c r="BX1" s="498"/>
      <c r="BY1" s="498"/>
      <c r="BZ1" s="498"/>
      <c r="CA1" s="498"/>
      <c r="CB1" s="498"/>
      <c r="CC1" s="498"/>
      <c r="CD1" s="498"/>
      <c r="CE1" s="498"/>
      <c r="CF1" s="498"/>
      <c r="CG1" s="498"/>
      <c r="CH1" s="498"/>
      <c r="CI1" s="498"/>
      <c r="CJ1" s="498"/>
      <c r="CK1" s="498"/>
      <c r="CL1" s="498"/>
      <c r="CM1" s="498"/>
      <c r="CN1" s="498"/>
      <c r="CO1" s="498"/>
      <c r="CP1" s="498"/>
      <c r="CQ1" s="498"/>
      <c r="CR1" s="498"/>
      <c r="CS1" s="498"/>
      <c r="CT1" s="498"/>
      <c r="CU1" s="498"/>
      <c r="CV1" s="498"/>
      <c r="CW1" s="498"/>
      <c r="CX1" s="498"/>
      <c r="CY1" s="498"/>
      <c r="CZ1" s="498"/>
      <c r="DA1" s="498"/>
      <c r="DB1" s="498"/>
      <c r="DC1" s="498"/>
      <c r="DD1" s="498"/>
      <c r="DE1" s="498"/>
      <c r="DF1" s="498"/>
      <c r="DG1" s="498"/>
      <c r="DH1" s="498"/>
      <c r="DI1" s="498"/>
      <c r="DJ1" s="498"/>
      <c r="DK1" s="498"/>
      <c r="DL1" s="498"/>
      <c r="DM1" s="498"/>
      <c r="DN1" s="498"/>
      <c r="DO1" s="498"/>
      <c r="DP1" s="498"/>
      <c r="DQ1" s="498"/>
      <c r="DR1" s="498"/>
      <c r="DS1" s="498"/>
      <c r="DT1" s="498"/>
      <c r="DU1" s="498"/>
      <c r="DV1" s="498"/>
      <c r="DW1" s="498"/>
      <c r="DX1" s="498"/>
      <c r="DY1" s="498"/>
      <c r="DZ1" s="498"/>
      <c r="EA1" s="498"/>
      <c r="EB1" s="498"/>
      <c r="EC1" s="498"/>
      <c r="ED1" s="498"/>
      <c r="EE1" s="498"/>
      <c r="EF1" s="498"/>
      <c r="EG1" s="498"/>
      <c r="EH1" s="498"/>
      <c r="EI1" s="498"/>
      <c r="EJ1" s="498"/>
      <c r="EK1" s="498"/>
      <c r="EL1" s="498"/>
      <c r="EM1" s="498"/>
      <c r="EN1" s="498"/>
      <c r="EO1" s="498"/>
      <c r="EP1" s="498"/>
      <c r="EQ1" s="498"/>
      <c r="ER1" s="498"/>
      <c r="ES1" s="498"/>
      <c r="ET1" s="498"/>
      <c r="EU1" s="498"/>
      <c r="EV1" s="498"/>
      <c r="EW1" s="498"/>
      <c r="EX1" s="498"/>
      <c r="EY1" s="498"/>
      <c r="EZ1" s="498"/>
      <c r="FA1" s="498"/>
      <c r="FB1" s="498"/>
      <c r="FC1" s="498"/>
      <c r="FD1" s="498"/>
      <c r="FE1" s="498"/>
      <c r="FF1" s="498"/>
      <c r="FG1" s="498"/>
      <c r="FH1" s="498"/>
      <c r="FI1" s="498"/>
      <c r="FJ1" s="498"/>
      <c r="FK1" s="498"/>
      <c r="FL1" s="498"/>
      <c r="FM1" s="498"/>
      <c r="FN1" s="498"/>
      <c r="FO1" s="498"/>
      <c r="FP1" s="498"/>
      <c r="FQ1" s="498"/>
      <c r="FR1" s="498"/>
      <c r="FS1" s="498"/>
      <c r="FT1" s="498"/>
      <c r="FU1" s="498"/>
      <c r="FV1" s="498"/>
      <c r="FW1" s="498"/>
      <c r="FX1" s="498"/>
      <c r="FY1" s="498"/>
      <c r="FZ1" s="498"/>
      <c r="GA1" s="498"/>
      <c r="GB1" s="498"/>
      <c r="GC1" s="498"/>
      <c r="GD1" s="498"/>
      <c r="GE1" s="498"/>
      <c r="GF1" s="498"/>
      <c r="GG1" s="498"/>
      <c r="GH1" s="498"/>
      <c r="GI1" s="498"/>
      <c r="GJ1" s="498"/>
      <c r="GK1" s="498"/>
      <c r="GL1" s="498"/>
      <c r="GM1" s="498"/>
      <c r="GN1" s="498"/>
      <c r="GO1" s="498"/>
      <c r="GP1" s="498"/>
      <c r="GQ1" s="498"/>
      <c r="GR1" s="498"/>
      <c r="GS1" s="498"/>
      <c r="GT1" s="498"/>
      <c r="GU1" s="498"/>
      <c r="GV1" s="498"/>
      <c r="GW1" s="498"/>
      <c r="GX1" s="498"/>
      <c r="GY1" s="498"/>
      <c r="GZ1" s="498"/>
      <c r="HA1" s="498"/>
      <c r="HB1" s="498"/>
      <c r="HC1" s="498"/>
      <c r="HD1" s="498"/>
      <c r="HE1" s="498"/>
      <c r="HF1" s="498"/>
      <c r="HG1" s="498"/>
      <c r="HH1" s="498"/>
      <c r="HI1" s="498"/>
      <c r="HJ1" s="498"/>
      <c r="HK1" s="498"/>
      <c r="HL1" s="498"/>
      <c r="HM1" s="498"/>
      <c r="HN1" s="498"/>
      <c r="HO1" s="498"/>
      <c r="HP1" s="498"/>
      <c r="HQ1" s="498"/>
      <c r="HR1" s="498"/>
      <c r="HS1" s="498"/>
      <c r="HT1" s="498"/>
      <c r="HU1" s="498"/>
      <c r="HV1" s="498"/>
      <c r="HW1" s="498"/>
      <c r="HX1" s="498"/>
      <c r="HY1" s="498"/>
      <c r="HZ1" s="498"/>
      <c r="IA1" s="498"/>
      <c r="IB1" s="498"/>
      <c r="IC1" s="498"/>
      <c r="ID1" s="498"/>
      <c r="IE1" s="498"/>
      <c r="IF1" s="498"/>
      <c r="IG1" s="498"/>
      <c r="IH1" s="498"/>
      <c r="II1" s="498"/>
      <c r="IJ1" s="498"/>
      <c r="IK1" s="498"/>
      <c r="IL1" s="498"/>
      <c r="IM1" s="498"/>
      <c r="IN1" s="498"/>
      <c r="IO1" s="498"/>
      <c r="IP1" s="498"/>
      <c r="IQ1" s="498"/>
      <c r="IR1" s="498"/>
      <c r="IS1" s="498"/>
      <c r="IT1" s="498"/>
      <c r="IU1" s="498"/>
      <c r="IV1" s="498"/>
    </row>
    <row r="2" spans="1:256" s="502" customFormat="1" ht="16.5" hidden="1" customHeight="1">
      <c r="A2" s="499"/>
      <c r="B2" s="499"/>
      <c r="C2" s="500"/>
      <c r="D2" s="499"/>
      <c r="E2" s="499"/>
      <c r="F2" s="499"/>
      <c r="G2" s="499"/>
      <c r="H2" s="499"/>
      <c r="I2" s="499"/>
      <c r="J2" s="499"/>
      <c r="K2" s="499"/>
      <c r="L2" s="499"/>
      <c r="M2" s="533"/>
      <c r="N2" s="533"/>
      <c r="O2" s="533"/>
      <c r="P2" s="533"/>
      <c r="Q2" s="534"/>
      <c r="R2" s="533"/>
      <c r="S2" s="501"/>
      <c r="T2" s="501"/>
      <c r="U2" s="501"/>
      <c r="V2" s="501"/>
      <c r="W2" s="500"/>
      <c r="X2" s="500"/>
      <c r="Y2" s="500"/>
      <c r="Z2" s="500"/>
      <c r="AA2" s="500"/>
      <c r="AB2" s="500"/>
      <c r="AC2" s="500"/>
      <c r="AD2" s="500"/>
      <c r="AE2" s="500"/>
      <c r="AF2" s="500"/>
      <c r="AG2" s="500"/>
      <c r="AH2" s="500"/>
      <c r="AI2" s="500"/>
      <c r="AJ2" s="500"/>
      <c r="AK2" s="500"/>
      <c r="AL2" s="500"/>
      <c r="AM2" s="500"/>
      <c r="AN2" s="500"/>
      <c r="AO2" s="500"/>
      <c r="AP2" s="500"/>
      <c r="AQ2" s="500"/>
      <c r="AR2" s="500"/>
      <c r="AS2" s="500"/>
      <c r="AT2" s="500"/>
      <c r="AU2" s="500"/>
      <c r="AV2" s="500"/>
      <c r="AW2" s="500"/>
      <c r="AX2" s="500"/>
      <c r="AY2" s="500"/>
      <c r="AZ2" s="500"/>
      <c r="BA2" s="500"/>
      <c r="BB2" s="500"/>
      <c r="BC2" s="500"/>
      <c r="BD2" s="500"/>
      <c r="BE2" s="500"/>
      <c r="BF2" s="500"/>
      <c r="BG2" s="500"/>
      <c r="BH2" s="500"/>
      <c r="BI2" s="500"/>
      <c r="BJ2" s="500"/>
      <c r="BK2" s="500"/>
      <c r="BL2" s="500"/>
      <c r="BM2" s="500"/>
      <c r="BN2" s="500"/>
      <c r="BO2" s="500"/>
      <c r="BP2" s="500"/>
      <c r="BQ2" s="500"/>
      <c r="BR2" s="500"/>
      <c r="BS2" s="500"/>
      <c r="BT2" s="500"/>
      <c r="BU2" s="500"/>
      <c r="BV2" s="500"/>
      <c r="BW2" s="500"/>
      <c r="BX2" s="500"/>
      <c r="BY2" s="500"/>
      <c r="BZ2" s="500"/>
      <c r="CA2" s="500"/>
      <c r="CB2" s="500"/>
      <c r="CC2" s="500"/>
      <c r="CD2" s="500"/>
      <c r="CE2" s="500"/>
      <c r="CF2" s="500"/>
      <c r="CG2" s="500"/>
      <c r="CH2" s="500"/>
      <c r="CI2" s="500"/>
      <c r="CJ2" s="500"/>
      <c r="CK2" s="500"/>
      <c r="CL2" s="500"/>
      <c r="CM2" s="500"/>
      <c r="CN2" s="500"/>
      <c r="CO2" s="500"/>
      <c r="CP2" s="500"/>
      <c r="CQ2" s="500"/>
      <c r="CR2" s="500"/>
      <c r="CS2" s="500"/>
      <c r="CT2" s="500"/>
      <c r="CU2" s="500"/>
      <c r="CV2" s="500"/>
      <c r="CW2" s="500"/>
      <c r="CX2" s="500"/>
      <c r="CY2" s="500"/>
      <c r="CZ2" s="500"/>
      <c r="DA2" s="500"/>
      <c r="DB2" s="500"/>
      <c r="DC2" s="500"/>
      <c r="DD2" s="500"/>
      <c r="DE2" s="500"/>
      <c r="DF2" s="500"/>
      <c r="DG2" s="500"/>
      <c r="DH2" s="500"/>
      <c r="DI2" s="500"/>
      <c r="DJ2" s="500"/>
      <c r="DK2" s="500"/>
      <c r="DL2" s="500"/>
      <c r="DM2" s="500"/>
      <c r="DN2" s="500"/>
      <c r="DO2" s="500"/>
      <c r="DP2" s="500"/>
      <c r="DQ2" s="500"/>
      <c r="DR2" s="500"/>
      <c r="DS2" s="500"/>
      <c r="DT2" s="500"/>
      <c r="DU2" s="500"/>
      <c r="DV2" s="500"/>
      <c r="DW2" s="500"/>
      <c r="DX2" s="500"/>
      <c r="DY2" s="500"/>
      <c r="DZ2" s="500"/>
      <c r="EA2" s="500"/>
      <c r="EB2" s="500"/>
      <c r="EC2" s="500"/>
      <c r="ED2" s="500"/>
      <c r="EE2" s="500"/>
      <c r="EF2" s="500"/>
      <c r="EG2" s="500"/>
      <c r="EH2" s="500"/>
      <c r="EI2" s="500"/>
      <c r="EJ2" s="500"/>
      <c r="EK2" s="500"/>
      <c r="EL2" s="500"/>
      <c r="EM2" s="500"/>
      <c r="EN2" s="500"/>
      <c r="EO2" s="500"/>
      <c r="EP2" s="500"/>
      <c r="EQ2" s="500"/>
      <c r="ER2" s="500"/>
      <c r="ES2" s="500"/>
      <c r="ET2" s="500"/>
    </row>
    <row r="3" spans="1:256" s="131" customFormat="1" ht="3" customHeight="1">
      <c r="A3" s="130"/>
      <c r="B3" s="35"/>
      <c r="C3" s="355"/>
      <c r="D3" s="101"/>
      <c r="E3" s="101"/>
      <c r="F3" s="101"/>
      <c r="G3" s="101"/>
      <c r="H3" s="101"/>
      <c r="I3" s="101"/>
      <c r="J3" s="101"/>
      <c r="K3" s="101"/>
      <c r="L3" s="358"/>
      <c r="M3" s="317"/>
      <c r="N3" s="317"/>
      <c r="O3" s="317"/>
      <c r="P3" s="317"/>
      <c r="Q3" s="497"/>
      <c r="R3" s="317"/>
      <c r="S3" s="493"/>
      <c r="T3" s="493"/>
      <c r="U3" s="493"/>
      <c r="V3" s="493"/>
    </row>
    <row r="4" spans="1:256" s="131" customFormat="1" ht="22.5">
      <c r="A4" s="130"/>
      <c r="B4" s="35"/>
      <c r="C4" s="355"/>
      <c r="D4" s="731" t="s">
        <v>445</v>
      </c>
      <c r="E4" s="732"/>
      <c r="F4" s="732"/>
      <c r="G4" s="732"/>
      <c r="H4" s="733"/>
      <c r="I4" s="593"/>
      <c r="M4" s="317"/>
      <c r="N4" s="317"/>
      <c r="O4" s="317"/>
      <c r="P4" s="317"/>
      <c r="Q4" s="497"/>
      <c r="R4" s="317"/>
      <c r="S4" s="493"/>
      <c r="T4" s="493"/>
      <c r="U4" s="493"/>
      <c r="V4" s="493"/>
    </row>
    <row r="5" spans="1:256" s="131" customFormat="1" ht="3" hidden="1" customHeight="1">
      <c r="A5" s="130"/>
      <c r="B5" s="35"/>
      <c r="C5" s="355"/>
      <c r="D5" s="101"/>
      <c r="E5" s="101"/>
      <c r="F5" s="101"/>
      <c r="G5" s="101"/>
      <c r="H5" s="359"/>
      <c r="I5" s="359"/>
      <c r="J5" s="359"/>
      <c r="K5" s="359"/>
      <c r="L5" s="360"/>
      <c r="M5" s="317"/>
      <c r="N5" s="317"/>
      <c r="O5" s="317"/>
      <c r="P5" s="317"/>
      <c r="Q5" s="497"/>
      <c r="R5" s="317"/>
      <c r="S5" s="493"/>
      <c r="T5" s="493"/>
      <c r="U5" s="493"/>
      <c r="V5" s="493"/>
    </row>
    <row r="6" spans="1:256" s="131" customFormat="1" ht="20.100000000000001" hidden="1" customHeight="1">
      <c r="A6" s="361"/>
      <c r="B6" s="361"/>
      <c r="C6" s="355"/>
      <c r="D6" s="734"/>
      <c r="E6" s="734"/>
      <c r="F6" s="735" t="s">
        <v>87</v>
      </c>
      <c r="G6" s="735"/>
      <c r="H6" s="359"/>
      <c r="I6" s="359"/>
      <c r="J6" s="362"/>
      <c r="K6" s="363"/>
      <c r="L6" s="363"/>
      <c r="M6" s="317"/>
      <c r="N6" s="317"/>
      <c r="O6" s="317"/>
      <c r="P6" s="317"/>
      <c r="Q6" s="497"/>
      <c r="R6" s="317"/>
      <c r="S6" s="493"/>
      <c r="T6" s="493"/>
      <c r="U6" s="493"/>
      <c r="V6" s="493"/>
    </row>
    <row r="7" spans="1:256" ht="3" customHeight="1"/>
    <row r="8" spans="1:256" s="131" customFormat="1">
      <c r="A8" s="130"/>
      <c r="B8" s="35"/>
      <c r="C8" s="355"/>
      <c r="D8" s="722" t="s">
        <v>18</v>
      </c>
      <c r="E8" s="722"/>
      <c r="F8" s="722" t="s">
        <v>446</v>
      </c>
      <c r="G8" s="722"/>
      <c r="H8" s="722"/>
      <c r="I8" s="736" t="s">
        <v>447</v>
      </c>
      <c r="J8" s="736"/>
      <c r="K8" s="736"/>
      <c r="L8" s="736"/>
      <c r="M8" s="317"/>
      <c r="N8" s="317"/>
      <c r="O8" s="317"/>
      <c r="P8" s="317"/>
      <c r="Q8" s="497"/>
      <c r="R8" s="317"/>
      <c r="S8" s="493"/>
      <c r="T8" s="493"/>
      <c r="U8" s="493"/>
      <c r="V8" s="493"/>
    </row>
    <row r="9" spans="1:256" s="131" customFormat="1" ht="20.25" customHeight="1">
      <c r="A9" s="130"/>
      <c r="B9" s="35"/>
      <c r="C9" s="355"/>
      <c r="D9" s="365" t="s">
        <v>95</v>
      </c>
      <c r="E9" s="365" t="s">
        <v>448</v>
      </c>
      <c r="F9" s="727" t="s">
        <v>95</v>
      </c>
      <c r="G9" s="728"/>
      <c r="H9" s="366" t="s">
        <v>448</v>
      </c>
      <c r="I9" s="729" t="s">
        <v>95</v>
      </c>
      <c r="J9" s="729"/>
      <c r="K9" s="366" t="s">
        <v>448</v>
      </c>
      <c r="L9" s="366" t="s">
        <v>449</v>
      </c>
      <c r="M9" s="317"/>
      <c r="N9" s="317"/>
      <c r="O9" s="317"/>
      <c r="P9" s="317"/>
      <c r="Q9" s="497"/>
      <c r="R9" s="317"/>
      <c r="S9" s="493"/>
      <c r="T9" s="493"/>
      <c r="U9" s="493"/>
      <c r="V9" s="493"/>
    </row>
    <row r="10" spans="1:256" ht="12" customHeight="1">
      <c r="C10" s="374"/>
      <c r="D10" s="491" t="s">
        <v>96</v>
      </c>
      <c r="E10" s="491" t="s">
        <v>52</v>
      </c>
      <c r="F10" s="730" t="s">
        <v>53</v>
      </c>
      <c r="G10" s="730"/>
      <c r="H10" s="491" t="s">
        <v>54</v>
      </c>
      <c r="I10" s="730" t="s">
        <v>71</v>
      </c>
      <c r="J10" s="730"/>
      <c r="K10" s="491" t="s">
        <v>72</v>
      </c>
      <c r="L10" s="491" t="s">
        <v>186</v>
      </c>
      <c r="M10" s="388"/>
      <c r="N10" s="388"/>
      <c r="O10" s="388"/>
      <c r="P10" s="388"/>
      <c r="Q10" s="364"/>
      <c r="R10" s="388"/>
      <c r="S10" s="492"/>
      <c r="T10" s="492"/>
      <c r="U10" s="492"/>
      <c r="V10" s="492"/>
    </row>
    <row r="11" spans="1:256" s="131" customFormat="1" hidden="1">
      <c r="A11" s="35"/>
      <c r="B11" s="35"/>
      <c r="C11" s="355"/>
      <c r="D11" s="367">
        <v>0</v>
      </c>
      <c r="E11" s="368"/>
      <c r="F11" s="198"/>
      <c r="G11" s="198"/>
      <c r="H11" s="369"/>
      <c r="I11" s="370"/>
      <c r="J11" s="198"/>
      <c r="K11" s="369"/>
      <c r="L11" s="371"/>
      <c r="M11" s="537" t="s">
        <v>600</v>
      </c>
      <c r="N11" s="317"/>
      <c r="O11" s="317"/>
      <c r="P11" s="317" t="s">
        <v>598</v>
      </c>
      <c r="Q11" s="497" t="s">
        <v>599</v>
      </c>
      <c r="R11" s="317" t="s">
        <v>671</v>
      </c>
      <c r="S11" s="493"/>
      <c r="T11" s="493"/>
      <c r="U11" s="493"/>
      <c r="V11" s="493"/>
    </row>
    <row r="12" spans="1:256" s="390" customFormat="1" ht="0.95" customHeight="1">
      <c r="A12" s="89"/>
      <c r="B12" s="249" t="s">
        <v>453</v>
      </c>
      <c r="C12" s="721"/>
      <c r="D12" s="722">
        <v>1</v>
      </c>
      <c r="E12" s="723" t="s">
        <v>1970</v>
      </c>
      <c r="F12" s="681"/>
      <c r="G12" s="669">
        <v>0</v>
      </c>
      <c r="H12" s="494"/>
      <c r="I12" s="375"/>
      <c r="J12" s="532" t="s">
        <v>597</v>
      </c>
      <c r="K12" s="177"/>
      <c r="L12" s="391"/>
      <c r="M12" s="317">
        <f>mergeValue(H12)</f>
        <v>0</v>
      </c>
      <c r="N12" s="298"/>
      <c r="O12" s="298"/>
      <c r="P12" s="317" t="str">
        <f>IF(ISERROR(MATCH(Q12,MODesc,0)),"n","y")</f>
        <v>n</v>
      </c>
      <c r="Q12" s="298" t="s">
        <v>1970</v>
      </c>
      <c r="R12" s="317" t="str">
        <f>K12&amp;"("&amp;L12&amp;")"</f>
        <v>()</v>
      </c>
      <c r="S12" s="249"/>
      <c r="T12" s="249"/>
      <c r="U12" s="373"/>
      <c r="V12" s="249"/>
      <c r="W12" s="249"/>
      <c r="X12" s="249"/>
      <c r="Y12" s="389"/>
      <c r="Z12" s="389"/>
      <c r="AA12" s="350"/>
      <c r="AB12" s="350"/>
      <c r="AC12" s="350"/>
      <c r="AD12" s="350"/>
      <c r="AE12" s="350"/>
      <c r="AF12" s="350"/>
      <c r="AG12" s="350"/>
      <c r="AH12" s="350"/>
      <c r="AI12" s="350"/>
      <c r="AJ12" s="350"/>
      <c r="AK12" s="350"/>
      <c r="AL12" s="350"/>
      <c r="AM12" s="350"/>
      <c r="AN12" s="350"/>
      <c r="AO12" s="350"/>
      <c r="AP12" s="350"/>
      <c r="AQ12" s="350"/>
      <c r="AR12" s="350"/>
      <c r="AS12" s="350"/>
      <c r="AT12" s="350"/>
      <c r="AU12" s="350"/>
      <c r="AV12" s="350"/>
      <c r="AW12" s="350"/>
      <c r="AX12" s="350"/>
      <c r="AY12" s="350"/>
      <c r="AZ12" s="350"/>
      <c r="BA12" s="350"/>
      <c r="BB12" s="350"/>
      <c r="BC12" s="350"/>
      <c r="BD12" s="350"/>
      <c r="BE12" s="350"/>
      <c r="BF12" s="350"/>
      <c r="BG12" s="350"/>
      <c r="BH12" s="350"/>
      <c r="BI12" s="350"/>
      <c r="BJ12" s="350"/>
      <c r="BK12" s="350"/>
      <c r="BL12" s="350"/>
      <c r="BM12" s="350"/>
      <c r="BN12" s="350"/>
      <c r="BO12" s="350"/>
      <c r="BP12" s="350"/>
      <c r="BQ12" s="350"/>
      <c r="BR12" s="350"/>
      <c r="BS12" s="350"/>
      <c r="BT12" s="350"/>
      <c r="BU12" s="350"/>
      <c r="BV12" s="389"/>
      <c r="BW12" s="389"/>
      <c r="BX12" s="389"/>
      <c r="BY12" s="389"/>
      <c r="BZ12" s="389"/>
      <c r="CA12" s="389"/>
      <c r="CB12" s="389"/>
      <c r="CC12" s="389"/>
      <c r="CD12" s="389"/>
      <c r="CE12" s="389"/>
    </row>
    <row r="13" spans="1:256" s="390" customFormat="1" ht="0.95" customHeight="1">
      <c r="A13" s="89"/>
      <c r="B13" s="249" t="s">
        <v>453</v>
      </c>
      <c r="C13" s="721"/>
      <c r="D13" s="722"/>
      <c r="E13" s="724"/>
      <c r="F13" s="725"/>
      <c r="G13" s="722">
        <v>1</v>
      </c>
      <c r="H13" s="720" t="s">
        <v>927</v>
      </c>
      <c r="I13" s="375"/>
      <c r="J13" s="532" t="s">
        <v>597</v>
      </c>
      <c r="K13" s="177"/>
      <c r="L13" s="391"/>
      <c r="M13" s="317" t="str">
        <f>mergeValue(H13)</f>
        <v>Егорлыкский район</v>
      </c>
      <c r="N13" s="298"/>
      <c r="O13" s="298"/>
      <c r="P13" s="298"/>
      <c r="Q13" s="298"/>
      <c r="R13" s="317" t="str">
        <f>K13&amp;"("&amp;L13&amp;")"</f>
        <v>()</v>
      </c>
      <c r="S13" s="249"/>
      <c r="T13" s="249"/>
      <c r="U13" s="373"/>
      <c r="V13" s="249"/>
      <c r="W13" s="249"/>
      <c r="X13" s="249"/>
      <c r="Y13" s="389"/>
      <c r="Z13" s="389"/>
      <c r="AA13" s="350"/>
      <c r="AB13" s="350"/>
      <c r="AC13" s="350"/>
      <c r="AD13" s="350"/>
      <c r="AE13" s="350"/>
      <c r="AF13" s="350"/>
      <c r="AG13" s="350"/>
      <c r="AH13" s="350"/>
      <c r="AI13" s="350"/>
      <c r="AJ13" s="350"/>
      <c r="AK13" s="350"/>
      <c r="AL13" s="350"/>
      <c r="AM13" s="350"/>
      <c r="AN13" s="350"/>
      <c r="AO13" s="350"/>
      <c r="AP13" s="350"/>
      <c r="AQ13" s="350"/>
      <c r="AR13" s="350"/>
      <c r="AS13" s="350"/>
      <c r="AT13" s="350"/>
      <c r="AU13" s="350"/>
      <c r="AV13" s="350"/>
      <c r="AW13" s="350"/>
      <c r="AX13" s="350"/>
      <c r="AY13" s="350"/>
      <c r="AZ13" s="350"/>
      <c r="BA13" s="350"/>
      <c r="BB13" s="350"/>
      <c r="BC13" s="350"/>
      <c r="BD13" s="350"/>
      <c r="BE13" s="350"/>
      <c r="BF13" s="350"/>
      <c r="BG13" s="350"/>
      <c r="BH13" s="350"/>
      <c r="BI13" s="350"/>
      <c r="BJ13" s="350"/>
      <c r="BK13" s="350"/>
      <c r="BL13" s="350"/>
      <c r="BM13" s="350"/>
      <c r="BN13" s="350"/>
      <c r="BO13" s="350"/>
      <c r="BP13" s="350"/>
      <c r="BQ13" s="350"/>
      <c r="BR13" s="350"/>
      <c r="BS13" s="350"/>
      <c r="BT13" s="350"/>
      <c r="BU13" s="350"/>
      <c r="BV13" s="389"/>
      <c r="BW13" s="389"/>
      <c r="BX13" s="389"/>
      <c r="BY13" s="389"/>
      <c r="BZ13" s="389"/>
      <c r="CA13" s="389"/>
      <c r="CB13" s="389"/>
      <c r="CC13" s="389"/>
      <c r="CD13" s="389"/>
      <c r="CE13" s="389"/>
    </row>
    <row r="14" spans="1:256" s="390" customFormat="1" ht="15" customHeight="1">
      <c r="A14" s="89"/>
      <c r="B14" s="249" t="s">
        <v>453</v>
      </c>
      <c r="C14" s="721"/>
      <c r="D14" s="722"/>
      <c r="E14" s="724"/>
      <c r="F14" s="726"/>
      <c r="G14" s="722"/>
      <c r="H14" s="720"/>
      <c r="I14" s="691"/>
      <c r="J14" s="669">
        <v>1</v>
      </c>
      <c r="K14" s="680" t="s">
        <v>927</v>
      </c>
      <c r="L14" s="372" t="s">
        <v>928</v>
      </c>
      <c r="M14" s="317" t="str">
        <f>mergeValue(H14)</f>
        <v>Егорлыкский район</v>
      </c>
      <c r="N14" s="298"/>
      <c r="O14" s="298"/>
      <c r="P14" s="298"/>
      <c r="Q14" s="298"/>
      <c r="R14" s="317" t="str">
        <f>K14&amp;" ("&amp;L14&amp;")"</f>
        <v>Егорлыкский район (60615000)</v>
      </c>
      <c r="S14" s="249"/>
      <c r="T14" s="249"/>
      <c r="U14" s="373"/>
      <c r="V14" s="249"/>
      <c r="W14" s="249"/>
      <c r="X14" s="249"/>
      <c r="Y14" s="389"/>
      <c r="Z14" s="389"/>
      <c r="AA14" s="350"/>
      <c r="AB14" s="350"/>
      <c r="AC14" s="350"/>
      <c r="AD14" s="350"/>
      <c r="AE14" s="350"/>
      <c r="AF14" s="350"/>
      <c r="AG14" s="350"/>
      <c r="AH14" s="350"/>
      <c r="AI14" s="350"/>
      <c r="AJ14" s="350"/>
      <c r="AK14" s="350"/>
      <c r="AL14" s="350"/>
      <c r="AM14" s="350"/>
      <c r="AN14" s="350"/>
      <c r="AO14" s="350"/>
      <c r="AP14" s="350"/>
      <c r="AQ14" s="350"/>
      <c r="AR14" s="350"/>
      <c r="AS14" s="350"/>
      <c r="AT14" s="350"/>
      <c r="AU14" s="350"/>
      <c r="AV14" s="350"/>
      <c r="AW14" s="350"/>
      <c r="AX14" s="350"/>
      <c r="AY14" s="350"/>
      <c r="AZ14" s="350"/>
      <c r="BA14" s="350"/>
      <c r="BB14" s="350"/>
      <c r="BC14" s="350"/>
      <c r="BD14" s="350"/>
      <c r="BE14" s="350"/>
      <c r="BF14" s="350"/>
      <c r="BG14" s="350"/>
      <c r="BH14" s="350"/>
      <c r="BI14" s="350"/>
      <c r="BJ14" s="350"/>
      <c r="BK14" s="350"/>
      <c r="BL14" s="350"/>
      <c r="BM14" s="350"/>
      <c r="BN14" s="350"/>
      <c r="BO14" s="350"/>
      <c r="BP14" s="350"/>
      <c r="BQ14" s="350"/>
      <c r="BR14" s="350"/>
      <c r="BS14" s="350"/>
      <c r="BT14" s="350"/>
      <c r="BU14" s="350"/>
      <c r="BV14" s="389"/>
      <c r="BW14" s="389"/>
      <c r="BX14" s="389"/>
      <c r="BY14" s="389"/>
      <c r="BZ14" s="389"/>
      <c r="CA14" s="389"/>
      <c r="CB14" s="389"/>
      <c r="CC14" s="389"/>
      <c r="CD14" s="389"/>
      <c r="CE14" s="389"/>
    </row>
    <row r="15" spans="1:256" s="131" customFormat="1" ht="0.95" customHeight="1">
      <c r="A15" s="35"/>
      <c r="B15" s="35" t="s">
        <v>450</v>
      </c>
      <c r="C15" s="355"/>
      <c r="D15" s="375"/>
      <c r="E15" s="303"/>
      <c r="F15" s="377"/>
      <c r="G15" s="377"/>
      <c r="H15" s="377"/>
      <c r="I15" s="377"/>
      <c r="J15" s="377"/>
      <c r="K15" s="377"/>
      <c r="L15" s="378"/>
      <c r="M15" s="537"/>
      <c r="N15" s="317"/>
      <c r="O15" s="317"/>
      <c r="P15" s="317"/>
      <c r="Q15" s="497" t="s">
        <v>21</v>
      </c>
      <c r="R15" s="317"/>
      <c r="S15" s="493"/>
      <c r="T15" s="493"/>
      <c r="U15" s="493"/>
      <c r="V15" s="493"/>
    </row>
    <row r="16" spans="1:256" s="131" customFormat="1" ht="21" customHeight="1">
      <c r="A16" s="130"/>
      <c r="B16" s="35"/>
      <c r="C16" s="357"/>
      <c r="D16" s="379"/>
      <c r="E16" s="379"/>
      <c r="F16" s="379"/>
      <c r="G16" s="379"/>
      <c r="H16" s="379"/>
      <c r="I16" s="379"/>
      <c r="J16" s="379"/>
      <c r="K16" s="379"/>
      <c r="L16" s="379"/>
      <c r="M16" s="317"/>
      <c r="N16" s="317"/>
      <c r="O16" s="317"/>
      <c r="P16" s="317"/>
      <c r="Q16" s="497"/>
      <c r="R16" s="317"/>
      <c r="S16" s="493"/>
      <c r="T16" s="493"/>
      <c r="U16" s="493"/>
      <c r="V16" s="493"/>
    </row>
    <row r="17" spans="1:22" s="131" customFormat="1">
      <c r="A17" s="130"/>
      <c r="B17" s="35"/>
      <c r="C17" s="357"/>
      <c r="D17" s="35"/>
      <c r="E17" s="35"/>
      <c r="F17" s="35"/>
      <c r="G17" s="35"/>
      <c r="H17" s="35"/>
      <c r="I17" s="35"/>
      <c r="J17" s="35"/>
      <c r="K17" s="35"/>
      <c r="L17" s="35"/>
      <c r="M17" s="317"/>
      <c r="N17" s="317"/>
      <c r="O17" s="317"/>
      <c r="P17" s="317"/>
      <c r="Q17" s="497"/>
      <c r="R17" s="317"/>
      <c r="S17" s="493"/>
      <c r="T17" s="493"/>
      <c r="U17" s="493"/>
      <c r="V17" s="493"/>
    </row>
    <row r="18" spans="1:22" s="131" customFormat="1" ht="0.75" customHeight="1">
      <c r="A18" s="130"/>
      <c r="B18" s="35"/>
      <c r="C18" s="357"/>
      <c r="D18" s="35"/>
      <c r="E18" s="35"/>
      <c r="F18" s="35"/>
      <c r="G18" s="35"/>
      <c r="H18" s="35"/>
      <c r="I18" s="35"/>
      <c r="J18" s="35"/>
      <c r="K18" s="35"/>
      <c r="L18" s="35"/>
      <c r="M18" s="317"/>
      <c r="N18" s="317"/>
      <c r="O18" s="317"/>
      <c r="P18" s="317"/>
      <c r="Q18" s="497"/>
      <c r="R18" s="317"/>
      <c r="S18" s="493"/>
      <c r="T18" s="493"/>
      <c r="U18" s="493"/>
      <c r="V18" s="493"/>
    </row>
    <row r="19" spans="1:22" s="381" customFormat="1" ht="10.5">
      <c r="A19" s="380"/>
      <c r="C19" s="382"/>
      <c r="D19" s="383"/>
      <c r="E19" s="383"/>
      <c r="M19" s="317"/>
      <c r="N19" s="317"/>
      <c r="O19" s="317"/>
      <c r="P19" s="317"/>
      <c r="Q19" s="497"/>
      <c r="R19" s="317"/>
      <c r="S19" s="493"/>
      <c r="T19" s="493"/>
      <c r="U19" s="493"/>
      <c r="V19" s="493"/>
    </row>
    <row r="20" spans="1:22" s="381" customFormat="1" ht="10.5">
      <c r="A20" s="380"/>
      <c r="C20" s="382"/>
      <c r="D20" s="383"/>
      <c r="E20" s="383"/>
      <c r="M20" s="317"/>
      <c r="N20" s="317"/>
      <c r="O20" s="317"/>
      <c r="P20" s="317"/>
      <c r="Q20" s="497"/>
      <c r="R20" s="317"/>
      <c r="S20" s="493"/>
      <c r="T20" s="493"/>
      <c r="U20" s="493"/>
      <c r="V20" s="493"/>
    </row>
  </sheetData>
  <sheetProtection algorithmName="SHA-512" hashValue="NLG9kf7aJAv611rZqJ7Tm0nDn57DUSLG2fi7j5/w10yDyD+oQ+cuHmQgcV7YbtA/gv0bjXzsGQO1Wk/SQldb/w==" saltValue="9lxEpGt/UTUd7T5IdN1BHQ==" spinCount="100000" sheet="1" objects="1" scenarios="1" formatColumns="0" formatRows="0"/>
  <mergeCells count="16">
    <mergeCell ref="F9:G9"/>
    <mergeCell ref="I9:J9"/>
    <mergeCell ref="F10:G10"/>
    <mergeCell ref="I10:J10"/>
    <mergeCell ref="D4:H4"/>
    <mergeCell ref="D6:E6"/>
    <mergeCell ref="F6:G6"/>
    <mergeCell ref="D8:E8"/>
    <mergeCell ref="I8:L8"/>
    <mergeCell ref="F8:H8"/>
    <mergeCell ref="H13:H14"/>
    <mergeCell ref="C12:C14"/>
    <mergeCell ref="D12:D14"/>
    <mergeCell ref="E12:E14"/>
    <mergeCell ref="F13:F14"/>
    <mergeCell ref="G13:G14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5" right="0.75" top="1" bottom="1" header="0.5" footer="0.5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132"/>
  </cols>
  <sheetData>
    <row r="1" spans="1:1">
      <c r="A1" s="256"/>
    </row>
  </sheetData>
  <phoneticPr fontId="9" type="noConversion"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CT298"/>
  <sheetViews>
    <sheetView showGridLines="0" zoomScale="85" zoomScaleNormal="85" workbookViewId="0"/>
  </sheetViews>
  <sheetFormatPr defaultRowHeight="17.100000000000001" customHeight="1"/>
  <cols>
    <col min="1" max="2" width="10" customWidth="1"/>
    <col min="4" max="4" width="11.140625" bestFit="1" customWidth="1"/>
    <col min="5" max="5" width="16.5703125" customWidth="1"/>
    <col min="6" max="6" width="16.28515625" customWidth="1"/>
    <col min="7" max="7" width="19.140625" customWidth="1"/>
    <col min="8" max="12" width="10" customWidth="1"/>
    <col min="13" max="13" width="26.7109375" customWidth="1"/>
    <col min="14" max="18" width="10" customWidth="1"/>
    <col min="19" max="19" width="9.85546875" customWidth="1"/>
    <col min="20" max="22" width="10" customWidth="1"/>
    <col min="23" max="23" width="115.7109375" customWidth="1"/>
    <col min="24" max="24" width="10" customWidth="1"/>
    <col min="38" max="39" width="115.7109375" customWidth="1"/>
  </cols>
  <sheetData>
    <row r="2" spans="1:19" s="34" customFormat="1" ht="17.100000000000001" customHeight="1">
      <c r="A2" s="34" t="s">
        <v>178</v>
      </c>
    </row>
    <row r="4" spans="1:19" s="12" customFormat="1" ht="17.100000000000001" customHeight="1">
      <c r="C4" s="47"/>
      <c r="D4" s="128"/>
      <c r="E4" s="129"/>
    </row>
    <row r="7" spans="1:19" s="34" customFormat="1" ht="17.100000000000001" customHeight="1">
      <c r="A7" s="34" t="s">
        <v>0</v>
      </c>
    </row>
    <row r="8" spans="1:19" ht="17.100000000000001" customHeight="1">
      <c r="G8" s="95"/>
      <c r="H8" s="95"/>
      <c r="I8" s="95"/>
      <c r="M8" s="42"/>
    </row>
    <row r="9" spans="1:19" s="103" customFormat="1" ht="17.100000000000001" customHeight="1">
      <c r="A9" s="308"/>
      <c r="C9" s="184"/>
      <c r="D9" s="741">
        <v>1</v>
      </c>
      <c r="E9" s="866"/>
      <c r="F9" s="870"/>
      <c r="G9" s="874" t="s">
        <v>88</v>
      </c>
      <c r="H9" s="741"/>
      <c r="I9" s="741">
        <v>1</v>
      </c>
      <c r="J9" s="868"/>
      <c r="K9" s="772" t="s">
        <v>88</v>
      </c>
      <c r="L9" s="746"/>
      <c r="M9" s="746" t="s">
        <v>96</v>
      </c>
      <c r="N9" s="864"/>
      <c r="O9" s="772" t="s">
        <v>88</v>
      </c>
      <c r="P9" s="331"/>
      <c r="Q9" s="331" t="s">
        <v>96</v>
      </c>
      <c r="R9" s="684"/>
      <c r="S9" s="438"/>
    </row>
    <row r="10" spans="1:19" s="103" customFormat="1" ht="17.100000000000001" customHeight="1">
      <c r="A10" s="308"/>
      <c r="C10" s="184"/>
      <c r="D10" s="742"/>
      <c r="E10" s="867"/>
      <c r="F10" s="871"/>
      <c r="G10" s="742"/>
      <c r="H10" s="742"/>
      <c r="I10" s="742"/>
      <c r="J10" s="869"/>
      <c r="K10" s="742"/>
      <c r="L10" s="742"/>
      <c r="M10" s="742"/>
      <c r="N10" s="865"/>
      <c r="O10" s="742"/>
      <c r="P10" s="332"/>
      <c r="Q10" s="122"/>
      <c r="R10" s="122" t="s">
        <v>461</v>
      </c>
      <c r="S10" s="123"/>
    </row>
    <row r="11" spans="1:19" s="103" customFormat="1" ht="17.100000000000001" customHeight="1">
      <c r="A11" s="308"/>
      <c r="C11" s="184"/>
      <c r="D11" s="742"/>
      <c r="E11" s="867"/>
      <c r="F11" s="871"/>
      <c r="G11" s="742"/>
      <c r="H11" s="742"/>
      <c r="I11" s="742"/>
      <c r="J11" s="869"/>
      <c r="K11" s="742"/>
      <c r="L11" s="121"/>
      <c r="M11" s="122"/>
      <c r="N11" s="122" t="s">
        <v>460</v>
      </c>
      <c r="O11" s="122"/>
      <c r="P11" s="122"/>
      <c r="Q11" s="122"/>
      <c r="R11" s="122"/>
      <c r="S11" s="123"/>
    </row>
    <row r="12" spans="1:19" s="103" customFormat="1" ht="17.25" customHeight="1">
      <c r="A12" s="308"/>
      <c r="C12" s="184"/>
      <c r="D12" s="742"/>
      <c r="E12" s="867"/>
      <c r="F12" s="871"/>
      <c r="G12" s="742"/>
      <c r="H12" s="121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3"/>
    </row>
    <row r="13" spans="1:19" ht="17.100000000000001" customHeight="1">
      <c r="A13" s="309"/>
    </row>
    <row r="14" spans="1:19" ht="16.5" customHeight="1">
      <c r="A14" s="308"/>
      <c r="B14" s="103"/>
      <c r="C14" s="184"/>
      <c r="D14" s="875"/>
      <c r="E14" s="872"/>
      <c r="F14" s="873"/>
      <c r="G14" s="860"/>
      <c r="H14" s="741"/>
      <c r="I14" s="741">
        <v>1</v>
      </c>
      <c r="J14" s="868"/>
      <c r="K14" s="772" t="s">
        <v>88</v>
      </c>
      <c r="L14" s="746"/>
      <c r="M14" s="746" t="s">
        <v>96</v>
      </c>
      <c r="N14" s="864"/>
      <c r="O14" s="772" t="s">
        <v>88</v>
      </c>
      <c r="P14" s="331"/>
      <c r="Q14" s="331" t="s">
        <v>96</v>
      </c>
      <c r="R14" s="684"/>
      <c r="S14" s="438"/>
    </row>
    <row r="15" spans="1:19" ht="17.100000000000001" customHeight="1">
      <c r="A15" s="308"/>
      <c r="B15" s="103"/>
      <c r="C15" s="184"/>
      <c r="D15" s="875"/>
      <c r="E15" s="872"/>
      <c r="F15" s="873"/>
      <c r="G15" s="860"/>
      <c r="H15" s="741"/>
      <c r="I15" s="741"/>
      <c r="J15" s="869"/>
      <c r="K15" s="772"/>
      <c r="L15" s="746"/>
      <c r="M15" s="746"/>
      <c r="N15" s="865"/>
      <c r="O15" s="772"/>
      <c r="P15" s="332"/>
      <c r="Q15" s="122"/>
      <c r="R15" s="122" t="s">
        <v>461</v>
      </c>
      <c r="S15" s="123"/>
    </row>
    <row r="16" spans="1:19" ht="17.100000000000001" customHeight="1">
      <c r="A16" s="308"/>
      <c r="B16" s="103"/>
      <c r="C16" s="184"/>
      <c r="D16" s="875"/>
      <c r="E16" s="872"/>
      <c r="F16" s="873"/>
      <c r="G16" s="860"/>
      <c r="H16" s="741"/>
      <c r="I16" s="741"/>
      <c r="J16" s="869"/>
      <c r="K16" s="772"/>
      <c r="L16" s="121"/>
      <c r="M16" s="122"/>
      <c r="N16" s="122" t="s">
        <v>460</v>
      </c>
      <c r="O16" s="122"/>
      <c r="P16" s="122"/>
      <c r="Q16" s="122"/>
      <c r="R16" s="122"/>
      <c r="S16" s="123"/>
    </row>
    <row r="17" spans="1:36" ht="17.100000000000001" customHeight="1">
      <c r="A17" s="308"/>
      <c r="B17" s="103"/>
      <c r="C17" s="184"/>
      <c r="D17" s="875"/>
      <c r="E17" s="872"/>
      <c r="F17" s="873"/>
      <c r="G17" s="860"/>
      <c r="H17" s="121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3"/>
    </row>
    <row r="18" spans="1:36" ht="17.100000000000001" customHeight="1">
      <c r="A18" s="309"/>
    </row>
    <row r="19" spans="1:36" s="34" customFormat="1" ht="17.100000000000001" customHeight="1">
      <c r="A19" s="34" t="s">
        <v>15</v>
      </c>
      <c r="C19" s="34" t="s">
        <v>96</v>
      </c>
    </row>
    <row r="25" spans="1:36" ht="17.100000000000001" customHeight="1">
      <c r="O25" s="811" t="s">
        <v>301</v>
      </c>
      <c r="P25" s="811"/>
      <c r="Q25" s="811"/>
      <c r="R25" s="813" t="s">
        <v>273</v>
      </c>
      <c r="S25" s="813"/>
      <c r="T25" s="813"/>
      <c r="U25" s="791" t="s">
        <v>344</v>
      </c>
      <c r="W25" s="861"/>
    </row>
    <row r="26" spans="1:36" ht="17.100000000000001" customHeight="1">
      <c r="O26" s="862" t="s">
        <v>700</v>
      </c>
      <c r="P26" s="862" t="s">
        <v>274</v>
      </c>
      <c r="Q26" s="862"/>
      <c r="R26" s="813"/>
      <c r="S26" s="813"/>
      <c r="T26" s="813"/>
      <c r="U26" s="791"/>
      <c r="W26" s="861"/>
    </row>
    <row r="27" spans="1:36" ht="37.5" customHeight="1">
      <c r="O27" s="862"/>
      <c r="P27" s="105" t="s">
        <v>701</v>
      </c>
      <c r="Q27" s="105" t="s">
        <v>6</v>
      </c>
      <c r="R27" s="106" t="s">
        <v>277</v>
      </c>
      <c r="S27" s="812" t="s">
        <v>276</v>
      </c>
      <c r="T27" s="812"/>
      <c r="U27" s="791"/>
      <c r="W27" s="861"/>
    </row>
    <row r="28" spans="1:36" ht="17.100000000000001" customHeight="1">
      <c r="G28" s="180"/>
      <c r="H28" s="180"/>
      <c r="I28" s="180"/>
      <c r="J28" s="180"/>
      <c r="K28" s="180"/>
      <c r="L28" s="127"/>
      <c r="M28" s="588" t="s">
        <v>186</v>
      </c>
      <c r="N28" s="589"/>
      <c r="O28" s="863"/>
      <c r="P28" s="863"/>
      <c r="Q28" s="863"/>
      <c r="R28" s="863"/>
      <c r="S28" s="863"/>
      <c r="T28" s="863"/>
      <c r="U28" s="863"/>
      <c r="V28" s="127"/>
      <c r="W28" s="127"/>
      <c r="X28" s="307"/>
      <c r="Y28" s="307"/>
      <c r="Z28" s="307"/>
      <c r="AA28" s="307"/>
      <c r="AB28" s="307"/>
      <c r="AC28" s="307"/>
      <c r="AD28" s="307"/>
      <c r="AE28" s="307"/>
      <c r="AF28" s="307"/>
      <c r="AG28" s="307"/>
      <c r="AH28" s="307"/>
      <c r="AI28" s="307"/>
      <c r="AJ28" s="307"/>
    </row>
    <row r="29" spans="1:36" s="35" customFormat="1" ht="22.5">
      <c r="A29" s="776">
        <v>1</v>
      </c>
      <c r="B29" s="340"/>
      <c r="C29" s="340"/>
      <c r="D29" s="340"/>
      <c r="E29" s="341"/>
      <c r="F29" s="486"/>
      <c r="G29" s="486"/>
      <c r="H29" s="486"/>
      <c r="I29" s="343"/>
      <c r="J29" s="180"/>
      <c r="K29" s="180"/>
      <c r="L29" s="339">
        <f>mergeValue(A29)</f>
        <v>1</v>
      </c>
      <c r="M29" s="587" t="s">
        <v>23</v>
      </c>
      <c r="N29" s="570"/>
      <c r="O29" s="843"/>
      <c r="P29" s="838"/>
      <c r="Q29" s="838"/>
      <c r="R29" s="838"/>
      <c r="S29" s="838"/>
      <c r="T29" s="838"/>
      <c r="U29" s="838"/>
      <c r="V29" s="839"/>
      <c r="W29" s="600" t="s">
        <v>543</v>
      </c>
      <c r="X29" s="298"/>
      <c r="Y29" s="298"/>
      <c r="Z29" s="298"/>
      <c r="AA29" s="298"/>
      <c r="AB29" s="298"/>
      <c r="AC29" s="298"/>
      <c r="AD29" s="298"/>
      <c r="AE29" s="298"/>
      <c r="AF29" s="298"/>
      <c r="AG29" s="298"/>
      <c r="AH29" s="298"/>
    </row>
    <row r="30" spans="1:36" s="35" customFormat="1" ht="22.5">
      <c r="A30" s="776"/>
      <c r="B30" s="776">
        <v>1</v>
      </c>
      <c r="C30" s="340"/>
      <c r="D30" s="340"/>
      <c r="E30" s="486"/>
      <c r="F30" s="486"/>
      <c r="G30" s="486"/>
      <c r="H30" s="486"/>
      <c r="I30" s="200"/>
      <c r="J30" s="181"/>
      <c r="L30" s="339" t="str">
        <f>mergeValue(A30) &amp;"."&amp; mergeValue(B30)</f>
        <v>1.1</v>
      </c>
      <c r="M30" s="159" t="s">
        <v>18</v>
      </c>
      <c r="N30" s="285"/>
      <c r="O30" s="843"/>
      <c r="P30" s="838"/>
      <c r="Q30" s="838"/>
      <c r="R30" s="838"/>
      <c r="S30" s="838"/>
      <c r="T30" s="838"/>
      <c r="U30" s="838"/>
      <c r="V30" s="839"/>
      <c r="W30" s="286" t="s">
        <v>544</v>
      </c>
      <c r="X30" s="298"/>
      <c r="Y30" s="298"/>
      <c r="Z30" s="298"/>
      <c r="AA30" s="298"/>
      <c r="AB30" s="298"/>
      <c r="AC30" s="298"/>
      <c r="AD30" s="298"/>
      <c r="AE30" s="298"/>
      <c r="AF30" s="298"/>
      <c r="AG30" s="298"/>
      <c r="AH30" s="298"/>
    </row>
    <row r="31" spans="1:36" s="35" customFormat="1" ht="45">
      <c r="A31" s="776"/>
      <c r="B31" s="776"/>
      <c r="C31" s="776">
        <v>1</v>
      </c>
      <c r="D31" s="340"/>
      <c r="E31" s="486"/>
      <c r="F31" s="486"/>
      <c r="G31" s="486"/>
      <c r="H31" s="486"/>
      <c r="I31" s="344"/>
      <c r="J31" s="181"/>
      <c r="K31" s="101"/>
      <c r="L31" s="339" t="str">
        <f>mergeValue(A31) &amp;"."&amp; mergeValue(B31)&amp;"."&amp; mergeValue(C31)</f>
        <v>1.1.1</v>
      </c>
      <c r="M31" s="160" t="s">
        <v>402</v>
      </c>
      <c r="N31" s="285"/>
      <c r="O31" s="843"/>
      <c r="P31" s="838"/>
      <c r="Q31" s="838"/>
      <c r="R31" s="838"/>
      <c r="S31" s="838"/>
      <c r="T31" s="838"/>
      <c r="U31" s="838"/>
      <c r="V31" s="839"/>
      <c r="W31" s="286" t="s">
        <v>683</v>
      </c>
      <c r="X31" s="298"/>
      <c r="Y31" s="298"/>
      <c r="Z31" s="298"/>
      <c r="AA31" s="317"/>
      <c r="AB31" s="298"/>
      <c r="AC31" s="298"/>
      <c r="AD31" s="298"/>
      <c r="AE31" s="298"/>
      <c r="AF31" s="298"/>
      <c r="AG31" s="298"/>
      <c r="AH31" s="298"/>
    </row>
    <row r="32" spans="1:36" s="35" customFormat="1" ht="33.75">
      <c r="A32" s="776"/>
      <c r="B32" s="776"/>
      <c r="C32" s="776"/>
      <c r="D32" s="776">
        <v>1</v>
      </c>
      <c r="E32" s="486"/>
      <c r="F32" s="486"/>
      <c r="G32" s="486"/>
      <c r="H32" s="486"/>
      <c r="I32" s="769"/>
      <c r="J32" s="181"/>
      <c r="K32" s="101"/>
      <c r="L32" s="339" t="str">
        <f>mergeValue(A32) &amp;"."&amp; mergeValue(B32)&amp;"."&amp; mergeValue(C32)&amp;"."&amp; mergeValue(D32)</f>
        <v>1.1.1.1</v>
      </c>
      <c r="M32" s="161" t="s">
        <v>426</v>
      </c>
      <c r="N32" s="285"/>
      <c r="O32" s="840"/>
      <c r="P32" s="841"/>
      <c r="Q32" s="841"/>
      <c r="R32" s="841"/>
      <c r="S32" s="841"/>
      <c r="T32" s="841"/>
      <c r="U32" s="841"/>
      <c r="V32" s="842"/>
      <c r="W32" s="286" t="s">
        <v>684</v>
      </c>
      <c r="X32" s="298"/>
      <c r="Y32" s="298"/>
      <c r="Z32" s="298"/>
      <c r="AA32" s="317"/>
      <c r="AB32" s="298"/>
      <c r="AC32" s="298"/>
      <c r="AD32" s="298"/>
      <c r="AE32" s="298"/>
      <c r="AF32" s="298"/>
      <c r="AG32" s="298"/>
      <c r="AH32" s="298"/>
    </row>
    <row r="33" spans="1:36" s="35" customFormat="1" ht="33.75" customHeight="1">
      <c r="A33" s="776"/>
      <c r="B33" s="776"/>
      <c r="C33" s="776"/>
      <c r="D33" s="776"/>
      <c r="E33" s="776">
        <v>1</v>
      </c>
      <c r="F33" s="486"/>
      <c r="G33" s="486"/>
      <c r="H33" s="486"/>
      <c r="I33" s="769"/>
      <c r="J33" s="769"/>
      <c r="K33" s="101"/>
      <c r="L33" s="339" t="str">
        <f>mergeValue(A33) &amp;"."&amp; mergeValue(B33)&amp;"."&amp; mergeValue(C33)&amp;"."&amp; mergeValue(D33)&amp;"."&amp; mergeValue(E33)</f>
        <v>1.1.1.1.1</v>
      </c>
      <c r="M33" s="172" t="s">
        <v>10</v>
      </c>
      <c r="N33" s="286"/>
      <c r="O33" s="787"/>
      <c r="P33" s="788"/>
      <c r="Q33" s="788"/>
      <c r="R33" s="788"/>
      <c r="S33" s="788"/>
      <c r="T33" s="788"/>
      <c r="U33" s="788"/>
      <c r="V33" s="789"/>
      <c r="W33" s="286" t="s">
        <v>545</v>
      </c>
      <c r="X33" s="298"/>
      <c r="Y33" s="317" t="str">
        <f>strCheckUnique(Z33:Z36)</f>
        <v/>
      </c>
      <c r="Z33" s="298"/>
      <c r="AA33" s="317"/>
      <c r="AB33" s="298"/>
      <c r="AC33" s="298"/>
      <c r="AD33" s="298"/>
      <c r="AE33" s="298"/>
      <c r="AF33" s="298"/>
      <c r="AG33" s="298"/>
      <c r="AH33" s="298"/>
    </row>
    <row r="34" spans="1:36" s="35" customFormat="1" ht="66" customHeight="1">
      <c r="A34" s="776"/>
      <c r="B34" s="776"/>
      <c r="C34" s="776"/>
      <c r="D34" s="776"/>
      <c r="E34" s="776"/>
      <c r="F34" s="340">
        <v>1</v>
      </c>
      <c r="G34" s="340"/>
      <c r="H34" s="340"/>
      <c r="I34" s="769"/>
      <c r="J34" s="769"/>
      <c r="K34" s="344"/>
      <c r="L34" s="339" t="str">
        <f>mergeValue(A34) &amp;"."&amp; mergeValue(B34)&amp;"."&amp; mergeValue(C34)&amp;"."&amp; mergeValue(D34)&amp;"."&amp; mergeValue(E34)&amp;"."&amp; mergeValue(F34)</f>
        <v>1.1.1.1.1.1</v>
      </c>
      <c r="M34" s="333"/>
      <c r="N34" s="773"/>
      <c r="O34" s="192"/>
      <c r="P34" s="192"/>
      <c r="Q34" s="192"/>
      <c r="R34" s="774"/>
      <c r="S34" s="772" t="s">
        <v>87</v>
      </c>
      <c r="T34" s="774"/>
      <c r="U34" s="772" t="s">
        <v>88</v>
      </c>
      <c r="V34" s="282"/>
      <c r="W34" s="780" t="s">
        <v>546</v>
      </c>
      <c r="X34" s="298" t="str">
        <f>strCheckDate(O35:V35)</f>
        <v/>
      </c>
      <c r="Y34" s="298"/>
      <c r="Z34" s="317" t="str">
        <f>IF(M34="","",M34 )</f>
        <v/>
      </c>
      <c r="AA34" s="317"/>
      <c r="AB34" s="317"/>
      <c r="AC34" s="317"/>
      <c r="AD34" s="298"/>
      <c r="AE34" s="298"/>
      <c r="AF34" s="298"/>
      <c r="AG34" s="298"/>
      <c r="AH34" s="298"/>
    </row>
    <row r="35" spans="1:36" s="35" customFormat="1" ht="14.25" hidden="1" customHeight="1">
      <c r="A35" s="776"/>
      <c r="B35" s="776"/>
      <c r="C35" s="776"/>
      <c r="D35" s="776"/>
      <c r="E35" s="776"/>
      <c r="F35" s="340"/>
      <c r="G35" s="340"/>
      <c r="H35" s="340"/>
      <c r="I35" s="769"/>
      <c r="J35" s="769"/>
      <c r="K35" s="344"/>
      <c r="L35" s="171"/>
      <c r="M35" s="205"/>
      <c r="N35" s="773"/>
      <c r="O35" s="299"/>
      <c r="P35" s="296"/>
      <c r="Q35" s="297" t="str">
        <f>R34 &amp; "-" &amp; T34</f>
        <v>-</v>
      </c>
      <c r="R35" s="774"/>
      <c r="S35" s="772"/>
      <c r="T35" s="775"/>
      <c r="U35" s="772"/>
      <c r="V35" s="282"/>
      <c r="W35" s="781"/>
      <c r="X35" s="298"/>
      <c r="Y35" s="298"/>
      <c r="Z35" s="298"/>
      <c r="AA35" s="317"/>
      <c r="AB35" s="298"/>
      <c r="AC35" s="298"/>
      <c r="AD35" s="298"/>
      <c r="AE35" s="298"/>
      <c r="AF35" s="298"/>
      <c r="AG35" s="298"/>
      <c r="AH35" s="298"/>
    </row>
    <row r="36" spans="1:36" ht="15" customHeight="1">
      <c r="A36" s="776"/>
      <c r="B36" s="776"/>
      <c r="C36" s="776"/>
      <c r="D36" s="776"/>
      <c r="E36" s="776"/>
      <c r="F36" s="340"/>
      <c r="G36" s="340"/>
      <c r="H36" s="340"/>
      <c r="I36" s="769"/>
      <c r="J36" s="769"/>
      <c r="K36" s="201"/>
      <c r="L36" s="112"/>
      <c r="M36" s="175" t="s">
        <v>427</v>
      </c>
      <c r="N36" s="197"/>
      <c r="O36" s="157"/>
      <c r="P36" s="157"/>
      <c r="Q36" s="157"/>
      <c r="R36" s="262"/>
      <c r="S36" s="198"/>
      <c r="T36" s="198"/>
      <c r="U36" s="198"/>
      <c r="V36" s="186"/>
      <c r="W36" s="782"/>
      <c r="X36" s="307"/>
      <c r="Y36" s="307"/>
      <c r="Z36" s="307"/>
      <c r="AA36" s="317"/>
      <c r="AB36" s="307"/>
      <c r="AC36" s="298"/>
      <c r="AD36" s="298"/>
      <c r="AE36" s="298"/>
      <c r="AF36" s="298"/>
      <c r="AG36" s="298"/>
      <c r="AH36" s="298"/>
      <c r="AI36" s="35"/>
    </row>
    <row r="37" spans="1:36" ht="15" customHeight="1">
      <c r="A37" s="776"/>
      <c r="B37" s="776"/>
      <c r="C37" s="776"/>
      <c r="D37" s="776"/>
      <c r="E37" s="340"/>
      <c r="F37" s="486"/>
      <c r="G37" s="486"/>
      <c r="H37" s="486"/>
      <c r="I37" s="769"/>
      <c r="J37" s="85"/>
      <c r="K37" s="201"/>
      <c r="L37" s="112"/>
      <c r="M37" s="164" t="s">
        <v>13</v>
      </c>
      <c r="N37" s="197"/>
      <c r="O37" s="157"/>
      <c r="P37" s="157"/>
      <c r="Q37" s="157"/>
      <c r="R37" s="262"/>
      <c r="S37" s="198"/>
      <c r="T37" s="198"/>
      <c r="U37" s="197"/>
      <c r="V37" s="198"/>
      <c r="W37" s="186"/>
      <c r="X37" s="307"/>
      <c r="Y37" s="307"/>
      <c r="Z37" s="307"/>
      <c r="AA37" s="307"/>
      <c r="AB37" s="307"/>
      <c r="AC37" s="307"/>
      <c r="AD37" s="307"/>
      <c r="AE37" s="307"/>
      <c r="AF37" s="307"/>
      <c r="AG37" s="307"/>
      <c r="AH37" s="307"/>
    </row>
    <row r="38" spans="1:36" ht="15" customHeight="1">
      <c r="A38" s="776"/>
      <c r="B38" s="776"/>
      <c r="C38" s="776"/>
      <c r="D38" s="340"/>
      <c r="E38" s="345"/>
      <c r="F38" s="486"/>
      <c r="G38" s="486"/>
      <c r="H38" s="486"/>
      <c r="I38" s="201"/>
      <c r="J38" s="85"/>
      <c r="K38" s="180"/>
      <c r="L38" s="112"/>
      <c r="M38" s="163" t="s">
        <v>428</v>
      </c>
      <c r="N38" s="197"/>
      <c r="O38" s="157"/>
      <c r="P38" s="157"/>
      <c r="Q38" s="157"/>
      <c r="R38" s="262"/>
      <c r="S38" s="198"/>
      <c r="T38" s="198"/>
      <c r="U38" s="197"/>
      <c r="V38" s="198"/>
      <c r="W38" s="186"/>
      <c r="X38" s="307"/>
      <c r="Y38" s="307"/>
      <c r="Z38" s="307"/>
      <c r="AA38" s="307"/>
      <c r="AB38" s="307"/>
      <c r="AC38" s="307"/>
      <c r="AD38" s="307"/>
      <c r="AE38" s="307"/>
      <c r="AF38" s="307"/>
      <c r="AG38" s="307"/>
      <c r="AH38" s="307"/>
    </row>
    <row r="39" spans="1:36" ht="15" customHeight="1">
      <c r="A39" s="776"/>
      <c r="B39" s="776"/>
      <c r="C39" s="340"/>
      <c r="D39" s="340"/>
      <c r="E39" s="345"/>
      <c r="F39" s="486"/>
      <c r="G39" s="486"/>
      <c r="H39" s="486"/>
      <c r="I39" s="201"/>
      <c r="J39" s="85"/>
      <c r="K39" s="180"/>
      <c r="L39" s="112"/>
      <c r="M39" s="162" t="s">
        <v>403</v>
      </c>
      <c r="N39" s="198"/>
      <c r="O39" s="162"/>
      <c r="P39" s="162"/>
      <c r="Q39" s="162"/>
      <c r="R39" s="262"/>
      <c r="S39" s="198"/>
      <c r="T39" s="198"/>
      <c r="U39" s="197"/>
      <c r="V39" s="198"/>
      <c r="W39" s="186"/>
      <c r="X39" s="307"/>
      <c r="Y39" s="307"/>
      <c r="Z39" s="307"/>
      <c r="AA39" s="307"/>
      <c r="AB39" s="307"/>
      <c r="AC39" s="307"/>
      <c r="AD39" s="307"/>
      <c r="AE39" s="307"/>
      <c r="AF39" s="307"/>
      <c r="AG39" s="307"/>
      <c r="AH39" s="307"/>
    </row>
    <row r="40" spans="1:36" ht="15" customHeight="1">
      <c r="A40" s="776"/>
      <c r="B40" s="340"/>
      <c r="C40" s="345"/>
      <c r="D40" s="345"/>
      <c r="E40" s="345"/>
      <c r="F40" s="486"/>
      <c r="G40" s="486"/>
      <c r="H40" s="486"/>
      <c r="I40" s="201"/>
      <c r="J40" s="85"/>
      <c r="K40" s="180"/>
      <c r="L40" s="112"/>
      <c r="M40" s="177" t="s">
        <v>21</v>
      </c>
      <c r="N40" s="198"/>
      <c r="O40" s="162"/>
      <c r="P40" s="162"/>
      <c r="Q40" s="162"/>
      <c r="R40" s="262"/>
      <c r="S40" s="198"/>
      <c r="T40" s="198"/>
      <c r="U40" s="197"/>
      <c r="V40" s="198"/>
      <c r="W40" s="186"/>
      <c r="X40" s="307"/>
      <c r="Y40" s="307"/>
      <c r="Z40" s="307"/>
      <c r="AA40" s="307"/>
      <c r="AB40" s="307"/>
      <c r="AC40" s="307"/>
      <c r="AD40" s="307"/>
      <c r="AE40" s="307"/>
      <c r="AF40" s="307"/>
      <c r="AG40" s="307"/>
      <c r="AH40" s="307"/>
    </row>
    <row r="41" spans="1:36" ht="15" customHeight="1">
      <c r="A41" s="340"/>
      <c r="B41" s="346"/>
      <c r="C41" s="346"/>
      <c r="D41" s="346"/>
      <c r="E41" s="347"/>
      <c r="F41" s="346"/>
      <c r="G41" s="486"/>
      <c r="H41" s="486"/>
      <c r="I41" s="200"/>
      <c r="J41" s="85"/>
      <c r="K41" s="344"/>
      <c r="L41" s="112"/>
      <c r="M41" s="210" t="s">
        <v>312</v>
      </c>
      <c r="N41" s="198"/>
      <c r="O41" s="162"/>
      <c r="P41" s="162"/>
      <c r="Q41" s="162"/>
      <c r="R41" s="262"/>
      <c r="S41" s="198"/>
      <c r="T41" s="198"/>
      <c r="U41" s="197"/>
      <c r="V41" s="198"/>
      <c r="W41" s="186"/>
      <c r="X41" s="307"/>
      <c r="Y41" s="307"/>
      <c r="Z41" s="307"/>
      <c r="AA41" s="307"/>
      <c r="AB41" s="307"/>
      <c r="AC41" s="307"/>
      <c r="AD41" s="307"/>
      <c r="AE41" s="307"/>
      <c r="AF41" s="307"/>
      <c r="AG41" s="307"/>
      <c r="AH41" s="307"/>
    </row>
    <row r="42" spans="1:36" ht="18.75" customHeight="1">
      <c r="X42" s="307"/>
      <c r="Y42" s="307"/>
      <c r="Z42" s="307"/>
      <c r="AA42" s="307"/>
      <c r="AB42" s="307"/>
      <c r="AC42" s="307"/>
      <c r="AD42" s="307"/>
      <c r="AE42" s="307"/>
      <c r="AF42" s="307"/>
      <c r="AG42" s="307"/>
      <c r="AH42" s="307"/>
      <c r="AI42" s="307"/>
      <c r="AJ42" s="307"/>
    </row>
    <row r="43" spans="1:36" s="34" customFormat="1" ht="17.100000000000001" customHeight="1">
      <c r="A43" s="34" t="s">
        <v>15</v>
      </c>
      <c r="C43" s="34" t="s">
        <v>52</v>
      </c>
      <c r="U43" s="183"/>
      <c r="X43" s="323"/>
      <c r="Y43" s="323"/>
      <c r="Z43" s="323"/>
      <c r="AA43" s="323"/>
      <c r="AB43" s="323"/>
      <c r="AC43" s="323"/>
      <c r="AD43" s="323"/>
      <c r="AE43" s="323"/>
      <c r="AF43" s="323"/>
      <c r="AG43" s="323"/>
      <c r="AH43" s="323"/>
      <c r="AI43" s="323"/>
      <c r="AJ43" s="323"/>
    </row>
    <row r="44" spans="1:36" ht="17.100000000000001" customHeight="1"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307"/>
      <c r="Y44" s="307"/>
      <c r="Z44" s="307"/>
      <c r="AA44" s="307"/>
      <c r="AB44" s="307"/>
      <c r="AC44" s="307"/>
      <c r="AD44" s="307"/>
      <c r="AE44" s="307"/>
      <c r="AF44" s="307"/>
      <c r="AG44" s="307"/>
      <c r="AH44" s="307"/>
      <c r="AI44" s="307"/>
      <c r="AJ44" s="307"/>
    </row>
    <row r="45" spans="1:36" s="35" customFormat="1" ht="22.5">
      <c r="A45" s="776">
        <v>1</v>
      </c>
      <c r="B45" s="340"/>
      <c r="C45" s="340"/>
      <c r="D45" s="340"/>
      <c r="E45" s="341"/>
      <c r="F45" s="486"/>
      <c r="G45" s="486"/>
      <c r="H45" s="486"/>
      <c r="I45" s="343"/>
      <c r="J45" s="180"/>
      <c r="K45" s="180"/>
      <c r="L45" s="339">
        <f>mergeValue(A45)</f>
        <v>1</v>
      </c>
      <c r="M45" s="587" t="s">
        <v>23</v>
      </c>
      <c r="N45" s="570"/>
      <c r="O45" s="843"/>
      <c r="P45" s="838"/>
      <c r="Q45" s="838"/>
      <c r="R45" s="838"/>
      <c r="S45" s="838"/>
      <c r="T45" s="838"/>
      <c r="U45" s="838"/>
      <c r="V45" s="839"/>
      <c r="W45" s="600" t="s">
        <v>543</v>
      </c>
      <c r="X45" s="298"/>
      <c r="Y45" s="298"/>
      <c r="Z45" s="298"/>
      <c r="AA45" s="298"/>
      <c r="AB45" s="298"/>
      <c r="AC45" s="298"/>
      <c r="AD45" s="298"/>
      <c r="AE45" s="298"/>
      <c r="AF45" s="298"/>
      <c r="AG45" s="298"/>
      <c r="AH45" s="298"/>
    </row>
    <row r="46" spans="1:36" s="35" customFormat="1" ht="22.5">
      <c r="A46" s="776"/>
      <c r="B46" s="776">
        <v>1</v>
      </c>
      <c r="C46" s="340"/>
      <c r="D46" s="340"/>
      <c r="E46" s="486"/>
      <c r="F46" s="486"/>
      <c r="G46" s="486"/>
      <c r="H46" s="486"/>
      <c r="I46" s="200"/>
      <c r="J46" s="181"/>
      <c r="L46" s="339" t="str">
        <f>mergeValue(A46) &amp;"."&amp; mergeValue(B46)</f>
        <v>1.1</v>
      </c>
      <c r="M46" s="159" t="s">
        <v>18</v>
      </c>
      <c r="N46" s="285"/>
      <c r="O46" s="843"/>
      <c r="P46" s="838"/>
      <c r="Q46" s="838"/>
      <c r="R46" s="838"/>
      <c r="S46" s="838"/>
      <c r="T46" s="838"/>
      <c r="U46" s="838"/>
      <c r="V46" s="839"/>
      <c r="W46" s="286" t="s">
        <v>544</v>
      </c>
      <c r="X46" s="298"/>
      <c r="Y46" s="298"/>
      <c r="Z46" s="298"/>
      <c r="AA46" s="298"/>
      <c r="AB46" s="298"/>
      <c r="AC46" s="298"/>
      <c r="AD46" s="298"/>
      <c r="AE46" s="298"/>
      <c r="AF46" s="298"/>
      <c r="AG46" s="298"/>
      <c r="AH46" s="298"/>
    </row>
    <row r="47" spans="1:36" s="35" customFormat="1" ht="45">
      <c r="A47" s="776"/>
      <c r="B47" s="776"/>
      <c r="C47" s="776">
        <v>1</v>
      </c>
      <c r="D47" s="340"/>
      <c r="E47" s="486"/>
      <c r="F47" s="486"/>
      <c r="G47" s="486"/>
      <c r="H47" s="486"/>
      <c r="I47" s="344"/>
      <c r="J47" s="181"/>
      <c r="K47" s="101"/>
      <c r="L47" s="339" t="str">
        <f>mergeValue(A47) &amp;"."&amp; mergeValue(B47)&amp;"."&amp; mergeValue(C47)</f>
        <v>1.1.1</v>
      </c>
      <c r="M47" s="160" t="s">
        <v>402</v>
      </c>
      <c r="N47" s="285"/>
      <c r="O47" s="843"/>
      <c r="P47" s="838"/>
      <c r="Q47" s="838"/>
      <c r="R47" s="838"/>
      <c r="S47" s="838"/>
      <c r="T47" s="838"/>
      <c r="U47" s="838"/>
      <c r="V47" s="839"/>
      <c r="W47" s="286" t="s">
        <v>683</v>
      </c>
      <c r="X47" s="298"/>
      <c r="Y47" s="298"/>
      <c r="Z47" s="298"/>
      <c r="AA47" s="317"/>
      <c r="AB47" s="298"/>
      <c r="AC47" s="298"/>
      <c r="AD47" s="298"/>
      <c r="AE47" s="298"/>
      <c r="AF47" s="298"/>
      <c r="AG47" s="298"/>
      <c r="AH47" s="298"/>
    </row>
    <row r="48" spans="1:36" s="35" customFormat="1" ht="33.75">
      <c r="A48" s="776"/>
      <c r="B48" s="776"/>
      <c r="C48" s="776"/>
      <c r="D48" s="776">
        <v>1</v>
      </c>
      <c r="E48" s="486"/>
      <c r="F48" s="486"/>
      <c r="G48" s="486"/>
      <c r="H48" s="486"/>
      <c r="I48" s="769"/>
      <c r="J48" s="181"/>
      <c r="K48" s="101"/>
      <c r="L48" s="339" t="str">
        <f>mergeValue(A48) &amp;"."&amp; mergeValue(B48)&amp;"."&amp; mergeValue(C48)&amp;"."&amp; mergeValue(D48)</f>
        <v>1.1.1.1</v>
      </c>
      <c r="M48" s="161" t="s">
        <v>426</v>
      </c>
      <c r="N48" s="285"/>
      <c r="O48" s="840"/>
      <c r="P48" s="841"/>
      <c r="Q48" s="841"/>
      <c r="R48" s="841"/>
      <c r="S48" s="841"/>
      <c r="T48" s="841"/>
      <c r="U48" s="841"/>
      <c r="V48" s="842"/>
      <c r="W48" s="286" t="s">
        <v>684</v>
      </c>
      <c r="X48" s="298"/>
      <c r="Y48" s="298"/>
      <c r="Z48" s="298"/>
      <c r="AA48" s="317"/>
      <c r="AB48" s="298"/>
      <c r="AC48" s="298"/>
      <c r="AD48" s="298"/>
      <c r="AE48" s="298"/>
      <c r="AF48" s="298"/>
      <c r="AG48" s="298"/>
      <c r="AH48" s="298"/>
    </row>
    <row r="49" spans="1:36" s="35" customFormat="1" ht="33.75">
      <c r="A49" s="776"/>
      <c r="B49" s="776"/>
      <c r="C49" s="776"/>
      <c r="D49" s="776"/>
      <c r="E49" s="776">
        <v>1</v>
      </c>
      <c r="F49" s="486"/>
      <c r="G49" s="486"/>
      <c r="H49" s="486"/>
      <c r="I49" s="769"/>
      <c r="J49" s="769"/>
      <c r="K49" s="101"/>
      <c r="L49" s="339" t="str">
        <f>mergeValue(A49) &amp;"."&amp; mergeValue(B49)&amp;"."&amp; mergeValue(C49)&amp;"."&amp; mergeValue(D49)&amp;"."&amp; mergeValue(E49)</f>
        <v>1.1.1.1.1</v>
      </c>
      <c r="M49" s="172" t="s">
        <v>10</v>
      </c>
      <c r="N49" s="286"/>
      <c r="O49" s="787"/>
      <c r="P49" s="788"/>
      <c r="Q49" s="788"/>
      <c r="R49" s="788"/>
      <c r="S49" s="788"/>
      <c r="T49" s="788"/>
      <c r="U49" s="788"/>
      <c r="V49" s="789"/>
      <c r="W49" s="286" t="s">
        <v>545</v>
      </c>
      <c r="X49" s="298"/>
      <c r="Y49" s="317" t="str">
        <f>strCheckUnique(Z49:Z52)</f>
        <v/>
      </c>
      <c r="Z49" s="298"/>
      <c r="AA49" s="317"/>
      <c r="AB49" s="298"/>
      <c r="AC49" s="298"/>
      <c r="AD49" s="298"/>
      <c r="AE49" s="298"/>
      <c r="AF49" s="298"/>
      <c r="AG49" s="298"/>
      <c r="AH49" s="298"/>
    </row>
    <row r="50" spans="1:36" s="35" customFormat="1" ht="66" customHeight="1">
      <c r="A50" s="776"/>
      <c r="B50" s="776"/>
      <c r="C50" s="776"/>
      <c r="D50" s="776"/>
      <c r="E50" s="776"/>
      <c r="F50" s="340">
        <v>1</v>
      </c>
      <c r="G50" s="340"/>
      <c r="H50" s="340"/>
      <c r="I50" s="769"/>
      <c r="J50" s="769"/>
      <c r="K50" s="344"/>
      <c r="L50" s="339" t="str">
        <f>mergeValue(A50) &amp;"."&amp; mergeValue(B50)&amp;"."&amp; mergeValue(C50)&amp;"."&amp; mergeValue(D50)&amp;"."&amp; mergeValue(E50)&amp;"."&amp; mergeValue(F50)</f>
        <v>1.1.1.1.1.1</v>
      </c>
      <c r="M50" s="333"/>
      <c r="N50" s="773"/>
      <c r="O50" s="192"/>
      <c r="P50" s="192"/>
      <c r="Q50" s="192"/>
      <c r="R50" s="774"/>
      <c r="S50" s="772" t="s">
        <v>87</v>
      </c>
      <c r="T50" s="774"/>
      <c r="U50" s="772" t="s">
        <v>88</v>
      </c>
      <c r="V50" s="282"/>
      <c r="W50" s="780" t="s">
        <v>546</v>
      </c>
      <c r="X50" s="298" t="str">
        <f>strCheckDate(O51:V51)</f>
        <v/>
      </c>
      <c r="Y50" s="298"/>
      <c r="Z50" s="317" t="str">
        <f>IF(M50="","",M50 )</f>
        <v/>
      </c>
      <c r="AA50" s="317"/>
      <c r="AB50" s="317"/>
      <c r="AC50" s="317"/>
      <c r="AD50" s="298"/>
      <c r="AE50" s="298"/>
      <c r="AF50" s="298"/>
      <c r="AG50" s="298"/>
      <c r="AH50" s="298"/>
    </row>
    <row r="51" spans="1:36" s="35" customFormat="1" ht="14.25" hidden="1" customHeight="1">
      <c r="A51" s="776"/>
      <c r="B51" s="776"/>
      <c r="C51" s="776"/>
      <c r="D51" s="776"/>
      <c r="E51" s="776"/>
      <c r="F51" s="340"/>
      <c r="G51" s="340"/>
      <c r="H51" s="340"/>
      <c r="I51" s="769"/>
      <c r="J51" s="769"/>
      <c r="K51" s="344"/>
      <c r="L51" s="171"/>
      <c r="M51" s="205"/>
      <c r="N51" s="773"/>
      <c r="O51" s="299"/>
      <c r="P51" s="296"/>
      <c r="Q51" s="297" t="str">
        <f>R50 &amp; "-" &amp; T50</f>
        <v>-</v>
      </c>
      <c r="R51" s="774"/>
      <c r="S51" s="772"/>
      <c r="T51" s="775"/>
      <c r="U51" s="772"/>
      <c r="V51" s="282"/>
      <c r="W51" s="781"/>
      <c r="X51" s="298"/>
      <c r="Y51" s="298"/>
      <c r="Z51" s="298"/>
      <c r="AA51" s="317"/>
      <c r="AB51" s="298"/>
      <c r="AC51" s="298"/>
      <c r="AD51" s="298"/>
      <c r="AE51" s="298"/>
      <c r="AF51" s="298"/>
      <c r="AG51" s="298"/>
      <c r="AH51" s="298"/>
    </row>
    <row r="52" spans="1:36" ht="15" customHeight="1">
      <c r="A52" s="776"/>
      <c r="B52" s="776"/>
      <c r="C52" s="776"/>
      <c r="D52" s="776"/>
      <c r="E52" s="776"/>
      <c r="F52" s="340"/>
      <c r="G52" s="340"/>
      <c r="H52" s="340"/>
      <c r="I52" s="769"/>
      <c r="J52" s="769"/>
      <c r="K52" s="201"/>
      <c r="L52" s="112"/>
      <c r="M52" s="175" t="s">
        <v>427</v>
      </c>
      <c r="N52" s="197"/>
      <c r="O52" s="157"/>
      <c r="P52" s="157"/>
      <c r="Q52" s="157"/>
      <c r="R52" s="262"/>
      <c r="S52" s="198"/>
      <c r="T52" s="198"/>
      <c r="U52" s="198"/>
      <c r="V52" s="186"/>
      <c r="W52" s="782"/>
      <c r="X52" s="307"/>
      <c r="Y52" s="307"/>
      <c r="Z52" s="307"/>
      <c r="AA52" s="317"/>
      <c r="AB52" s="307"/>
      <c r="AC52" s="298"/>
      <c r="AD52" s="298"/>
      <c r="AE52" s="298"/>
      <c r="AF52" s="298"/>
      <c r="AG52" s="298"/>
      <c r="AH52" s="298"/>
      <c r="AI52" s="35"/>
    </row>
    <row r="53" spans="1:36" ht="15" customHeight="1">
      <c r="A53" s="776"/>
      <c r="B53" s="776"/>
      <c r="C53" s="776"/>
      <c r="D53" s="776"/>
      <c r="E53" s="340"/>
      <c r="F53" s="486"/>
      <c r="G53" s="486"/>
      <c r="H53" s="486"/>
      <c r="I53" s="769"/>
      <c r="J53" s="85"/>
      <c r="K53" s="201"/>
      <c r="L53" s="112"/>
      <c r="M53" s="164" t="s">
        <v>13</v>
      </c>
      <c r="N53" s="197"/>
      <c r="O53" s="157"/>
      <c r="P53" s="157"/>
      <c r="Q53" s="157"/>
      <c r="R53" s="262"/>
      <c r="S53" s="198"/>
      <c r="T53" s="198"/>
      <c r="U53" s="197"/>
      <c r="V53" s="198"/>
      <c r="W53" s="186"/>
      <c r="X53" s="307"/>
      <c r="Y53" s="307"/>
      <c r="Z53" s="307"/>
      <c r="AA53" s="307"/>
      <c r="AB53" s="307"/>
      <c r="AC53" s="307"/>
      <c r="AD53" s="307"/>
      <c r="AE53" s="307"/>
      <c r="AF53" s="307"/>
      <c r="AG53" s="307"/>
      <c r="AH53" s="307"/>
    </row>
    <row r="54" spans="1:36" ht="15" customHeight="1">
      <c r="A54" s="776"/>
      <c r="B54" s="776"/>
      <c r="C54" s="776"/>
      <c r="D54" s="340"/>
      <c r="E54" s="345"/>
      <c r="F54" s="486"/>
      <c r="G54" s="486"/>
      <c r="H54" s="486"/>
      <c r="I54" s="201"/>
      <c r="J54" s="85"/>
      <c r="K54" s="180"/>
      <c r="L54" s="112"/>
      <c r="M54" s="163" t="s">
        <v>428</v>
      </c>
      <c r="N54" s="197"/>
      <c r="O54" s="157"/>
      <c r="P54" s="157"/>
      <c r="Q54" s="157"/>
      <c r="R54" s="262"/>
      <c r="S54" s="198"/>
      <c r="T54" s="198"/>
      <c r="U54" s="197"/>
      <c r="V54" s="198"/>
      <c r="W54" s="186"/>
      <c r="X54" s="307"/>
      <c r="Y54" s="307"/>
      <c r="Z54" s="307"/>
      <c r="AA54" s="307"/>
      <c r="AB54" s="307"/>
      <c r="AC54" s="307"/>
      <c r="AD54" s="307"/>
      <c r="AE54" s="307"/>
      <c r="AF54" s="307"/>
      <c r="AG54" s="307"/>
      <c r="AH54" s="307"/>
    </row>
    <row r="55" spans="1:36" ht="15" customHeight="1">
      <c r="A55" s="776"/>
      <c r="B55" s="776"/>
      <c r="C55" s="340"/>
      <c r="D55" s="340"/>
      <c r="E55" s="345"/>
      <c r="F55" s="486"/>
      <c r="G55" s="486"/>
      <c r="H55" s="486"/>
      <c r="I55" s="201"/>
      <c r="J55" s="85"/>
      <c r="K55" s="180"/>
      <c r="L55" s="112"/>
      <c r="M55" s="162" t="s">
        <v>403</v>
      </c>
      <c r="N55" s="198"/>
      <c r="O55" s="162"/>
      <c r="P55" s="162"/>
      <c r="Q55" s="162"/>
      <c r="R55" s="262"/>
      <c r="S55" s="198"/>
      <c r="T55" s="198"/>
      <c r="U55" s="197"/>
      <c r="V55" s="198"/>
      <c r="W55" s="186"/>
      <c r="X55" s="307"/>
      <c r="Y55" s="307"/>
      <c r="Z55" s="307"/>
      <c r="AA55" s="307"/>
      <c r="AB55" s="307"/>
      <c r="AC55" s="307"/>
      <c r="AD55" s="307"/>
      <c r="AE55" s="307"/>
      <c r="AF55" s="307"/>
      <c r="AG55" s="307"/>
      <c r="AH55" s="307"/>
    </row>
    <row r="56" spans="1:36" ht="15" customHeight="1">
      <c r="A56" s="776"/>
      <c r="B56" s="340"/>
      <c r="C56" s="345"/>
      <c r="D56" s="345"/>
      <c r="E56" s="345"/>
      <c r="F56" s="486"/>
      <c r="G56" s="486"/>
      <c r="H56" s="486"/>
      <c r="I56" s="201"/>
      <c r="J56" s="85"/>
      <c r="K56" s="180"/>
      <c r="L56" s="112"/>
      <c r="M56" s="177" t="s">
        <v>21</v>
      </c>
      <c r="N56" s="198"/>
      <c r="O56" s="162"/>
      <c r="P56" s="162"/>
      <c r="Q56" s="162"/>
      <c r="R56" s="262"/>
      <c r="S56" s="198"/>
      <c r="T56" s="198"/>
      <c r="U56" s="197"/>
      <c r="V56" s="198"/>
      <c r="W56" s="186"/>
      <c r="X56" s="307"/>
      <c r="Y56" s="307"/>
      <c r="Z56" s="307"/>
      <c r="AA56" s="307"/>
      <c r="AB56" s="307"/>
      <c r="AC56" s="307"/>
      <c r="AD56" s="307"/>
      <c r="AE56" s="307"/>
      <c r="AF56" s="307"/>
      <c r="AG56" s="307"/>
      <c r="AH56" s="307"/>
    </row>
    <row r="57" spans="1:36" ht="15" customHeight="1">
      <c r="A57" s="340"/>
      <c r="B57" s="346"/>
      <c r="C57" s="346"/>
      <c r="D57" s="346"/>
      <c r="E57" s="347"/>
      <c r="F57" s="346"/>
      <c r="G57" s="486"/>
      <c r="H57" s="486"/>
      <c r="I57" s="200"/>
      <c r="J57" s="85"/>
      <c r="K57" s="344"/>
      <c r="L57" s="112"/>
      <c r="M57" s="210" t="s">
        <v>312</v>
      </c>
      <c r="N57" s="198"/>
      <c r="O57" s="162"/>
      <c r="P57" s="162"/>
      <c r="Q57" s="162"/>
      <c r="R57" s="262"/>
      <c r="S57" s="198"/>
      <c r="T57" s="198"/>
      <c r="U57" s="197"/>
      <c r="V57" s="198"/>
      <c r="W57" s="186"/>
      <c r="X57" s="307"/>
      <c r="Y57" s="307"/>
      <c r="Z57" s="307"/>
      <c r="AA57" s="307"/>
      <c r="AB57" s="307"/>
      <c r="AC57" s="307"/>
      <c r="AD57" s="307"/>
      <c r="AE57" s="307"/>
      <c r="AF57" s="307"/>
      <c r="AG57" s="307"/>
      <c r="AH57" s="307"/>
    </row>
    <row r="58" spans="1:36" ht="18.75" customHeight="1">
      <c r="X58" s="307"/>
      <c r="Y58" s="307"/>
      <c r="Z58" s="307"/>
      <c r="AA58" s="307"/>
      <c r="AB58" s="307"/>
      <c r="AC58" s="307"/>
      <c r="AD58" s="307"/>
      <c r="AE58" s="307"/>
      <c r="AF58" s="307"/>
      <c r="AG58" s="307"/>
      <c r="AH58" s="307"/>
      <c r="AI58" s="307"/>
      <c r="AJ58" s="307"/>
    </row>
    <row r="59" spans="1:36" s="34" customFormat="1" ht="17.100000000000001" customHeight="1">
      <c r="A59" s="34" t="s">
        <v>15</v>
      </c>
      <c r="C59" s="34" t="s">
        <v>53</v>
      </c>
      <c r="V59" s="183"/>
      <c r="X59" s="323"/>
      <c r="Y59" s="323"/>
      <c r="Z59" s="323"/>
      <c r="AA59" s="323"/>
      <c r="AB59" s="323"/>
      <c r="AC59" s="323"/>
      <c r="AD59" s="323"/>
      <c r="AE59" s="323"/>
      <c r="AF59" s="323"/>
      <c r="AG59" s="323"/>
      <c r="AH59" s="323"/>
      <c r="AI59" s="323"/>
      <c r="AJ59" s="323"/>
    </row>
    <row r="60" spans="1:36" ht="17.100000000000001" customHeight="1">
      <c r="L60" s="127"/>
      <c r="M60" s="127"/>
      <c r="N60" s="127"/>
      <c r="O60" s="127"/>
      <c r="P60" s="127"/>
      <c r="Q60" s="127"/>
      <c r="R60" s="127"/>
      <c r="S60" s="127"/>
      <c r="T60" s="127"/>
      <c r="U60" s="127"/>
      <c r="V60" s="127"/>
      <c r="W60" s="127"/>
      <c r="X60" s="307"/>
      <c r="Y60" s="307"/>
      <c r="Z60" s="307"/>
      <c r="AA60" s="307"/>
      <c r="AB60" s="307"/>
      <c r="AC60" s="307"/>
      <c r="AD60" s="307"/>
      <c r="AE60" s="307"/>
      <c r="AF60" s="307"/>
      <c r="AG60" s="307"/>
      <c r="AH60" s="307"/>
      <c r="AI60" s="307"/>
      <c r="AJ60" s="307"/>
    </row>
    <row r="61" spans="1:36" s="35" customFormat="1" ht="22.5">
      <c r="A61" s="776">
        <v>1</v>
      </c>
      <c r="B61" s="340"/>
      <c r="C61" s="340"/>
      <c r="D61" s="340"/>
      <c r="E61" s="341"/>
      <c r="F61" s="486"/>
      <c r="G61" s="486"/>
      <c r="H61" s="486"/>
      <c r="I61" s="343"/>
      <c r="J61" s="180"/>
      <c r="K61" s="180"/>
      <c r="L61" s="339">
        <f>mergeValue(A61)</f>
        <v>1</v>
      </c>
      <c r="M61" s="587" t="s">
        <v>23</v>
      </c>
      <c r="N61" s="570"/>
      <c r="O61" s="771"/>
      <c r="P61" s="771"/>
      <c r="Q61" s="771"/>
      <c r="R61" s="771"/>
      <c r="S61" s="771"/>
      <c r="T61" s="771"/>
      <c r="U61" s="771"/>
      <c r="V61" s="771"/>
      <c r="W61" s="600" t="s">
        <v>543</v>
      </c>
      <c r="X61" s="298"/>
      <c r="Y61" s="298"/>
      <c r="Z61" s="298"/>
      <c r="AA61" s="298"/>
      <c r="AB61" s="298"/>
      <c r="AC61" s="298"/>
      <c r="AD61" s="298"/>
      <c r="AE61" s="298"/>
      <c r="AF61" s="298"/>
      <c r="AG61" s="298"/>
      <c r="AH61" s="298"/>
    </row>
    <row r="62" spans="1:36" s="35" customFormat="1" ht="22.5">
      <c r="A62" s="776"/>
      <c r="B62" s="776">
        <v>1</v>
      </c>
      <c r="C62" s="340"/>
      <c r="D62" s="340"/>
      <c r="E62" s="486"/>
      <c r="F62" s="486"/>
      <c r="G62" s="486"/>
      <c r="H62" s="486"/>
      <c r="I62" s="200"/>
      <c r="J62" s="181"/>
      <c r="L62" s="339" t="str">
        <f>mergeValue(A62) &amp;"."&amp; mergeValue(B62)</f>
        <v>1.1</v>
      </c>
      <c r="M62" s="159" t="s">
        <v>18</v>
      </c>
      <c r="N62" s="285"/>
      <c r="O62" s="771"/>
      <c r="P62" s="771"/>
      <c r="Q62" s="771"/>
      <c r="R62" s="771"/>
      <c r="S62" s="771"/>
      <c r="T62" s="771"/>
      <c r="U62" s="771"/>
      <c r="V62" s="771"/>
      <c r="W62" s="286" t="s">
        <v>544</v>
      </c>
      <c r="X62" s="298"/>
      <c r="Y62" s="298"/>
      <c r="Z62" s="298"/>
      <c r="AA62" s="298"/>
      <c r="AB62" s="298"/>
      <c r="AC62" s="298"/>
      <c r="AD62" s="298"/>
      <c r="AE62" s="298"/>
      <c r="AF62" s="298"/>
      <c r="AG62" s="298"/>
      <c r="AH62" s="298"/>
    </row>
    <row r="63" spans="1:36" s="35" customFormat="1" ht="45">
      <c r="A63" s="776"/>
      <c r="B63" s="776"/>
      <c r="C63" s="776">
        <v>1</v>
      </c>
      <c r="D63" s="340"/>
      <c r="E63" s="486"/>
      <c r="F63" s="486"/>
      <c r="G63" s="486"/>
      <c r="H63" s="486"/>
      <c r="I63" s="344"/>
      <c r="J63" s="181"/>
      <c r="K63" s="101"/>
      <c r="L63" s="339" t="str">
        <f>mergeValue(A63) &amp;"."&amp; mergeValue(B63)&amp;"."&amp; mergeValue(C63)</f>
        <v>1.1.1</v>
      </c>
      <c r="M63" s="160" t="s">
        <v>402</v>
      </c>
      <c r="N63" s="285"/>
      <c r="O63" s="771"/>
      <c r="P63" s="771"/>
      <c r="Q63" s="771"/>
      <c r="R63" s="771"/>
      <c r="S63" s="771"/>
      <c r="T63" s="771"/>
      <c r="U63" s="771"/>
      <c r="V63" s="771"/>
      <c r="W63" s="286" t="s">
        <v>683</v>
      </c>
      <c r="X63" s="298"/>
      <c r="Y63" s="298"/>
      <c r="Z63" s="298"/>
      <c r="AA63" s="317"/>
      <c r="AB63" s="298"/>
      <c r="AC63" s="298"/>
      <c r="AD63" s="298"/>
      <c r="AE63" s="298"/>
      <c r="AF63" s="298"/>
      <c r="AG63" s="298"/>
      <c r="AH63" s="298"/>
    </row>
    <row r="64" spans="1:36" s="35" customFormat="1" ht="33.75">
      <c r="A64" s="776"/>
      <c r="B64" s="776"/>
      <c r="C64" s="776"/>
      <c r="D64" s="776">
        <v>1</v>
      </c>
      <c r="E64" s="486"/>
      <c r="F64" s="486"/>
      <c r="G64" s="486"/>
      <c r="H64" s="486"/>
      <c r="I64" s="769"/>
      <c r="J64" s="181"/>
      <c r="K64" s="101"/>
      <c r="L64" s="339" t="str">
        <f>mergeValue(A64) &amp;"."&amp; mergeValue(B64)&amp;"."&amp; mergeValue(C64)&amp;"."&amp; mergeValue(D64)</f>
        <v>1.1.1.1</v>
      </c>
      <c r="M64" s="161" t="s">
        <v>426</v>
      </c>
      <c r="N64" s="285"/>
      <c r="O64" s="786"/>
      <c r="P64" s="786"/>
      <c r="Q64" s="786"/>
      <c r="R64" s="786"/>
      <c r="S64" s="786"/>
      <c r="T64" s="786"/>
      <c r="U64" s="786"/>
      <c r="V64" s="786"/>
      <c r="W64" s="286" t="s">
        <v>684</v>
      </c>
      <c r="X64" s="298"/>
      <c r="Y64" s="298"/>
      <c r="Z64" s="298"/>
      <c r="AA64" s="317"/>
      <c r="AB64" s="298"/>
      <c r="AC64" s="298"/>
      <c r="AD64" s="298"/>
      <c r="AE64" s="298"/>
      <c r="AF64" s="298"/>
      <c r="AG64" s="298"/>
      <c r="AH64" s="298"/>
    </row>
    <row r="65" spans="1:98" s="35" customFormat="1" ht="33.75">
      <c r="A65" s="776"/>
      <c r="B65" s="776"/>
      <c r="C65" s="776"/>
      <c r="D65" s="776"/>
      <c r="E65" s="776">
        <v>1</v>
      </c>
      <c r="F65" s="486"/>
      <c r="G65" s="486"/>
      <c r="H65" s="486"/>
      <c r="I65" s="769"/>
      <c r="J65" s="769"/>
      <c r="K65" s="101"/>
      <c r="L65" s="339" t="str">
        <f>mergeValue(A65) &amp;"."&amp; mergeValue(B65)&amp;"."&amp; mergeValue(C65)&amp;"."&amp; mergeValue(D65)&amp;"."&amp; mergeValue(E65)</f>
        <v>1.1.1.1.1</v>
      </c>
      <c r="M65" s="172" t="s">
        <v>10</v>
      </c>
      <c r="N65" s="286"/>
      <c r="O65" s="785"/>
      <c r="P65" s="785"/>
      <c r="Q65" s="785"/>
      <c r="R65" s="785"/>
      <c r="S65" s="785"/>
      <c r="T65" s="785"/>
      <c r="U65" s="785"/>
      <c r="V65" s="785"/>
      <c r="W65" s="286" t="s">
        <v>545</v>
      </c>
      <c r="X65" s="298"/>
      <c r="Y65" s="317" t="str">
        <f>strCheckUnique(Z65:Z68)</f>
        <v/>
      </c>
      <c r="Z65" s="298"/>
      <c r="AA65" s="317"/>
      <c r="AB65" s="298"/>
      <c r="AC65" s="298"/>
      <c r="AD65" s="298"/>
      <c r="AE65" s="298"/>
      <c r="AF65" s="298"/>
      <c r="AG65" s="298"/>
      <c r="AH65" s="298"/>
    </row>
    <row r="66" spans="1:98" s="35" customFormat="1" ht="66" customHeight="1">
      <c r="A66" s="776"/>
      <c r="B66" s="776"/>
      <c r="C66" s="776"/>
      <c r="D66" s="776"/>
      <c r="E66" s="776"/>
      <c r="F66" s="340">
        <v>1</v>
      </c>
      <c r="G66" s="340"/>
      <c r="H66" s="340"/>
      <c r="I66" s="769"/>
      <c r="J66" s="769"/>
      <c r="K66" s="344"/>
      <c r="L66" s="339" t="str">
        <f>mergeValue(A66) &amp;"."&amp; mergeValue(B66)&amp;"."&amp; mergeValue(C66)&amp;"."&amp; mergeValue(D66)&amp;"."&amp; mergeValue(E66)&amp;"."&amp; mergeValue(F66)</f>
        <v>1.1.1.1.1.1</v>
      </c>
      <c r="M66" s="333"/>
      <c r="N66" s="773"/>
      <c r="O66" s="192"/>
      <c r="P66" s="192"/>
      <c r="Q66" s="192"/>
      <c r="R66" s="774"/>
      <c r="S66" s="772" t="s">
        <v>87</v>
      </c>
      <c r="T66" s="774"/>
      <c r="U66" s="772" t="s">
        <v>88</v>
      </c>
      <c r="V66" s="282"/>
      <c r="W66" s="780" t="s">
        <v>546</v>
      </c>
      <c r="X66" s="298" t="str">
        <f>strCheckDate(O67:V67)</f>
        <v/>
      </c>
      <c r="Y66" s="298"/>
      <c r="Z66" s="317" t="str">
        <f>IF(M66="","",M66 )</f>
        <v/>
      </c>
      <c r="AA66" s="317"/>
      <c r="AB66" s="317"/>
      <c r="AC66" s="317"/>
      <c r="AD66" s="298"/>
      <c r="AE66" s="298"/>
      <c r="AF66" s="298"/>
      <c r="AG66" s="298"/>
      <c r="AH66" s="298"/>
    </row>
    <row r="67" spans="1:98" s="35" customFormat="1" ht="14.25" hidden="1" customHeight="1">
      <c r="A67" s="776"/>
      <c r="B67" s="776"/>
      <c r="C67" s="776"/>
      <c r="D67" s="776"/>
      <c r="E67" s="776"/>
      <c r="F67" s="340"/>
      <c r="G67" s="340"/>
      <c r="H67" s="340"/>
      <c r="I67" s="769"/>
      <c r="J67" s="769"/>
      <c r="K67" s="344"/>
      <c r="L67" s="171"/>
      <c r="M67" s="205"/>
      <c r="N67" s="773"/>
      <c r="O67" s="299"/>
      <c r="P67" s="296"/>
      <c r="Q67" s="297" t="str">
        <f>R66 &amp; "-" &amp; T66</f>
        <v>-</v>
      </c>
      <c r="R67" s="774"/>
      <c r="S67" s="772"/>
      <c r="T67" s="775"/>
      <c r="U67" s="772"/>
      <c r="V67" s="282"/>
      <c r="W67" s="781"/>
      <c r="X67" s="298"/>
      <c r="Y67" s="298"/>
      <c r="Z67" s="298"/>
      <c r="AA67" s="317"/>
      <c r="AB67" s="298"/>
      <c r="AC67" s="298"/>
      <c r="AD67" s="298"/>
      <c r="AE67" s="298"/>
      <c r="AF67" s="298"/>
      <c r="AG67" s="298"/>
      <c r="AH67" s="298"/>
    </row>
    <row r="68" spans="1:98" ht="15" customHeight="1">
      <c r="A68" s="776"/>
      <c r="B68" s="776"/>
      <c r="C68" s="776"/>
      <c r="D68" s="776"/>
      <c r="E68" s="776"/>
      <c r="F68" s="340"/>
      <c r="G68" s="340"/>
      <c r="H68" s="340"/>
      <c r="I68" s="769"/>
      <c r="J68" s="769"/>
      <c r="K68" s="201"/>
      <c r="L68" s="112"/>
      <c r="M68" s="175" t="s">
        <v>427</v>
      </c>
      <c r="N68" s="197"/>
      <c r="O68" s="157"/>
      <c r="P68" s="157"/>
      <c r="Q68" s="157"/>
      <c r="R68" s="262"/>
      <c r="S68" s="198"/>
      <c r="T68" s="198"/>
      <c r="U68" s="198"/>
      <c r="V68" s="186"/>
      <c r="W68" s="782"/>
      <c r="X68" s="307"/>
      <c r="Y68" s="307"/>
      <c r="Z68" s="307"/>
      <c r="AA68" s="317"/>
      <c r="AB68" s="307"/>
      <c r="AC68" s="298"/>
      <c r="AD68" s="298"/>
      <c r="AE68" s="298"/>
      <c r="AF68" s="298"/>
      <c r="AG68" s="298"/>
      <c r="AH68" s="298"/>
      <c r="AI68" s="35"/>
    </row>
    <row r="69" spans="1:98" ht="14.25">
      <c r="A69" s="776"/>
      <c r="B69" s="776"/>
      <c r="C69" s="776"/>
      <c r="D69" s="776"/>
      <c r="E69" s="340"/>
      <c r="F69" s="486"/>
      <c r="G69" s="486"/>
      <c r="H69" s="486"/>
      <c r="I69" s="769"/>
      <c r="J69" s="85"/>
      <c r="K69" s="201"/>
      <c r="L69" s="112"/>
      <c r="M69" s="164" t="s">
        <v>13</v>
      </c>
      <c r="N69" s="197"/>
      <c r="O69" s="157"/>
      <c r="P69" s="157"/>
      <c r="Q69" s="157"/>
      <c r="R69" s="262"/>
      <c r="S69" s="198"/>
      <c r="T69" s="198"/>
      <c r="U69" s="197"/>
      <c r="V69" s="198"/>
      <c r="W69" s="186"/>
      <c r="X69" s="307"/>
      <c r="Y69" s="307"/>
      <c r="Z69" s="307"/>
      <c r="AA69" s="307"/>
      <c r="AB69" s="307"/>
      <c r="AC69" s="307"/>
      <c r="AD69" s="307"/>
      <c r="AE69" s="307"/>
      <c r="AF69" s="307"/>
      <c r="AG69" s="307"/>
      <c r="AH69" s="307"/>
    </row>
    <row r="70" spans="1:98" ht="14.25">
      <c r="A70" s="776"/>
      <c r="B70" s="776"/>
      <c r="C70" s="776"/>
      <c r="D70" s="340"/>
      <c r="E70" s="345"/>
      <c r="F70" s="486"/>
      <c r="G70" s="486"/>
      <c r="H70" s="486"/>
      <c r="I70" s="201"/>
      <c r="J70" s="85"/>
      <c r="K70" s="180"/>
      <c r="L70" s="112"/>
      <c r="M70" s="163" t="s">
        <v>428</v>
      </c>
      <c r="N70" s="197"/>
      <c r="O70" s="157"/>
      <c r="P70" s="157"/>
      <c r="Q70" s="157"/>
      <c r="R70" s="262"/>
      <c r="S70" s="198"/>
      <c r="T70" s="198"/>
      <c r="U70" s="197"/>
      <c r="V70" s="198"/>
      <c r="W70" s="186"/>
      <c r="X70" s="307"/>
      <c r="Y70" s="307"/>
      <c r="Z70" s="307"/>
      <c r="AA70" s="307"/>
      <c r="AB70" s="307"/>
      <c r="AC70" s="307"/>
      <c r="AD70" s="307"/>
      <c r="AE70" s="307"/>
      <c r="AF70" s="307"/>
      <c r="AG70" s="307"/>
      <c r="AH70" s="307"/>
    </row>
    <row r="71" spans="1:98" ht="14.25">
      <c r="A71" s="776"/>
      <c r="B71" s="776"/>
      <c r="C71" s="340"/>
      <c r="D71" s="340"/>
      <c r="E71" s="345"/>
      <c r="F71" s="486"/>
      <c r="G71" s="486"/>
      <c r="H71" s="486"/>
      <c r="I71" s="201"/>
      <c r="J71" s="85"/>
      <c r="K71" s="180"/>
      <c r="L71" s="112"/>
      <c r="M71" s="162" t="s">
        <v>403</v>
      </c>
      <c r="N71" s="198"/>
      <c r="O71" s="162"/>
      <c r="P71" s="162"/>
      <c r="Q71" s="162"/>
      <c r="R71" s="262"/>
      <c r="S71" s="198"/>
      <c r="T71" s="198"/>
      <c r="U71" s="197"/>
      <c r="V71" s="198"/>
      <c r="W71" s="186"/>
      <c r="X71" s="307"/>
      <c r="Y71" s="307"/>
      <c r="Z71" s="307"/>
      <c r="AA71" s="307"/>
      <c r="AB71" s="307"/>
      <c r="AC71" s="307"/>
      <c r="AD71" s="307"/>
      <c r="AE71" s="307"/>
      <c r="AF71" s="307"/>
      <c r="AG71" s="307"/>
      <c r="AH71" s="307"/>
    </row>
    <row r="72" spans="1:98" ht="14.25">
      <c r="A72" s="776"/>
      <c r="B72" s="340"/>
      <c r="C72" s="345"/>
      <c r="D72" s="345"/>
      <c r="E72" s="345"/>
      <c r="F72" s="486"/>
      <c r="G72" s="486"/>
      <c r="H72" s="486"/>
      <c r="I72" s="201"/>
      <c r="J72" s="85"/>
      <c r="K72" s="180"/>
      <c r="L72" s="112"/>
      <c r="M72" s="177" t="s">
        <v>21</v>
      </c>
      <c r="N72" s="198"/>
      <c r="O72" s="162"/>
      <c r="P72" s="162"/>
      <c r="Q72" s="162"/>
      <c r="R72" s="262"/>
      <c r="S72" s="198"/>
      <c r="T72" s="198"/>
      <c r="U72" s="197"/>
      <c r="V72" s="198"/>
      <c r="W72" s="186"/>
      <c r="X72" s="307"/>
      <c r="Y72" s="307"/>
      <c r="Z72" s="307"/>
      <c r="AA72" s="307"/>
      <c r="AB72" s="307"/>
      <c r="AC72" s="307"/>
      <c r="AD72" s="307"/>
      <c r="AE72" s="307"/>
      <c r="AF72" s="307"/>
      <c r="AG72" s="307"/>
      <c r="AH72" s="307"/>
    </row>
    <row r="73" spans="1:98" ht="14.25">
      <c r="A73" s="340"/>
      <c r="B73" s="346"/>
      <c r="C73" s="346"/>
      <c r="D73" s="346"/>
      <c r="E73" s="347"/>
      <c r="F73" s="346"/>
      <c r="G73" s="486"/>
      <c r="H73" s="486"/>
      <c r="I73" s="200"/>
      <c r="J73" s="85"/>
      <c r="K73" s="344"/>
      <c r="L73" s="112"/>
      <c r="M73" s="210" t="s">
        <v>312</v>
      </c>
      <c r="N73" s="198"/>
      <c r="O73" s="162"/>
      <c r="P73" s="162"/>
      <c r="Q73" s="162"/>
      <c r="R73" s="262"/>
      <c r="S73" s="198"/>
      <c r="T73" s="198"/>
      <c r="U73" s="197"/>
      <c r="V73" s="198"/>
      <c r="W73" s="186"/>
      <c r="X73" s="307"/>
      <c r="Y73" s="307"/>
      <c r="Z73" s="307"/>
      <c r="AA73" s="307"/>
      <c r="AB73" s="307"/>
      <c r="AC73" s="307"/>
      <c r="AD73" s="307"/>
      <c r="AE73" s="307"/>
      <c r="AF73" s="307"/>
      <c r="AG73" s="307"/>
      <c r="AH73" s="307"/>
    </row>
    <row r="74" spans="1:98" ht="18.75" customHeight="1">
      <c r="X74" s="307"/>
      <c r="Y74" s="307"/>
      <c r="Z74" s="307"/>
      <c r="AA74" s="307"/>
      <c r="AB74" s="307"/>
      <c r="AC74" s="307"/>
      <c r="AD74" s="307"/>
      <c r="AE74" s="307"/>
      <c r="AF74" s="307"/>
      <c r="AG74" s="307"/>
      <c r="AH74" s="307"/>
      <c r="AI74" s="307"/>
      <c r="AJ74" s="307"/>
    </row>
    <row r="75" spans="1:98" s="34" customFormat="1" ht="17.100000000000001" customHeight="1">
      <c r="A75" s="34" t="s">
        <v>15</v>
      </c>
      <c r="C75" s="34" t="s">
        <v>54</v>
      </c>
      <c r="V75" s="183"/>
      <c r="X75" s="323"/>
      <c r="Y75" s="323"/>
      <c r="Z75" s="323"/>
      <c r="AA75" s="323"/>
      <c r="AB75" s="323"/>
      <c r="AC75" s="323"/>
      <c r="AD75" s="323"/>
      <c r="AE75" s="323"/>
      <c r="AF75" s="323"/>
      <c r="AG75" s="323"/>
      <c r="AH75" s="323"/>
      <c r="AI75" s="323"/>
      <c r="AJ75" s="323"/>
    </row>
    <row r="76" spans="1:98" ht="17.100000000000001" customHeight="1">
      <c r="L76" s="127"/>
      <c r="M76" s="127"/>
      <c r="N76" s="127"/>
      <c r="O76" s="127"/>
      <c r="P76" s="127"/>
      <c r="Q76" s="127"/>
      <c r="R76" s="127"/>
      <c r="S76" s="127"/>
      <c r="T76" s="127"/>
      <c r="U76" s="127"/>
      <c r="V76" s="127"/>
      <c r="W76" s="127"/>
      <c r="X76" s="307"/>
      <c r="Y76" s="307"/>
      <c r="Z76" s="307"/>
      <c r="AA76" s="307"/>
      <c r="AB76" s="307"/>
      <c r="AC76" s="307"/>
      <c r="AD76" s="307"/>
      <c r="AE76" s="307"/>
      <c r="AF76" s="307"/>
      <c r="AG76" s="307"/>
      <c r="AH76" s="307"/>
      <c r="AI76" s="307"/>
      <c r="AJ76" s="307"/>
    </row>
    <row r="77" spans="1:98" s="35" customFormat="1" ht="270">
      <c r="A77" s="776">
        <v>1</v>
      </c>
      <c r="B77" s="340"/>
      <c r="C77" s="340"/>
      <c r="D77" s="340"/>
      <c r="E77" s="341"/>
      <c r="F77" s="486"/>
      <c r="G77" s="486"/>
      <c r="H77" s="486"/>
      <c r="I77" s="343"/>
      <c r="J77" s="180"/>
      <c r="K77" s="180"/>
      <c r="L77" s="339">
        <f>mergeValue(A77)</f>
        <v>1</v>
      </c>
      <c r="M77" s="587" t="s">
        <v>23</v>
      </c>
      <c r="N77" s="570"/>
      <c r="O77" s="837"/>
      <c r="P77" s="838"/>
      <c r="Q77" s="838"/>
      <c r="R77" s="838"/>
      <c r="S77" s="838"/>
      <c r="T77" s="838"/>
      <c r="U77" s="838"/>
      <c r="V77" s="838"/>
      <c r="W77" s="838"/>
      <c r="X77" s="838"/>
      <c r="Y77" s="838"/>
      <c r="Z77" s="838"/>
      <c r="AA77" s="838"/>
      <c r="AB77" s="838"/>
      <c r="AC77" s="838"/>
      <c r="AD77" s="838"/>
      <c r="AE77" s="838"/>
      <c r="AF77" s="838"/>
      <c r="AG77" s="838"/>
      <c r="AH77" s="838"/>
      <c r="AI77" s="838"/>
      <c r="AJ77" s="838"/>
      <c r="AK77" s="838"/>
      <c r="AL77" s="838"/>
      <c r="AM77" s="838"/>
      <c r="AN77" s="838"/>
      <c r="AO77" s="838"/>
      <c r="AP77" s="838"/>
      <c r="AQ77" s="838"/>
      <c r="AR77" s="838"/>
      <c r="AS77" s="838"/>
      <c r="AT77" s="838"/>
      <c r="AU77" s="838"/>
      <c r="AV77" s="838"/>
      <c r="AW77" s="838"/>
      <c r="AX77" s="838"/>
      <c r="AY77" s="838"/>
      <c r="AZ77" s="838"/>
      <c r="BA77" s="838"/>
      <c r="BB77" s="838"/>
      <c r="BC77" s="838"/>
      <c r="BD77" s="838"/>
      <c r="BE77" s="838"/>
      <c r="BF77" s="838"/>
      <c r="BG77" s="838"/>
      <c r="BH77" s="838"/>
      <c r="BI77" s="838"/>
      <c r="BJ77" s="838"/>
      <c r="BK77" s="838"/>
      <c r="BL77" s="838"/>
      <c r="BM77" s="838"/>
      <c r="BN77" s="838"/>
      <c r="BO77" s="838"/>
      <c r="BP77" s="838"/>
      <c r="BQ77" s="838"/>
      <c r="BR77" s="838"/>
      <c r="BS77" s="838"/>
      <c r="BT77" s="838"/>
      <c r="BU77" s="838"/>
      <c r="BV77" s="838"/>
      <c r="BW77" s="838"/>
      <c r="BX77" s="838"/>
      <c r="BY77" s="838"/>
      <c r="BZ77" s="838"/>
      <c r="CA77" s="838"/>
      <c r="CB77" s="838"/>
      <c r="CC77" s="838"/>
      <c r="CD77" s="838"/>
      <c r="CE77" s="838"/>
      <c r="CF77" s="838"/>
      <c r="CG77" s="839"/>
      <c r="CH77" s="600" t="s">
        <v>543</v>
      </c>
      <c r="CI77" s="298"/>
      <c r="CJ77" s="298"/>
      <c r="CK77" s="298"/>
      <c r="CL77" s="298"/>
      <c r="CM77" s="298"/>
      <c r="CN77" s="298"/>
      <c r="CO77" s="298"/>
      <c r="CP77" s="298"/>
      <c r="CQ77" s="298"/>
      <c r="CR77" s="298"/>
      <c r="CS77" s="298"/>
      <c r="CT77" s="298"/>
    </row>
    <row r="78" spans="1:98" s="35" customFormat="1" ht="371.25">
      <c r="A78" s="776"/>
      <c r="B78" s="776">
        <v>1</v>
      </c>
      <c r="C78" s="340"/>
      <c r="D78" s="340"/>
      <c r="E78" s="486"/>
      <c r="F78" s="486"/>
      <c r="G78" s="486"/>
      <c r="H78" s="486"/>
      <c r="I78" s="200"/>
      <c r="J78" s="181"/>
      <c r="L78" s="339" t="str">
        <f>mergeValue(A78) &amp;"."&amp; mergeValue(B78)</f>
        <v>1.1</v>
      </c>
      <c r="M78" s="159" t="s">
        <v>18</v>
      </c>
      <c r="N78" s="285"/>
      <c r="O78" s="837"/>
      <c r="P78" s="838"/>
      <c r="Q78" s="838"/>
      <c r="R78" s="838"/>
      <c r="S78" s="838"/>
      <c r="T78" s="838"/>
      <c r="U78" s="838"/>
      <c r="V78" s="838"/>
      <c r="W78" s="838"/>
      <c r="X78" s="838"/>
      <c r="Y78" s="838"/>
      <c r="Z78" s="838"/>
      <c r="AA78" s="838"/>
      <c r="AB78" s="838"/>
      <c r="AC78" s="838"/>
      <c r="AD78" s="838"/>
      <c r="AE78" s="838"/>
      <c r="AF78" s="838"/>
      <c r="AG78" s="838"/>
      <c r="AH78" s="838"/>
      <c r="AI78" s="838"/>
      <c r="AJ78" s="838"/>
      <c r="AK78" s="838"/>
      <c r="AL78" s="838"/>
      <c r="AM78" s="838"/>
      <c r="AN78" s="838"/>
      <c r="AO78" s="838"/>
      <c r="AP78" s="838"/>
      <c r="AQ78" s="838"/>
      <c r="AR78" s="838"/>
      <c r="AS78" s="838"/>
      <c r="AT78" s="838"/>
      <c r="AU78" s="838"/>
      <c r="AV78" s="838"/>
      <c r="AW78" s="838"/>
      <c r="AX78" s="838"/>
      <c r="AY78" s="838"/>
      <c r="AZ78" s="838"/>
      <c r="BA78" s="838"/>
      <c r="BB78" s="838"/>
      <c r="BC78" s="838"/>
      <c r="BD78" s="838"/>
      <c r="BE78" s="838"/>
      <c r="BF78" s="838"/>
      <c r="BG78" s="838"/>
      <c r="BH78" s="838"/>
      <c r="BI78" s="838"/>
      <c r="BJ78" s="838"/>
      <c r="BK78" s="838"/>
      <c r="BL78" s="838"/>
      <c r="BM78" s="838"/>
      <c r="BN78" s="838"/>
      <c r="BO78" s="838"/>
      <c r="BP78" s="838"/>
      <c r="BQ78" s="838"/>
      <c r="BR78" s="838"/>
      <c r="BS78" s="838"/>
      <c r="BT78" s="838"/>
      <c r="BU78" s="838"/>
      <c r="BV78" s="838"/>
      <c r="BW78" s="838"/>
      <c r="BX78" s="838"/>
      <c r="BY78" s="838"/>
      <c r="BZ78" s="838"/>
      <c r="CA78" s="838"/>
      <c r="CB78" s="838"/>
      <c r="CC78" s="838"/>
      <c r="CD78" s="838"/>
      <c r="CE78" s="838"/>
      <c r="CF78" s="838"/>
      <c r="CG78" s="839"/>
      <c r="CH78" s="286" t="s">
        <v>544</v>
      </c>
      <c r="CI78" s="298"/>
      <c r="CJ78" s="298"/>
      <c r="CK78" s="298"/>
      <c r="CL78" s="298"/>
      <c r="CM78" s="298"/>
      <c r="CN78" s="298"/>
      <c r="CO78" s="298"/>
      <c r="CP78" s="298"/>
      <c r="CQ78" s="298"/>
      <c r="CR78" s="298"/>
      <c r="CS78" s="298"/>
      <c r="CT78" s="298"/>
    </row>
    <row r="79" spans="1:98" s="35" customFormat="1" ht="409.5">
      <c r="A79" s="776"/>
      <c r="B79" s="776"/>
      <c r="C79" s="776">
        <v>1</v>
      </c>
      <c r="D79" s="340"/>
      <c r="E79" s="486"/>
      <c r="F79" s="486"/>
      <c r="G79" s="486"/>
      <c r="H79" s="486"/>
      <c r="I79" s="344"/>
      <c r="J79" s="181"/>
      <c r="K79" s="101"/>
      <c r="L79" s="339" t="str">
        <f>mergeValue(A79) &amp;"."&amp; mergeValue(B79)&amp;"."&amp; mergeValue(C79)</f>
        <v>1.1.1</v>
      </c>
      <c r="M79" s="160" t="s">
        <v>402</v>
      </c>
      <c r="N79" s="285"/>
      <c r="O79" s="837"/>
      <c r="P79" s="838"/>
      <c r="Q79" s="838"/>
      <c r="R79" s="838"/>
      <c r="S79" s="838"/>
      <c r="T79" s="838"/>
      <c r="U79" s="838"/>
      <c r="V79" s="838"/>
      <c r="W79" s="838"/>
      <c r="X79" s="838"/>
      <c r="Y79" s="838"/>
      <c r="Z79" s="838"/>
      <c r="AA79" s="838"/>
      <c r="AB79" s="838"/>
      <c r="AC79" s="838"/>
      <c r="AD79" s="838"/>
      <c r="AE79" s="838"/>
      <c r="AF79" s="838"/>
      <c r="AG79" s="838"/>
      <c r="AH79" s="838"/>
      <c r="AI79" s="838"/>
      <c r="AJ79" s="838"/>
      <c r="AK79" s="838"/>
      <c r="AL79" s="838"/>
      <c r="AM79" s="838"/>
      <c r="AN79" s="838"/>
      <c r="AO79" s="838"/>
      <c r="AP79" s="838"/>
      <c r="AQ79" s="838"/>
      <c r="AR79" s="838"/>
      <c r="AS79" s="838"/>
      <c r="AT79" s="838"/>
      <c r="AU79" s="838"/>
      <c r="AV79" s="838"/>
      <c r="AW79" s="838"/>
      <c r="AX79" s="838"/>
      <c r="AY79" s="838"/>
      <c r="AZ79" s="838"/>
      <c r="BA79" s="838"/>
      <c r="BB79" s="838"/>
      <c r="BC79" s="838"/>
      <c r="BD79" s="838"/>
      <c r="BE79" s="838"/>
      <c r="BF79" s="838"/>
      <c r="BG79" s="838"/>
      <c r="BH79" s="838"/>
      <c r="BI79" s="838"/>
      <c r="BJ79" s="838"/>
      <c r="BK79" s="838"/>
      <c r="BL79" s="838"/>
      <c r="BM79" s="838"/>
      <c r="BN79" s="838"/>
      <c r="BO79" s="838"/>
      <c r="BP79" s="838"/>
      <c r="BQ79" s="838"/>
      <c r="BR79" s="838"/>
      <c r="BS79" s="838"/>
      <c r="BT79" s="838"/>
      <c r="BU79" s="838"/>
      <c r="BV79" s="838"/>
      <c r="BW79" s="838"/>
      <c r="BX79" s="838"/>
      <c r="BY79" s="838"/>
      <c r="BZ79" s="838"/>
      <c r="CA79" s="838"/>
      <c r="CB79" s="838"/>
      <c r="CC79" s="838"/>
      <c r="CD79" s="838"/>
      <c r="CE79" s="838"/>
      <c r="CF79" s="838"/>
      <c r="CG79" s="839"/>
      <c r="CH79" s="286" t="s">
        <v>683</v>
      </c>
      <c r="CI79" s="298"/>
      <c r="CJ79" s="298"/>
      <c r="CK79" s="298"/>
      <c r="CL79" s="298"/>
      <c r="CM79" s="298"/>
      <c r="CN79" s="298"/>
      <c r="CO79" s="298"/>
      <c r="CP79" s="298"/>
      <c r="CQ79" s="298"/>
      <c r="CR79" s="298"/>
      <c r="CS79" s="298"/>
      <c r="CT79" s="298"/>
    </row>
    <row r="80" spans="1:98" s="35" customFormat="1" ht="409.5">
      <c r="A80" s="776"/>
      <c r="B80" s="776"/>
      <c r="C80" s="776"/>
      <c r="D80" s="776">
        <v>1</v>
      </c>
      <c r="E80" s="486"/>
      <c r="F80" s="486"/>
      <c r="G80" s="486"/>
      <c r="H80" s="486"/>
      <c r="I80" s="769"/>
      <c r="J80" s="181"/>
      <c r="K80" s="101"/>
      <c r="L80" s="339" t="str">
        <f>mergeValue(A80) &amp;"."&amp; mergeValue(B80)&amp;"."&amp; mergeValue(C80)&amp;"."&amp; mergeValue(D80)</f>
        <v>1.1.1.1</v>
      </c>
      <c r="M80" s="161" t="s">
        <v>426</v>
      </c>
      <c r="N80" s="285"/>
      <c r="O80" s="840"/>
      <c r="P80" s="841"/>
      <c r="Q80" s="841"/>
      <c r="R80" s="841"/>
      <c r="S80" s="841"/>
      <c r="T80" s="841"/>
      <c r="U80" s="841"/>
      <c r="V80" s="841"/>
      <c r="W80" s="841"/>
      <c r="X80" s="841"/>
      <c r="Y80" s="841"/>
      <c r="Z80" s="841"/>
      <c r="AA80" s="841"/>
      <c r="AB80" s="841"/>
      <c r="AC80" s="841"/>
      <c r="AD80" s="841"/>
      <c r="AE80" s="841"/>
      <c r="AF80" s="841"/>
      <c r="AG80" s="841"/>
      <c r="AH80" s="841"/>
      <c r="AI80" s="841"/>
      <c r="AJ80" s="841"/>
      <c r="AK80" s="841"/>
      <c r="AL80" s="841"/>
      <c r="AM80" s="841"/>
      <c r="AN80" s="841"/>
      <c r="AO80" s="841"/>
      <c r="AP80" s="841"/>
      <c r="AQ80" s="841"/>
      <c r="AR80" s="841"/>
      <c r="AS80" s="841"/>
      <c r="AT80" s="841"/>
      <c r="AU80" s="841"/>
      <c r="AV80" s="841"/>
      <c r="AW80" s="841"/>
      <c r="AX80" s="841"/>
      <c r="AY80" s="841"/>
      <c r="AZ80" s="841"/>
      <c r="BA80" s="841"/>
      <c r="BB80" s="841"/>
      <c r="BC80" s="841"/>
      <c r="BD80" s="841"/>
      <c r="BE80" s="841"/>
      <c r="BF80" s="841"/>
      <c r="BG80" s="841"/>
      <c r="BH80" s="841"/>
      <c r="BI80" s="841"/>
      <c r="BJ80" s="841"/>
      <c r="BK80" s="841"/>
      <c r="BL80" s="841"/>
      <c r="BM80" s="841"/>
      <c r="BN80" s="841"/>
      <c r="BO80" s="841"/>
      <c r="BP80" s="841"/>
      <c r="BQ80" s="841"/>
      <c r="BR80" s="841"/>
      <c r="BS80" s="841"/>
      <c r="BT80" s="841"/>
      <c r="BU80" s="841"/>
      <c r="BV80" s="841"/>
      <c r="BW80" s="841"/>
      <c r="BX80" s="841"/>
      <c r="BY80" s="841"/>
      <c r="BZ80" s="841"/>
      <c r="CA80" s="841"/>
      <c r="CB80" s="841"/>
      <c r="CC80" s="841"/>
      <c r="CD80" s="841"/>
      <c r="CE80" s="841"/>
      <c r="CF80" s="841"/>
      <c r="CG80" s="842"/>
      <c r="CH80" s="286" t="s">
        <v>684</v>
      </c>
      <c r="CI80" s="298"/>
      <c r="CJ80" s="298"/>
      <c r="CK80" s="298"/>
      <c r="CL80" s="298"/>
      <c r="CM80" s="298"/>
      <c r="CN80" s="298"/>
      <c r="CO80" s="298"/>
      <c r="CP80" s="298"/>
      <c r="CQ80" s="298"/>
      <c r="CR80" s="298"/>
      <c r="CS80" s="298"/>
      <c r="CT80" s="298"/>
    </row>
    <row r="81" spans="1:98" s="35" customFormat="1" ht="409.5">
      <c r="A81" s="776"/>
      <c r="B81" s="776"/>
      <c r="C81" s="776"/>
      <c r="D81" s="776"/>
      <c r="E81" s="776">
        <v>1</v>
      </c>
      <c r="F81" s="486"/>
      <c r="G81" s="486"/>
      <c r="H81" s="486"/>
      <c r="I81" s="769"/>
      <c r="J81" s="769"/>
      <c r="K81" s="101"/>
      <c r="L81" s="339" t="str">
        <f>mergeValue(A81) &amp;"."&amp; mergeValue(B81)&amp;"."&amp; mergeValue(C81)&amp;"."&amp; mergeValue(D81)&amp;"."&amp; mergeValue(E81)</f>
        <v>1.1.1.1.1</v>
      </c>
      <c r="M81" s="172" t="s">
        <v>10</v>
      </c>
      <c r="N81" s="286"/>
      <c r="O81" s="787"/>
      <c r="P81" s="788"/>
      <c r="Q81" s="788"/>
      <c r="R81" s="788"/>
      <c r="S81" s="788"/>
      <c r="T81" s="788"/>
      <c r="U81" s="788"/>
      <c r="V81" s="788"/>
      <c r="W81" s="788"/>
      <c r="X81" s="788"/>
      <c r="Y81" s="788"/>
      <c r="Z81" s="788"/>
      <c r="AA81" s="788"/>
      <c r="AB81" s="788"/>
      <c r="AC81" s="788"/>
      <c r="AD81" s="788"/>
      <c r="AE81" s="788"/>
      <c r="AF81" s="788"/>
      <c r="AG81" s="788"/>
      <c r="AH81" s="788"/>
      <c r="AI81" s="788"/>
      <c r="AJ81" s="788"/>
      <c r="AK81" s="788"/>
      <c r="AL81" s="788"/>
      <c r="AM81" s="788"/>
      <c r="AN81" s="788"/>
      <c r="AO81" s="788"/>
      <c r="AP81" s="788"/>
      <c r="AQ81" s="788"/>
      <c r="AR81" s="788"/>
      <c r="AS81" s="788"/>
      <c r="AT81" s="788"/>
      <c r="AU81" s="788"/>
      <c r="AV81" s="788"/>
      <c r="AW81" s="788"/>
      <c r="AX81" s="788"/>
      <c r="AY81" s="788"/>
      <c r="AZ81" s="788"/>
      <c r="BA81" s="788"/>
      <c r="BB81" s="788"/>
      <c r="BC81" s="788"/>
      <c r="BD81" s="788"/>
      <c r="BE81" s="788"/>
      <c r="BF81" s="788"/>
      <c r="BG81" s="788"/>
      <c r="BH81" s="788"/>
      <c r="BI81" s="788"/>
      <c r="BJ81" s="788"/>
      <c r="BK81" s="788"/>
      <c r="BL81" s="788"/>
      <c r="BM81" s="788"/>
      <c r="BN81" s="788"/>
      <c r="BO81" s="788"/>
      <c r="BP81" s="788"/>
      <c r="BQ81" s="788"/>
      <c r="BR81" s="788"/>
      <c r="BS81" s="788"/>
      <c r="BT81" s="788"/>
      <c r="BU81" s="788"/>
      <c r="BV81" s="788"/>
      <c r="BW81" s="788"/>
      <c r="BX81" s="788"/>
      <c r="BY81" s="788"/>
      <c r="BZ81" s="788"/>
      <c r="CA81" s="788"/>
      <c r="CB81" s="788"/>
      <c r="CC81" s="788"/>
      <c r="CD81" s="788"/>
      <c r="CE81" s="788"/>
      <c r="CF81" s="788"/>
      <c r="CG81" s="789"/>
      <c r="CH81" s="286" t="s">
        <v>545</v>
      </c>
      <c r="CI81" s="298"/>
      <c r="CJ81" s="317" t="str">
        <f>strCheckUnique(CK81:CK84)</f>
        <v/>
      </c>
      <c r="CK81" s="298"/>
      <c r="CL81" s="317"/>
      <c r="CM81" s="298"/>
      <c r="CN81" s="298"/>
      <c r="CO81" s="298"/>
      <c r="CP81" s="298"/>
      <c r="CQ81" s="298"/>
      <c r="CR81" s="298"/>
      <c r="CS81" s="298"/>
      <c r="CT81" s="298"/>
    </row>
    <row r="82" spans="1:98" s="35" customFormat="1" ht="66" customHeight="1">
      <c r="A82" s="776"/>
      <c r="B82" s="776"/>
      <c r="C82" s="776"/>
      <c r="D82" s="776"/>
      <c r="E82" s="776"/>
      <c r="F82" s="340">
        <v>1</v>
      </c>
      <c r="G82" s="340"/>
      <c r="H82" s="340"/>
      <c r="I82" s="769"/>
      <c r="J82" s="769"/>
      <c r="K82" s="344"/>
      <c r="L82" s="339" t="str">
        <f>mergeValue(A82) &amp;"."&amp; mergeValue(B82)&amp;"."&amp; mergeValue(C82)&amp;"."&amp; mergeValue(D82)&amp;"."&amp; mergeValue(E82)&amp;"."&amp; mergeValue(F82)</f>
        <v>1.1.1.1.1.1</v>
      </c>
      <c r="M82" s="333"/>
      <c r="N82" s="299"/>
      <c r="O82" s="692"/>
      <c r="P82" s="192"/>
      <c r="Q82" s="192"/>
      <c r="R82" s="774"/>
      <c r="S82" s="772" t="s">
        <v>87</v>
      </c>
      <c r="T82" s="774"/>
      <c r="U82" s="772" t="s">
        <v>87</v>
      </c>
      <c r="V82" s="692"/>
      <c r="W82" s="192"/>
      <c r="X82" s="192"/>
      <c r="Y82" s="774"/>
      <c r="Z82" s="772" t="s">
        <v>87</v>
      </c>
      <c r="AA82" s="774"/>
      <c r="AB82" s="772" t="s">
        <v>87</v>
      </c>
      <c r="AC82" s="692"/>
      <c r="AD82" s="192"/>
      <c r="AE82" s="192"/>
      <c r="AF82" s="774"/>
      <c r="AG82" s="772" t="s">
        <v>87</v>
      </c>
      <c r="AH82" s="774"/>
      <c r="AI82" s="772" t="s">
        <v>87</v>
      </c>
      <c r="AJ82" s="692"/>
      <c r="AK82" s="192"/>
      <c r="AL82" s="192"/>
      <c r="AM82" s="774"/>
      <c r="AN82" s="772" t="s">
        <v>87</v>
      </c>
      <c r="AO82" s="774"/>
      <c r="AP82" s="772" t="s">
        <v>87</v>
      </c>
      <c r="AQ82" s="692"/>
      <c r="AR82" s="192"/>
      <c r="AS82" s="192"/>
      <c r="AT82" s="774"/>
      <c r="AU82" s="772" t="s">
        <v>87</v>
      </c>
      <c r="AV82" s="774"/>
      <c r="AW82" s="772" t="s">
        <v>87</v>
      </c>
      <c r="AX82" s="692"/>
      <c r="AY82" s="192"/>
      <c r="AZ82" s="192"/>
      <c r="BA82" s="774"/>
      <c r="BB82" s="772" t="s">
        <v>87</v>
      </c>
      <c r="BC82" s="774"/>
      <c r="BD82" s="772" t="s">
        <v>87</v>
      </c>
      <c r="BE82" s="692"/>
      <c r="BF82" s="192"/>
      <c r="BG82" s="192"/>
      <c r="BH82" s="774"/>
      <c r="BI82" s="772" t="s">
        <v>87</v>
      </c>
      <c r="BJ82" s="774"/>
      <c r="BK82" s="772" t="s">
        <v>87</v>
      </c>
      <c r="BL82" s="692"/>
      <c r="BM82" s="192"/>
      <c r="BN82" s="192"/>
      <c r="BO82" s="774"/>
      <c r="BP82" s="772" t="s">
        <v>87</v>
      </c>
      <c r="BQ82" s="774"/>
      <c r="BR82" s="772" t="s">
        <v>87</v>
      </c>
      <c r="BS82" s="692"/>
      <c r="BT82" s="192"/>
      <c r="BU82" s="192"/>
      <c r="BV82" s="774"/>
      <c r="BW82" s="772" t="s">
        <v>87</v>
      </c>
      <c r="BX82" s="774"/>
      <c r="BY82" s="772" t="s">
        <v>87</v>
      </c>
      <c r="BZ82" s="692"/>
      <c r="CA82" s="192"/>
      <c r="CB82" s="192"/>
      <c r="CC82" s="774"/>
      <c r="CD82" s="772" t="s">
        <v>87</v>
      </c>
      <c r="CE82" s="774"/>
      <c r="CF82" s="772" t="s">
        <v>88</v>
      </c>
      <c r="CG82" s="282"/>
      <c r="CH82" s="780" t="s">
        <v>546</v>
      </c>
      <c r="CI82" s="298" t="str">
        <f>strCheckDate(O83:CG83)</f>
        <v/>
      </c>
      <c r="CJ82" s="317"/>
      <c r="CK82" s="317" t="str">
        <f>IF(M82="","",M82 )</f>
        <v/>
      </c>
      <c r="CL82" s="317"/>
      <c r="CM82" s="317"/>
      <c r="CN82" s="317"/>
      <c r="CO82" s="298"/>
      <c r="CP82" s="298"/>
      <c r="CQ82" s="298"/>
      <c r="CR82" s="298"/>
      <c r="CS82" s="298"/>
      <c r="CT82" s="298"/>
    </row>
    <row r="83" spans="1:98" s="35" customFormat="1" ht="14.25" hidden="1" customHeight="1">
      <c r="A83" s="776"/>
      <c r="B83" s="776"/>
      <c r="C83" s="776"/>
      <c r="D83" s="776"/>
      <c r="E83" s="776"/>
      <c r="F83" s="340"/>
      <c r="G83" s="340"/>
      <c r="H83" s="340"/>
      <c r="I83" s="769"/>
      <c r="J83" s="769"/>
      <c r="K83" s="344"/>
      <c r="L83" s="171"/>
      <c r="M83" s="205"/>
      <c r="N83" s="299"/>
      <c r="O83" s="299"/>
      <c r="P83" s="296"/>
      <c r="Q83" s="297" t="str">
        <f>R82 &amp; "-" &amp; T82</f>
        <v>-</v>
      </c>
      <c r="R83" s="774"/>
      <c r="S83" s="772"/>
      <c r="T83" s="775"/>
      <c r="U83" s="772"/>
      <c r="V83" s="299"/>
      <c r="W83" s="296"/>
      <c r="X83" s="297" t="str">
        <f>Y82 &amp; "-" &amp; AA82</f>
        <v>-</v>
      </c>
      <c r="Y83" s="774"/>
      <c r="Z83" s="772"/>
      <c r="AA83" s="775"/>
      <c r="AB83" s="772"/>
      <c r="AC83" s="299"/>
      <c r="AD83" s="296"/>
      <c r="AE83" s="297" t="str">
        <f>AF82 &amp; "-" &amp; AH82</f>
        <v>-</v>
      </c>
      <c r="AF83" s="774"/>
      <c r="AG83" s="772"/>
      <c r="AH83" s="775"/>
      <c r="AI83" s="772"/>
      <c r="AJ83" s="299"/>
      <c r="AK83" s="296"/>
      <c r="AL83" s="297" t="str">
        <f>AM82 &amp; "-" &amp; AO82</f>
        <v>-</v>
      </c>
      <c r="AM83" s="774"/>
      <c r="AN83" s="772"/>
      <c r="AO83" s="775"/>
      <c r="AP83" s="772"/>
      <c r="AQ83" s="299"/>
      <c r="AR83" s="296"/>
      <c r="AS83" s="297" t="str">
        <f>AT82 &amp; "-" &amp; AV82</f>
        <v>-</v>
      </c>
      <c r="AT83" s="774"/>
      <c r="AU83" s="772"/>
      <c r="AV83" s="775"/>
      <c r="AW83" s="772"/>
      <c r="AX83" s="299"/>
      <c r="AY83" s="296"/>
      <c r="AZ83" s="297" t="str">
        <f>BA82 &amp; "-" &amp; BC82</f>
        <v>-</v>
      </c>
      <c r="BA83" s="774"/>
      <c r="BB83" s="772"/>
      <c r="BC83" s="775"/>
      <c r="BD83" s="772"/>
      <c r="BE83" s="299"/>
      <c r="BF83" s="296"/>
      <c r="BG83" s="297" t="str">
        <f>BH82 &amp; "-" &amp; BJ82</f>
        <v>-</v>
      </c>
      <c r="BH83" s="774"/>
      <c r="BI83" s="772"/>
      <c r="BJ83" s="775"/>
      <c r="BK83" s="772"/>
      <c r="BL83" s="299"/>
      <c r="BM83" s="296"/>
      <c r="BN83" s="297" t="str">
        <f>BO82 &amp; "-" &amp; BQ82</f>
        <v>-</v>
      </c>
      <c r="BO83" s="774"/>
      <c r="BP83" s="772"/>
      <c r="BQ83" s="775"/>
      <c r="BR83" s="772"/>
      <c r="BS83" s="299"/>
      <c r="BT83" s="296"/>
      <c r="BU83" s="297" t="str">
        <f>BV82 &amp; "-" &amp; BX82</f>
        <v>-</v>
      </c>
      <c r="BV83" s="774"/>
      <c r="BW83" s="772"/>
      <c r="BX83" s="775"/>
      <c r="BY83" s="772"/>
      <c r="BZ83" s="299"/>
      <c r="CA83" s="296"/>
      <c r="CB83" s="297" t="str">
        <f>CC82 &amp; "-" &amp; CE82</f>
        <v>-</v>
      </c>
      <c r="CC83" s="774"/>
      <c r="CD83" s="772"/>
      <c r="CE83" s="775"/>
      <c r="CF83" s="772"/>
      <c r="CG83" s="282"/>
      <c r="CH83" s="781"/>
      <c r="CI83" s="298"/>
      <c r="CJ83" s="317"/>
      <c r="CK83" s="317"/>
      <c r="CL83" s="317"/>
      <c r="CM83" s="317"/>
      <c r="CN83" s="317"/>
      <c r="CO83" s="298"/>
      <c r="CP83" s="298"/>
      <c r="CQ83" s="298"/>
      <c r="CR83" s="298"/>
      <c r="CS83" s="298"/>
      <c r="CT83" s="298"/>
    </row>
    <row r="84" spans="1:98" ht="15" customHeight="1">
      <c r="A84" s="776"/>
      <c r="B84" s="776"/>
      <c r="C84" s="776"/>
      <c r="D84" s="776"/>
      <c r="E84" s="776"/>
      <c r="F84" s="340"/>
      <c r="G84" s="340"/>
      <c r="H84" s="340"/>
      <c r="I84" s="769"/>
      <c r="J84" s="769"/>
      <c r="K84" s="201"/>
      <c r="L84" s="112"/>
      <c r="M84" s="175" t="s">
        <v>427</v>
      </c>
      <c r="N84" s="164"/>
      <c r="O84" s="157"/>
      <c r="P84" s="157"/>
      <c r="Q84" s="157"/>
      <c r="R84" s="262"/>
      <c r="S84" s="198"/>
      <c r="T84" s="198"/>
      <c r="U84" s="198"/>
      <c r="V84" s="157"/>
      <c r="W84" s="157"/>
      <c r="X84" s="157"/>
      <c r="Y84" s="262"/>
      <c r="Z84" s="198"/>
      <c r="AA84" s="198"/>
      <c r="AB84" s="198"/>
      <c r="AC84" s="157"/>
      <c r="AD84" s="157"/>
      <c r="AE84" s="157"/>
      <c r="AF84" s="262"/>
      <c r="AG84" s="198"/>
      <c r="AH84" s="198"/>
      <c r="AI84" s="198"/>
      <c r="AJ84" s="157"/>
      <c r="AK84" s="157"/>
      <c r="AL84" s="157"/>
      <c r="AM84" s="262"/>
      <c r="AN84" s="198"/>
      <c r="AO84" s="198"/>
      <c r="AP84" s="198"/>
      <c r="AQ84" s="157"/>
      <c r="AR84" s="157"/>
      <c r="AS84" s="157"/>
      <c r="AT84" s="262"/>
      <c r="AU84" s="198"/>
      <c r="AV84" s="198"/>
      <c r="AW84" s="198"/>
      <c r="AX84" s="157"/>
      <c r="AY84" s="157"/>
      <c r="AZ84" s="157"/>
      <c r="BA84" s="262"/>
      <c r="BB84" s="198"/>
      <c r="BC84" s="198"/>
      <c r="BD84" s="198"/>
      <c r="BE84" s="157"/>
      <c r="BF84" s="157"/>
      <c r="BG84" s="157"/>
      <c r="BH84" s="262"/>
      <c r="BI84" s="198"/>
      <c r="BJ84" s="198"/>
      <c r="BK84" s="198"/>
      <c r="BL84" s="157"/>
      <c r="BM84" s="157"/>
      <c r="BN84" s="157"/>
      <c r="BO84" s="262"/>
      <c r="BP84" s="198"/>
      <c r="BQ84" s="198"/>
      <c r="BR84" s="198"/>
      <c r="BS84" s="157"/>
      <c r="BT84" s="157"/>
      <c r="BU84" s="157"/>
      <c r="BV84" s="262"/>
      <c r="BW84" s="198"/>
      <c r="BX84" s="198"/>
      <c r="BY84" s="198"/>
      <c r="BZ84" s="157"/>
      <c r="CA84" s="157"/>
      <c r="CB84" s="157"/>
      <c r="CC84" s="262"/>
      <c r="CD84" s="198"/>
      <c r="CE84" s="198"/>
      <c r="CF84" s="198"/>
      <c r="CG84" s="186"/>
      <c r="CH84" s="782"/>
      <c r="CI84" s="307"/>
      <c r="CJ84" s="307"/>
      <c r="CK84" s="307"/>
      <c r="CL84" s="307"/>
      <c r="CM84" s="307"/>
      <c r="CN84" s="307"/>
      <c r="CO84" s="307"/>
      <c r="CP84" s="307"/>
      <c r="CQ84" s="307"/>
      <c r="CR84" s="307"/>
      <c r="CS84" s="307"/>
      <c r="CT84" s="307"/>
    </row>
    <row r="85" spans="1:98" ht="14.25">
      <c r="A85" s="776"/>
      <c r="B85" s="776"/>
      <c r="C85" s="776"/>
      <c r="D85" s="776"/>
      <c r="E85" s="340"/>
      <c r="F85" s="486"/>
      <c r="G85" s="486"/>
      <c r="H85" s="486"/>
      <c r="I85" s="769"/>
      <c r="J85" s="85"/>
      <c r="K85" s="201"/>
      <c r="L85" s="112"/>
      <c r="M85" s="164" t="s">
        <v>13</v>
      </c>
      <c r="N85" s="163"/>
      <c r="O85" s="157"/>
      <c r="P85" s="157"/>
      <c r="Q85" s="157"/>
      <c r="R85" s="262"/>
      <c r="S85" s="198"/>
      <c r="T85" s="198"/>
      <c r="U85" s="197"/>
      <c r="V85" s="157"/>
      <c r="W85" s="157"/>
      <c r="X85" s="157"/>
      <c r="Y85" s="262"/>
      <c r="Z85" s="198"/>
      <c r="AA85" s="198"/>
      <c r="AB85" s="197"/>
      <c r="AC85" s="157"/>
      <c r="AD85" s="157"/>
      <c r="AE85" s="157"/>
      <c r="AF85" s="262"/>
      <c r="AG85" s="198"/>
      <c r="AH85" s="198"/>
      <c r="AI85" s="197"/>
      <c r="AJ85" s="157"/>
      <c r="AK85" s="157"/>
      <c r="AL85" s="157"/>
      <c r="AM85" s="262"/>
      <c r="AN85" s="198"/>
      <c r="AO85" s="198"/>
      <c r="AP85" s="197"/>
      <c r="AQ85" s="157"/>
      <c r="AR85" s="157"/>
      <c r="AS85" s="157"/>
      <c r="AT85" s="262"/>
      <c r="AU85" s="198"/>
      <c r="AV85" s="198"/>
      <c r="AW85" s="197"/>
      <c r="AX85" s="157"/>
      <c r="AY85" s="157"/>
      <c r="AZ85" s="157"/>
      <c r="BA85" s="262"/>
      <c r="BB85" s="198"/>
      <c r="BC85" s="198"/>
      <c r="BD85" s="197"/>
      <c r="BE85" s="157"/>
      <c r="BF85" s="157"/>
      <c r="BG85" s="157"/>
      <c r="BH85" s="262"/>
      <c r="BI85" s="198"/>
      <c r="BJ85" s="198"/>
      <c r="BK85" s="197"/>
      <c r="BL85" s="157"/>
      <c r="BM85" s="157"/>
      <c r="BN85" s="157"/>
      <c r="BO85" s="262"/>
      <c r="BP85" s="198"/>
      <c r="BQ85" s="198"/>
      <c r="BR85" s="197"/>
      <c r="BS85" s="157"/>
      <c r="BT85" s="157"/>
      <c r="BU85" s="157"/>
      <c r="BV85" s="262"/>
      <c r="BW85" s="198"/>
      <c r="BX85" s="198"/>
      <c r="BY85" s="197"/>
      <c r="BZ85" s="157"/>
      <c r="CA85" s="157"/>
      <c r="CB85" s="157"/>
      <c r="CC85" s="262"/>
      <c r="CD85" s="198"/>
      <c r="CE85" s="198"/>
      <c r="CF85" s="197"/>
      <c r="CG85" s="198"/>
      <c r="CH85" s="186"/>
      <c r="CI85" s="307"/>
      <c r="CJ85" s="307"/>
      <c r="CK85" s="307"/>
      <c r="CL85" s="307"/>
      <c r="CM85" s="307"/>
      <c r="CN85" s="307"/>
      <c r="CO85" s="307"/>
      <c r="CP85" s="307"/>
      <c r="CQ85" s="307"/>
      <c r="CR85" s="307"/>
      <c r="CS85" s="307"/>
      <c r="CT85" s="307"/>
    </row>
    <row r="86" spans="1:98" ht="14.25">
      <c r="A86" s="776"/>
      <c r="B86" s="776"/>
      <c r="C86" s="776"/>
      <c r="D86" s="340"/>
      <c r="E86" s="345"/>
      <c r="F86" s="486"/>
      <c r="G86" s="486"/>
      <c r="H86" s="486"/>
      <c r="I86" s="201"/>
      <c r="J86" s="85"/>
      <c r="K86" s="180"/>
      <c r="L86" s="112"/>
      <c r="M86" s="163" t="s">
        <v>428</v>
      </c>
      <c r="N86" s="162"/>
      <c r="O86" s="157"/>
      <c r="P86" s="157"/>
      <c r="Q86" s="157"/>
      <c r="R86" s="262"/>
      <c r="S86" s="198"/>
      <c r="T86" s="198"/>
      <c r="U86" s="197"/>
      <c r="V86" s="157"/>
      <c r="W86" s="157"/>
      <c r="X86" s="157"/>
      <c r="Y86" s="262"/>
      <c r="Z86" s="198"/>
      <c r="AA86" s="198"/>
      <c r="AB86" s="197"/>
      <c r="AC86" s="157"/>
      <c r="AD86" s="157"/>
      <c r="AE86" s="157"/>
      <c r="AF86" s="262"/>
      <c r="AG86" s="198"/>
      <c r="AH86" s="198"/>
      <c r="AI86" s="197"/>
      <c r="AJ86" s="157"/>
      <c r="AK86" s="157"/>
      <c r="AL86" s="157"/>
      <c r="AM86" s="262"/>
      <c r="AN86" s="198"/>
      <c r="AO86" s="198"/>
      <c r="AP86" s="197"/>
      <c r="AQ86" s="157"/>
      <c r="AR86" s="157"/>
      <c r="AS86" s="157"/>
      <c r="AT86" s="262"/>
      <c r="AU86" s="198"/>
      <c r="AV86" s="198"/>
      <c r="AW86" s="197"/>
      <c r="AX86" s="157"/>
      <c r="AY86" s="157"/>
      <c r="AZ86" s="157"/>
      <c r="BA86" s="262"/>
      <c r="BB86" s="198"/>
      <c r="BC86" s="198"/>
      <c r="BD86" s="197"/>
      <c r="BE86" s="157"/>
      <c r="BF86" s="157"/>
      <c r="BG86" s="157"/>
      <c r="BH86" s="262"/>
      <c r="BI86" s="198"/>
      <c r="BJ86" s="198"/>
      <c r="BK86" s="197"/>
      <c r="BL86" s="157"/>
      <c r="BM86" s="157"/>
      <c r="BN86" s="157"/>
      <c r="BO86" s="262"/>
      <c r="BP86" s="198"/>
      <c r="BQ86" s="198"/>
      <c r="BR86" s="197"/>
      <c r="BS86" s="157"/>
      <c r="BT86" s="157"/>
      <c r="BU86" s="157"/>
      <c r="BV86" s="262"/>
      <c r="BW86" s="198"/>
      <c r="BX86" s="198"/>
      <c r="BY86" s="197"/>
      <c r="BZ86" s="157"/>
      <c r="CA86" s="157"/>
      <c r="CB86" s="157"/>
      <c r="CC86" s="262"/>
      <c r="CD86" s="198"/>
      <c r="CE86" s="198"/>
      <c r="CF86" s="197"/>
      <c r="CG86" s="198"/>
      <c r="CH86" s="186"/>
      <c r="CI86" s="307"/>
      <c r="CJ86" s="307"/>
      <c r="CK86" s="307"/>
      <c r="CL86" s="307"/>
      <c r="CM86" s="307"/>
      <c r="CN86" s="307"/>
      <c r="CO86" s="307"/>
      <c r="CP86" s="307"/>
      <c r="CQ86" s="307"/>
      <c r="CR86" s="307"/>
      <c r="CS86" s="307"/>
      <c r="CT86" s="307"/>
    </row>
    <row r="87" spans="1:98" ht="14.25">
      <c r="A87" s="776"/>
      <c r="B87" s="776"/>
      <c r="C87" s="340"/>
      <c r="D87" s="340"/>
      <c r="E87" s="345"/>
      <c r="F87" s="486"/>
      <c r="G87" s="486"/>
      <c r="H87" s="486"/>
      <c r="I87" s="201"/>
      <c r="J87" s="85"/>
      <c r="K87" s="180"/>
      <c r="L87" s="112"/>
      <c r="M87" s="162" t="s">
        <v>403</v>
      </c>
      <c r="N87" s="162"/>
      <c r="O87" s="162"/>
      <c r="P87" s="162"/>
      <c r="Q87" s="162"/>
      <c r="R87" s="262"/>
      <c r="S87" s="198"/>
      <c r="T87" s="198"/>
      <c r="U87" s="197"/>
      <c r="V87" s="162"/>
      <c r="W87" s="162"/>
      <c r="X87" s="162"/>
      <c r="Y87" s="262"/>
      <c r="Z87" s="198"/>
      <c r="AA87" s="198"/>
      <c r="AB87" s="197"/>
      <c r="AC87" s="162"/>
      <c r="AD87" s="162"/>
      <c r="AE87" s="162"/>
      <c r="AF87" s="262"/>
      <c r="AG87" s="198"/>
      <c r="AH87" s="198"/>
      <c r="AI87" s="197"/>
      <c r="AJ87" s="162"/>
      <c r="AK87" s="162"/>
      <c r="AL87" s="162"/>
      <c r="AM87" s="262"/>
      <c r="AN87" s="198"/>
      <c r="AO87" s="198"/>
      <c r="AP87" s="197"/>
      <c r="AQ87" s="162"/>
      <c r="AR87" s="162"/>
      <c r="AS87" s="162"/>
      <c r="AT87" s="262"/>
      <c r="AU87" s="198"/>
      <c r="AV87" s="198"/>
      <c r="AW87" s="197"/>
      <c r="AX87" s="162"/>
      <c r="AY87" s="162"/>
      <c r="AZ87" s="162"/>
      <c r="BA87" s="262"/>
      <c r="BB87" s="198"/>
      <c r="BC87" s="198"/>
      <c r="BD87" s="197"/>
      <c r="BE87" s="162"/>
      <c r="BF87" s="162"/>
      <c r="BG87" s="162"/>
      <c r="BH87" s="262"/>
      <c r="BI87" s="198"/>
      <c r="BJ87" s="198"/>
      <c r="BK87" s="197"/>
      <c r="BL87" s="162"/>
      <c r="BM87" s="162"/>
      <c r="BN87" s="162"/>
      <c r="BO87" s="262"/>
      <c r="BP87" s="198"/>
      <c r="BQ87" s="198"/>
      <c r="BR87" s="197"/>
      <c r="BS87" s="162"/>
      <c r="BT87" s="162"/>
      <c r="BU87" s="162"/>
      <c r="BV87" s="262"/>
      <c r="BW87" s="198"/>
      <c r="BX87" s="198"/>
      <c r="BY87" s="197"/>
      <c r="BZ87" s="162"/>
      <c r="CA87" s="162"/>
      <c r="CB87" s="162"/>
      <c r="CC87" s="262"/>
      <c r="CD87" s="198"/>
      <c r="CE87" s="198"/>
      <c r="CF87" s="197"/>
      <c r="CG87" s="198"/>
      <c r="CH87" s="186"/>
      <c r="CI87" s="307"/>
      <c r="CJ87" s="307"/>
      <c r="CK87" s="307"/>
      <c r="CL87" s="307"/>
      <c r="CM87" s="307"/>
      <c r="CN87" s="307"/>
      <c r="CO87" s="307"/>
      <c r="CP87" s="307"/>
      <c r="CQ87" s="307"/>
      <c r="CR87" s="307"/>
      <c r="CS87" s="307"/>
      <c r="CT87" s="307"/>
    </row>
    <row r="88" spans="1:98" ht="14.25">
      <c r="A88" s="776"/>
      <c r="B88" s="340"/>
      <c r="C88" s="345"/>
      <c r="D88" s="345"/>
      <c r="E88" s="345"/>
      <c r="F88" s="486"/>
      <c r="G88" s="486"/>
      <c r="H88" s="486"/>
      <c r="I88" s="201"/>
      <c r="J88" s="85"/>
      <c r="K88" s="180"/>
      <c r="L88" s="112"/>
      <c r="M88" s="177" t="s">
        <v>21</v>
      </c>
      <c r="N88" s="162"/>
      <c r="O88" s="162"/>
      <c r="P88" s="162"/>
      <c r="Q88" s="162"/>
      <c r="R88" s="262"/>
      <c r="S88" s="198"/>
      <c r="T88" s="198"/>
      <c r="U88" s="197"/>
      <c r="V88" s="162"/>
      <c r="W88" s="162"/>
      <c r="X88" s="162"/>
      <c r="Y88" s="262"/>
      <c r="Z88" s="198"/>
      <c r="AA88" s="198"/>
      <c r="AB88" s="197"/>
      <c r="AC88" s="162"/>
      <c r="AD88" s="162"/>
      <c r="AE88" s="162"/>
      <c r="AF88" s="262"/>
      <c r="AG88" s="198"/>
      <c r="AH88" s="198"/>
      <c r="AI88" s="197"/>
      <c r="AJ88" s="162"/>
      <c r="AK88" s="162"/>
      <c r="AL88" s="162"/>
      <c r="AM88" s="262"/>
      <c r="AN88" s="198"/>
      <c r="AO88" s="198"/>
      <c r="AP88" s="197"/>
      <c r="AQ88" s="162"/>
      <c r="AR88" s="162"/>
      <c r="AS88" s="162"/>
      <c r="AT88" s="262"/>
      <c r="AU88" s="198"/>
      <c r="AV88" s="198"/>
      <c r="AW88" s="197"/>
      <c r="AX88" s="162"/>
      <c r="AY88" s="162"/>
      <c r="AZ88" s="162"/>
      <c r="BA88" s="262"/>
      <c r="BB88" s="198"/>
      <c r="BC88" s="198"/>
      <c r="BD88" s="197"/>
      <c r="BE88" s="162"/>
      <c r="BF88" s="162"/>
      <c r="BG88" s="162"/>
      <c r="BH88" s="262"/>
      <c r="BI88" s="198"/>
      <c r="BJ88" s="198"/>
      <c r="BK88" s="197"/>
      <c r="BL88" s="162"/>
      <c r="BM88" s="162"/>
      <c r="BN88" s="162"/>
      <c r="BO88" s="262"/>
      <c r="BP88" s="198"/>
      <c r="BQ88" s="198"/>
      <c r="BR88" s="197"/>
      <c r="BS88" s="162"/>
      <c r="BT88" s="162"/>
      <c r="BU88" s="162"/>
      <c r="BV88" s="262"/>
      <c r="BW88" s="198"/>
      <c r="BX88" s="198"/>
      <c r="BY88" s="197"/>
      <c r="BZ88" s="162"/>
      <c r="CA88" s="162"/>
      <c r="CB88" s="162"/>
      <c r="CC88" s="262"/>
      <c r="CD88" s="198"/>
      <c r="CE88" s="198"/>
      <c r="CF88" s="197"/>
      <c r="CG88" s="198"/>
      <c r="CH88" s="186"/>
      <c r="CI88" s="307"/>
      <c r="CJ88" s="307"/>
      <c r="CK88" s="307"/>
      <c r="CL88" s="307"/>
      <c r="CM88" s="307"/>
      <c r="CN88" s="307"/>
      <c r="CO88" s="307"/>
      <c r="CP88" s="307"/>
      <c r="CQ88" s="307"/>
      <c r="CR88" s="307"/>
      <c r="CS88" s="307"/>
      <c r="CT88" s="307"/>
    </row>
    <row r="89" spans="1:98" ht="14.25">
      <c r="A89" s="340"/>
      <c r="B89" s="346"/>
      <c r="C89" s="346"/>
      <c r="D89" s="346"/>
      <c r="E89" s="347"/>
      <c r="F89" s="346"/>
      <c r="G89" s="486"/>
      <c r="H89" s="486"/>
      <c r="I89" s="200"/>
      <c r="J89" s="85"/>
      <c r="K89" s="344"/>
      <c r="L89" s="112"/>
      <c r="M89" s="210" t="s">
        <v>312</v>
      </c>
      <c r="N89" s="162"/>
      <c r="O89" s="162"/>
      <c r="P89" s="162"/>
      <c r="Q89" s="162"/>
      <c r="R89" s="262"/>
      <c r="S89" s="198"/>
      <c r="T89" s="198"/>
      <c r="U89" s="197"/>
      <c r="V89" s="198"/>
      <c r="W89" s="186"/>
      <c r="X89" s="307"/>
      <c r="Y89" s="307"/>
      <c r="Z89" s="307"/>
      <c r="AA89" s="307"/>
      <c r="AB89" s="307"/>
      <c r="AC89" s="307"/>
      <c r="AD89" s="307"/>
      <c r="AE89" s="307"/>
      <c r="AF89" s="307"/>
      <c r="AG89" s="307"/>
      <c r="AH89" s="307"/>
      <c r="AI89" s="307"/>
    </row>
    <row r="90" spans="1:98" s="34" customFormat="1" ht="17.100000000000001" hidden="1" customHeight="1">
      <c r="G90" s="34" t="s">
        <v>15</v>
      </c>
      <c r="I90" s="34" t="s">
        <v>71</v>
      </c>
      <c r="V90" s="183"/>
    </row>
    <row r="91" spans="1:98" ht="17.100000000000001" hidden="1" customHeight="1">
      <c r="X91" s="127"/>
      <c r="Y91" s="42"/>
      <c r="Z91" s="42"/>
    </row>
    <row r="92" spans="1:98" ht="16.5" hidden="1" customHeight="1">
      <c r="G92" s="180"/>
      <c r="H92" s="180"/>
      <c r="I92" s="180"/>
      <c r="J92" s="180"/>
      <c r="K92" s="180"/>
      <c r="L92" s="208" t="s">
        <v>96</v>
      </c>
      <c r="M92" s="204" t="s">
        <v>23</v>
      </c>
      <c r="N92" s="209"/>
      <c r="O92" s="843"/>
      <c r="P92" s="838"/>
      <c r="Q92" s="838"/>
      <c r="R92" s="838"/>
      <c r="S92" s="838"/>
      <c r="T92" s="838"/>
      <c r="U92" s="838"/>
      <c r="V92" s="838"/>
      <c r="W92" s="838"/>
      <c r="X92" s="838"/>
      <c r="Y92" s="838"/>
      <c r="Z92" s="838"/>
      <c r="AA92" s="839"/>
      <c r="AB92" s="188"/>
      <c r="AC92" s="307"/>
      <c r="AD92" s="307"/>
      <c r="AE92" s="307"/>
      <c r="AF92" s="307"/>
      <c r="AG92" s="307"/>
      <c r="AH92" s="307"/>
      <c r="AI92" s="307"/>
      <c r="AJ92" s="307"/>
      <c r="AK92" s="307"/>
      <c r="AL92" s="307"/>
      <c r="AM92" s="307"/>
      <c r="AN92" s="307"/>
    </row>
    <row r="93" spans="1:98" s="35" customFormat="1" ht="15" hidden="1" customHeight="1">
      <c r="G93" s="179"/>
      <c r="H93" s="200"/>
      <c r="I93" s="200"/>
      <c r="J93" s="181"/>
      <c r="L93" s="170" t="s">
        <v>298</v>
      </c>
      <c r="M93" s="217" t="s">
        <v>18</v>
      </c>
      <c r="N93" s="273"/>
      <c r="O93" s="843"/>
      <c r="P93" s="838"/>
      <c r="Q93" s="838"/>
      <c r="R93" s="838"/>
      <c r="S93" s="838"/>
      <c r="T93" s="838"/>
      <c r="U93" s="838"/>
      <c r="V93" s="838"/>
      <c r="W93" s="838"/>
      <c r="X93" s="838"/>
      <c r="Y93" s="838"/>
      <c r="Z93" s="838"/>
      <c r="AA93" s="839"/>
      <c r="AB93" s="188"/>
      <c r="AC93" s="298"/>
      <c r="AD93" s="298"/>
      <c r="AE93" s="298"/>
      <c r="AF93" s="298"/>
      <c r="AG93" s="298"/>
      <c r="AH93" s="298"/>
      <c r="AI93" s="298"/>
      <c r="AJ93" s="298"/>
      <c r="AK93" s="298"/>
      <c r="AL93" s="298"/>
      <c r="AM93" s="298"/>
      <c r="AN93" s="298"/>
    </row>
    <row r="94" spans="1:98" s="35" customFormat="1" ht="15" hidden="1" customHeight="1">
      <c r="G94" s="179"/>
      <c r="H94" s="200"/>
      <c r="I94" s="200"/>
      <c r="J94" s="181"/>
      <c r="L94" s="170" t="s">
        <v>8</v>
      </c>
      <c r="M94" s="218" t="s">
        <v>7</v>
      </c>
      <c r="N94" s="274"/>
      <c r="O94" s="843"/>
      <c r="P94" s="838"/>
      <c r="Q94" s="838"/>
      <c r="R94" s="838"/>
      <c r="S94" s="838"/>
      <c r="T94" s="838"/>
      <c r="U94" s="838"/>
      <c r="V94" s="838"/>
      <c r="W94" s="838"/>
      <c r="X94" s="838"/>
      <c r="Y94" s="838"/>
      <c r="Z94" s="838"/>
      <c r="AA94" s="839"/>
      <c r="AB94" s="188"/>
      <c r="AC94" s="298"/>
      <c r="AD94" s="298"/>
      <c r="AE94" s="298"/>
      <c r="AF94" s="298"/>
      <c r="AG94" s="298"/>
      <c r="AH94" s="298"/>
      <c r="AI94" s="298"/>
      <c r="AJ94" s="298"/>
      <c r="AK94" s="298"/>
      <c r="AL94" s="298"/>
      <c r="AM94" s="298"/>
      <c r="AN94" s="298"/>
    </row>
    <row r="95" spans="1:98" s="35" customFormat="1" ht="15" hidden="1" customHeight="1">
      <c r="G95" s="179"/>
      <c r="H95" s="200"/>
      <c r="I95" s="200"/>
      <c r="J95" s="181"/>
      <c r="L95" s="170" t="s">
        <v>11</v>
      </c>
      <c r="M95" s="169" t="s">
        <v>25</v>
      </c>
      <c r="N95" s="275"/>
      <c r="O95" s="843"/>
      <c r="P95" s="838"/>
      <c r="Q95" s="838"/>
      <c r="R95" s="838"/>
      <c r="S95" s="838"/>
      <c r="T95" s="838"/>
      <c r="U95" s="838"/>
      <c r="V95" s="838"/>
      <c r="W95" s="838"/>
      <c r="X95" s="838"/>
      <c r="Y95" s="838"/>
      <c r="Z95" s="838"/>
      <c r="AA95" s="839"/>
      <c r="AB95" s="18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</row>
    <row r="96" spans="1:98" s="35" customFormat="1" ht="0.2" hidden="1" customHeight="1">
      <c r="G96" s="201"/>
      <c r="H96" s="200"/>
      <c r="I96" s="305"/>
      <c r="J96" s="181"/>
      <c r="L96" s="170"/>
      <c r="M96" s="172"/>
      <c r="N96" s="191"/>
      <c r="O96" s="284"/>
      <c r="P96" s="269"/>
      <c r="Q96" s="269"/>
      <c r="R96" s="269"/>
      <c r="S96" s="269"/>
      <c r="T96" s="269"/>
      <c r="U96" s="269"/>
      <c r="V96" s="269"/>
      <c r="W96" s="269"/>
      <c r="X96" s="269"/>
      <c r="Y96" s="269"/>
      <c r="Z96" s="269"/>
      <c r="AA96" s="270"/>
      <c r="AB96" s="190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/>
    </row>
    <row r="97" spans="7:40" s="35" customFormat="1" ht="15" hidden="1" customHeight="1">
      <c r="G97" s="202"/>
      <c r="H97" s="200"/>
      <c r="I97" s="881"/>
      <c r="J97" s="304"/>
      <c r="K97" s="203"/>
      <c r="L97" s="170" t="s">
        <v>22</v>
      </c>
      <c r="M97" s="173" t="s">
        <v>10</v>
      </c>
      <c r="N97" s="272"/>
      <c r="O97" s="844"/>
      <c r="P97" s="845"/>
      <c r="Q97" s="845"/>
      <c r="R97" s="845"/>
      <c r="S97" s="845"/>
      <c r="T97" s="845"/>
      <c r="U97" s="845"/>
      <c r="V97" s="845"/>
      <c r="W97" s="845"/>
      <c r="X97" s="845"/>
      <c r="Y97" s="845"/>
      <c r="Z97" s="845"/>
      <c r="AA97" s="846"/>
      <c r="AB97" s="188"/>
      <c r="AC97" s="298"/>
      <c r="AD97" s="317" t="str">
        <f>strCheckUnique(AE97:AE103)</f>
        <v/>
      </c>
      <c r="AE97" s="298"/>
      <c r="AF97" s="317"/>
      <c r="AG97" s="298"/>
      <c r="AH97" s="298"/>
      <c r="AI97" s="298"/>
      <c r="AJ97" s="298"/>
      <c r="AK97" s="298"/>
      <c r="AL97" s="298"/>
      <c r="AM97" s="298"/>
      <c r="AN97" s="298"/>
    </row>
    <row r="98" spans="7:40" s="35" customFormat="1" ht="15" hidden="1" customHeight="1">
      <c r="G98" s="202"/>
      <c r="H98" s="200">
        <v>1</v>
      </c>
      <c r="I98" s="881"/>
      <c r="J98" s="804"/>
      <c r="K98" s="203"/>
      <c r="L98" s="171"/>
      <c r="M98" s="174"/>
      <c r="N98" s="205"/>
      <c r="O98" s="192"/>
      <c r="P98" s="267"/>
      <c r="Q98" s="267"/>
      <c r="R98" s="267"/>
      <c r="S98" s="267"/>
      <c r="T98" s="267"/>
      <c r="U98" s="267"/>
      <c r="V98" s="297" t="str">
        <f>W98 &amp; "-" &amp; Y98</f>
        <v>-</v>
      </c>
      <c r="W98" s="858"/>
      <c r="X98" s="772" t="s">
        <v>87</v>
      </c>
      <c r="Y98" s="858"/>
      <c r="Z98" s="851" t="s">
        <v>88</v>
      </c>
      <c r="AA98" s="126"/>
      <c r="AB98" s="188"/>
      <c r="AC98" s="298" t="str">
        <f>strCheckDate(O98:AA98)</f>
        <v/>
      </c>
      <c r="AD98" s="317"/>
      <c r="AE98" s="317" t="str">
        <f>IF(M98="","",M98 )</f>
        <v/>
      </c>
      <c r="AF98" s="317"/>
      <c r="AG98" s="317"/>
      <c r="AH98" s="317"/>
      <c r="AI98" s="298"/>
      <c r="AJ98" s="298"/>
      <c r="AK98" s="298"/>
      <c r="AL98" s="298"/>
      <c r="AM98" s="298"/>
      <c r="AN98" s="298"/>
    </row>
    <row r="99" spans="7:40" s="35" customFormat="1" ht="0.2" hidden="1" customHeight="1">
      <c r="G99" s="202"/>
      <c r="H99" s="200"/>
      <c r="I99" s="881"/>
      <c r="J99" s="804"/>
      <c r="K99" s="203"/>
      <c r="L99" s="171"/>
      <c r="M99" s="205"/>
      <c r="N99" s="205"/>
      <c r="O99" s="192"/>
      <c r="P99" s="267"/>
      <c r="Q99" s="267"/>
      <c r="R99" s="267"/>
      <c r="S99" s="267"/>
      <c r="T99" s="267"/>
      <c r="U99" s="297"/>
      <c r="V99" s="297"/>
      <c r="W99" s="859"/>
      <c r="X99" s="772"/>
      <c r="Y99" s="859"/>
      <c r="Z99" s="852"/>
      <c r="AA99" s="126"/>
      <c r="AB99" s="302"/>
      <c r="AC99" s="298"/>
      <c r="AD99" s="298"/>
      <c r="AE99" s="298"/>
      <c r="AF99" s="317">
        <f ca="1">OFFSET(AF99,-1,0)</f>
        <v>0</v>
      </c>
      <c r="AG99" s="298"/>
      <c r="AH99" s="298"/>
      <c r="AI99" s="298"/>
      <c r="AJ99" s="298"/>
      <c r="AK99" s="298"/>
      <c r="AL99" s="298"/>
      <c r="AM99" s="298"/>
      <c r="AN99" s="298"/>
    </row>
    <row r="100" spans="7:40" s="35" customFormat="1" ht="15" hidden="1" customHeight="1">
      <c r="G100" s="202"/>
      <c r="H100" s="200"/>
      <c r="I100" s="881"/>
      <c r="J100" s="804"/>
      <c r="K100" s="203"/>
      <c r="L100" s="194"/>
      <c r="M100" s="195"/>
      <c r="N100" s="268"/>
      <c r="O100" s="192"/>
      <c r="P100" s="267"/>
      <c r="Q100" s="267"/>
      <c r="R100" s="267"/>
      <c r="S100" s="267"/>
      <c r="T100" s="267"/>
      <c r="U100" s="267"/>
      <c r="V100" s="297" t="str">
        <f>W100 &amp; "-" &amp; Y100</f>
        <v>-</v>
      </c>
      <c r="W100" s="858"/>
      <c r="X100" s="772" t="s">
        <v>87</v>
      </c>
      <c r="Y100" s="858"/>
      <c r="Z100" s="851" t="s">
        <v>88</v>
      </c>
      <c r="AA100" s="287"/>
      <c r="AB100" s="186"/>
      <c r="AC100" s="298" t="str">
        <f>strCheckDate(O100:AA100)</f>
        <v/>
      </c>
      <c r="AD100" s="298"/>
      <c r="AE100" s="298"/>
      <c r="AF100" s="317"/>
      <c r="AG100" s="298"/>
      <c r="AH100" s="298"/>
      <c r="AI100" s="298"/>
      <c r="AJ100" s="298"/>
      <c r="AK100" s="298"/>
      <c r="AL100" s="298"/>
      <c r="AM100" s="298"/>
      <c r="AN100" s="298"/>
    </row>
    <row r="101" spans="7:40" s="35" customFormat="1" ht="0.2" hidden="1" customHeight="1">
      <c r="G101" s="202"/>
      <c r="H101" s="200"/>
      <c r="I101" s="881"/>
      <c r="J101" s="804"/>
      <c r="K101" s="203"/>
      <c r="L101" s="196"/>
      <c r="M101" s="301"/>
      <c r="N101" s="271"/>
      <c r="O101" s="192"/>
      <c r="P101" s="267"/>
      <c r="Q101" s="267"/>
      <c r="R101" s="267"/>
      <c r="S101" s="267"/>
      <c r="T101" s="267"/>
      <c r="U101" s="297"/>
      <c r="V101" s="297"/>
      <c r="W101" s="859"/>
      <c r="X101" s="772"/>
      <c r="Y101" s="859"/>
      <c r="Z101" s="852"/>
      <c r="AA101" s="287"/>
      <c r="AB101" s="187"/>
      <c r="AC101" s="298"/>
      <c r="AD101" s="298"/>
      <c r="AE101" s="298"/>
      <c r="AF101" s="317">
        <f ca="1">OFFSET(AF101,-1,0)</f>
        <v>0</v>
      </c>
      <c r="AG101" s="298"/>
      <c r="AH101" s="298"/>
      <c r="AI101" s="298"/>
      <c r="AJ101" s="298"/>
      <c r="AK101" s="298"/>
      <c r="AL101" s="298"/>
      <c r="AM101" s="298"/>
      <c r="AN101" s="298"/>
    </row>
    <row r="102" spans="7:40" s="35" customFormat="1" ht="15" hidden="1" customHeight="1">
      <c r="G102" s="202"/>
      <c r="H102" s="200"/>
      <c r="I102" s="881"/>
      <c r="J102" s="804"/>
      <c r="K102" s="203"/>
      <c r="L102" s="199"/>
      <c r="M102" s="230" t="s">
        <v>44</v>
      </c>
      <c r="N102" s="230"/>
      <c r="O102" s="230"/>
      <c r="P102" s="230"/>
      <c r="Q102" s="230"/>
      <c r="R102" s="230"/>
      <c r="S102" s="230"/>
      <c r="T102" s="230"/>
      <c r="U102" s="230"/>
      <c r="V102" s="230"/>
      <c r="W102" s="230"/>
      <c r="X102" s="230"/>
      <c r="Y102" s="230"/>
      <c r="Z102" s="230"/>
      <c r="AA102" s="230"/>
      <c r="AB102" s="187"/>
      <c r="AC102" s="298"/>
      <c r="AD102" s="298"/>
      <c r="AE102" s="298"/>
      <c r="AF102" s="298"/>
      <c r="AG102" s="298"/>
      <c r="AH102" s="298"/>
      <c r="AI102" s="298"/>
      <c r="AJ102" s="298"/>
      <c r="AK102" s="298"/>
      <c r="AL102" s="298"/>
      <c r="AM102" s="298"/>
      <c r="AN102" s="298"/>
    </row>
    <row r="103" spans="7:40" ht="15" hidden="1" customHeight="1">
      <c r="G103" s="202"/>
      <c r="H103" s="201"/>
      <c r="I103" s="881"/>
      <c r="J103" s="304"/>
      <c r="K103" s="180"/>
      <c r="L103" s="199"/>
      <c r="M103" s="176" t="s">
        <v>28</v>
      </c>
      <c r="N103" s="176"/>
      <c r="O103" s="176"/>
      <c r="P103" s="176"/>
      <c r="Q103" s="176"/>
      <c r="R103" s="176"/>
      <c r="S103" s="176"/>
      <c r="T103" s="176"/>
      <c r="U103" s="176"/>
      <c r="V103" s="176"/>
      <c r="W103" s="176"/>
      <c r="X103" s="176"/>
      <c r="Y103" s="176"/>
      <c r="Z103" s="279"/>
      <c r="AA103" s="279"/>
      <c r="AB103" s="187"/>
      <c r="AC103" s="307"/>
      <c r="AD103" s="307"/>
      <c r="AE103" s="307"/>
      <c r="AF103" s="307"/>
      <c r="AG103" s="307"/>
      <c r="AH103" s="307"/>
      <c r="AI103" s="307"/>
      <c r="AJ103" s="307"/>
      <c r="AK103" s="307"/>
      <c r="AL103" s="307"/>
      <c r="AM103" s="307"/>
      <c r="AN103" s="307"/>
    </row>
    <row r="104" spans="7:40" ht="15" hidden="1" customHeight="1">
      <c r="G104" s="201"/>
      <c r="H104" s="201"/>
      <c r="I104" s="305"/>
      <c r="J104" s="85"/>
      <c r="K104" s="180"/>
      <c r="L104" s="112"/>
      <c r="M104" s="175" t="s">
        <v>13</v>
      </c>
      <c r="N104" s="175"/>
      <c r="O104" s="175"/>
      <c r="P104" s="175"/>
      <c r="Q104" s="175"/>
      <c r="R104" s="175"/>
      <c r="S104" s="175"/>
      <c r="T104" s="175"/>
      <c r="U104" s="175"/>
      <c r="V104" s="175"/>
      <c r="W104" s="175"/>
      <c r="X104" s="175"/>
      <c r="Y104" s="175"/>
      <c r="Z104" s="280"/>
      <c r="AA104" s="280"/>
      <c r="AB104" s="187"/>
      <c r="AC104" s="307"/>
      <c r="AD104" s="307"/>
      <c r="AE104" s="307"/>
      <c r="AF104" s="307"/>
      <c r="AG104" s="307"/>
      <c r="AH104" s="307"/>
      <c r="AI104" s="307"/>
      <c r="AJ104" s="307"/>
      <c r="AK104" s="307"/>
      <c r="AL104" s="307"/>
      <c r="AM104" s="307"/>
      <c r="AN104" s="307"/>
    </row>
    <row r="105" spans="7:40" ht="15" hidden="1" customHeight="1">
      <c r="G105" s="179"/>
      <c r="H105" s="201"/>
      <c r="I105" s="201"/>
      <c r="J105" s="85"/>
      <c r="K105" s="180"/>
      <c r="L105" s="112"/>
      <c r="M105" s="164"/>
      <c r="N105" s="164"/>
      <c r="O105" s="164"/>
      <c r="P105" s="164"/>
      <c r="Q105" s="164"/>
      <c r="R105" s="164"/>
      <c r="S105" s="164"/>
      <c r="T105" s="164"/>
      <c r="U105" s="164"/>
      <c r="V105" s="164"/>
      <c r="W105" s="164"/>
      <c r="X105" s="164"/>
      <c r="Y105" s="164"/>
      <c r="Z105" s="276"/>
      <c r="AA105" s="276"/>
      <c r="AB105" s="187"/>
      <c r="AC105" s="307"/>
      <c r="AD105" s="307"/>
      <c r="AE105" s="307"/>
      <c r="AF105" s="307"/>
      <c r="AG105" s="307"/>
      <c r="AH105" s="307"/>
      <c r="AI105" s="307"/>
      <c r="AJ105" s="307"/>
      <c r="AK105" s="307"/>
      <c r="AL105" s="307"/>
      <c r="AM105" s="307"/>
      <c r="AN105" s="307"/>
    </row>
    <row r="106" spans="7:40" ht="15" hidden="1" customHeight="1">
      <c r="G106" s="179"/>
      <c r="H106" s="201"/>
      <c r="I106" s="201"/>
      <c r="J106" s="85"/>
      <c r="K106" s="180"/>
      <c r="L106" s="112"/>
      <c r="M106" s="163" t="s">
        <v>19</v>
      </c>
      <c r="N106" s="163"/>
      <c r="O106" s="163"/>
      <c r="P106" s="163"/>
      <c r="Q106" s="163"/>
      <c r="R106" s="163"/>
      <c r="S106" s="163"/>
      <c r="T106" s="163"/>
      <c r="U106" s="163"/>
      <c r="V106" s="163"/>
      <c r="W106" s="163"/>
      <c r="X106" s="163"/>
      <c r="Y106" s="163"/>
      <c r="Z106" s="277"/>
      <c r="AA106" s="277"/>
      <c r="AB106" s="187"/>
      <c r="AC106" s="307"/>
      <c r="AD106" s="307"/>
      <c r="AE106" s="307"/>
      <c r="AF106" s="307"/>
      <c r="AG106" s="307"/>
      <c r="AH106" s="307"/>
      <c r="AI106" s="307"/>
      <c r="AJ106" s="307"/>
      <c r="AK106" s="307"/>
      <c r="AL106" s="307"/>
      <c r="AM106" s="307"/>
      <c r="AN106" s="307"/>
    </row>
    <row r="107" spans="7:40" ht="15" hidden="1" customHeight="1">
      <c r="G107" s="179"/>
      <c r="H107" s="201"/>
      <c r="I107" s="201"/>
      <c r="J107" s="85"/>
      <c r="K107" s="180"/>
      <c r="L107" s="112"/>
      <c r="M107" s="162" t="s">
        <v>20</v>
      </c>
      <c r="N107" s="162"/>
      <c r="O107" s="162"/>
      <c r="P107" s="162"/>
      <c r="Q107" s="162"/>
      <c r="R107" s="162"/>
      <c r="S107" s="162"/>
      <c r="T107" s="162"/>
      <c r="U107" s="162"/>
      <c r="V107" s="162"/>
      <c r="W107" s="162"/>
      <c r="X107" s="162"/>
      <c r="Y107" s="162"/>
      <c r="Z107" s="278"/>
      <c r="AA107" s="278"/>
      <c r="AB107" s="187"/>
      <c r="AC107" s="307"/>
      <c r="AD107" s="307"/>
      <c r="AE107" s="307"/>
      <c r="AF107" s="307"/>
      <c r="AG107" s="307"/>
      <c r="AH107" s="307"/>
      <c r="AI107" s="307"/>
      <c r="AJ107" s="307"/>
      <c r="AK107" s="307"/>
      <c r="AL107" s="307"/>
      <c r="AM107" s="307"/>
      <c r="AN107" s="307"/>
    </row>
    <row r="108" spans="7:40" ht="15" hidden="1" customHeight="1">
      <c r="G108" s="179"/>
      <c r="H108" s="201"/>
      <c r="I108" s="201"/>
      <c r="J108" s="85"/>
      <c r="K108" s="180"/>
      <c r="L108" s="112"/>
      <c r="M108" s="177" t="s">
        <v>21</v>
      </c>
      <c r="N108" s="177"/>
      <c r="O108" s="177"/>
      <c r="P108" s="177"/>
      <c r="Q108" s="177"/>
      <c r="R108" s="177"/>
      <c r="S108" s="177"/>
      <c r="T108" s="177"/>
      <c r="U108" s="177"/>
      <c r="V108" s="177"/>
      <c r="W108" s="177"/>
      <c r="X108" s="177"/>
      <c r="Y108" s="177"/>
      <c r="Z108" s="281"/>
      <c r="AA108" s="281"/>
      <c r="AB108" s="187"/>
      <c r="AC108" s="307"/>
      <c r="AD108" s="307"/>
      <c r="AE108" s="307"/>
      <c r="AF108" s="307"/>
      <c r="AG108" s="307"/>
      <c r="AH108" s="307"/>
      <c r="AI108" s="307"/>
      <c r="AJ108" s="307"/>
      <c r="AK108" s="307"/>
      <c r="AL108" s="307"/>
      <c r="AM108" s="307"/>
      <c r="AN108" s="307"/>
    </row>
    <row r="109" spans="7:40" s="35" customFormat="1" ht="15" hidden="1" customHeight="1">
      <c r="G109" s="202"/>
      <c r="H109" s="200"/>
      <c r="I109" s="201"/>
      <c r="J109" s="85"/>
      <c r="K109" s="85"/>
      <c r="L109" s="171"/>
      <c r="M109" s="195"/>
      <c r="N109" s="268"/>
      <c r="O109" s="192"/>
      <c r="P109" s="267"/>
      <c r="Q109" s="267"/>
      <c r="R109" s="267"/>
      <c r="S109" s="267"/>
      <c r="T109" s="267"/>
      <c r="U109" s="267"/>
      <c r="V109" s="267"/>
      <c r="W109" s="80"/>
      <c r="X109" s="306" t="s">
        <v>87</v>
      </c>
      <c r="Y109" s="80"/>
      <c r="Z109" s="125" t="s">
        <v>88</v>
      </c>
      <c r="AA109" s="126"/>
      <c r="AB109" s="289"/>
      <c r="AC109" s="298"/>
      <c r="AD109" s="298"/>
      <c r="AE109" s="298"/>
      <c r="AF109" s="298"/>
      <c r="AG109" s="298"/>
      <c r="AH109" s="298"/>
      <c r="AI109" s="298"/>
      <c r="AJ109" s="298"/>
      <c r="AK109" s="298"/>
      <c r="AL109" s="298"/>
      <c r="AM109" s="298"/>
      <c r="AN109" s="298"/>
    </row>
    <row r="110" spans="7:40" ht="17.100000000000001" hidden="1" customHeight="1"/>
    <row r="111" spans="7:40" ht="17.100000000000001" hidden="1" customHeight="1"/>
    <row r="112" spans="7:40" s="34" customFormat="1" ht="17.100000000000001" hidden="1" customHeight="1">
      <c r="G112" s="34" t="s">
        <v>15</v>
      </c>
      <c r="I112" s="34" t="s">
        <v>72</v>
      </c>
      <c r="U112" s="183"/>
    </row>
    <row r="113" spans="7:35" ht="17.100000000000001" hidden="1" customHeight="1">
      <c r="T113" s="127"/>
      <c r="U113" s="42"/>
    </row>
    <row r="114" spans="7:35" ht="16.5" hidden="1" customHeight="1">
      <c r="G114" s="180"/>
      <c r="H114" s="180"/>
      <c r="I114" s="180"/>
      <c r="J114" s="180"/>
      <c r="K114" s="180"/>
      <c r="L114" s="208" t="s">
        <v>96</v>
      </c>
      <c r="M114" s="204" t="s">
        <v>23</v>
      </c>
      <c r="N114" s="209"/>
      <c r="O114" s="843"/>
      <c r="P114" s="838"/>
      <c r="Q114" s="838"/>
      <c r="R114" s="838"/>
      <c r="S114" s="838"/>
      <c r="T114" s="838"/>
      <c r="U114" s="838"/>
      <c r="V114" s="839"/>
      <c r="W114" s="188"/>
      <c r="X114" s="307"/>
      <c r="Y114" s="307"/>
      <c r="Z114" s="307"/>
      <c r="AA114" s="307"/>
      <c r="AB114" s="307"/>
      <c r="AC114" s="307"/>
      <c r="AD114" s="307"/>
      <c r="AE114" s="307"/>
      <c r="AF114" s="307"/>
      <c r="AG114" s="307"/>
      <c r="AH114" s="307"/>
      <c r="AI114" s="307"/>
    </row>
    <row r="115" spans="7:35" s="35" customFormat="1" ht="15" hidden="1" customHeight="1">
      <c r="G115" s="179"/>
      <c r="H115" s="178"/>
      <c r="I115" s="178"/>
      <c r="J115" s="181"/>
      <c r="L115" s="170" t="s">
        <v>298</v>
      </c>
      <c r="M115" s="159" t="s">
        <v>18</v>
      </c>
      <c r="N115" s="273"/>
      <c r="O115" s="843"/>
      <c r="P115" s="838"/>
      <c r="Q115" s="838"/>
      <c r="R115" s="838"/>
      <c r="S115" s="838"/>
      <c r="T115" s="838"/>
      <c r="U115" s="838"/>
      <c r="V115" s="839"/>
      <c r="W115" s="188"/>
      <c r="X115" s="298"/>
      <c r="Y115" s="298"/>
      <c r="Z115" s="298"/>
      <c r="AA115" s="298"/>
      <c r="AB115" s="298"/>
      <c r="AC115" s="298"/>
      <c r="AD115" s="298"/>
      <c r="AE115" s="298"/>
      <c r="AF115" s="298"/>
      <c r="AG115" s="298"/>
      <c r="AH115" s="298"/>
      <c r="AI115" s="298"/>
    </row>
    <row r="116" spans="7:35" s="35" customFormat="1" ht="15" hidden="1" customHeight="1">
      <c r="G116" s="179"/>
      <c r="H116" s="178"/>
      <c r="I116" s="178"/>
      <c r="J116" s="181"/>
      <c r="L116" s="170" t="s">
        <v>8</v>
      </c>
      <c r="M116" s="160" t="s">
        <v>7</v>
      </c>
      <c r="N116" s="274"/>
      <c r="O116" s="843"/>
      <c r="P116" s="838"/>
      <c r="Q116" s="838"/>
      <c r="R116" s="838"/>
      <c r="S116" s="838"/>
      <c r="T116" s="838"/>
      <c r="U116" s="838"/>
      <c r="V116" s="839"/>
      <c r="W116" s="188"/>
      <c r="X116" s="298"/>
      <c r="Y116" s="298"/>
      <c r="Z116" s="298"/>
      <c r="AA116" s="298"/>
      <c r="AB116" s="298"/>
      <c r="AC116" s="298"/>
      <c r="AD116" s="298"/>
      <c r="AE116" s="298"/>
      <c r="AF116" s="298"/>
      <c r="AG116" s="298"/>
      <c r="AH116" s="298"/>
      <c r="AI116" s="298"/>
    </row>
    <row r="117" spans="7:35" s="35" customFormat="1" ht="15" hidden="1" customHeight="1">
      <c r="G117" s="179"/>
      <c r="H117" s="178"/>
      <c r="I117" s="178"/>
      <c r="J117" s="181"/>
      <c r="L117" s="170" t="s">
        <v>11</v>
      </c>
      <c r="M117" s="161" t="s">
        <v>25</v>
      </c>
      <c r="N117" s="275"/>
      <c r="O117" s="843"/>
      <c r="P117" s="838"/>
      <c r="Q117" s="838"/>
      <c r="R117" s="838"/>
      <c r="S117" s="838"/>
      <c r="T117" s="838"/>
      <c r="U117" s="838"/>
      <c r="V117" s="839"/>
      <c r="W117" s="188"/>
      <c r="X117" s="298"/>
      <c r="Y117" s="298"/>
      <c r="Z117" s="298"/>
      <c r="AA117" s="298"/>
      <c r="AB117" s="298"/>
      <c r="AC117" s="298"/>
      <c r="AD117" s="298"/>
      <c r="AE117" s="298"/>
      <c r="AF117" s="298"/>
      <c r="AG117" s="298"/>
      <c r="AH117" s="298"/>
      <c r="AI117" s="298"/>
    </row>
    <row r="118" spans="7:35" s="35" customFormat="1" ht="24.95" hidden="1" customHeight="1">
      <c r="G118" s="180"/>
      <c r="H118" s="178"/>
      <c r="I118" s="803"/>
      <c r="J118" s="181"/>
      <c r="L118" s="170"/>
      <c r="M118" s="172"/>
      <c r="N118" s="191"/>
      <c r="O118" s="284"/>
      <c r="P118" s="269"/>
      <c r="Q118" s="269"/>
      <c r="R118" s="269"/>
      <c r="S118" s="269"/>
      <c r="T118" s="269"/>
      <c r="U118" s="269"/>
      <c r="V118" s="270"/>
      <c r="W118" s="190"/>
      <c r="X118" s="298"/>
      <c r="Y118" s="298"/>
      <c r="Z118" s="298"/>
      <c r="AA118" s="298"/>
      <c r="AB118" s="298"/>
      <c r="AC118" s="298"/>
      <c r="AD118" s="298"/>
      <c r="AE118" s="298"/>
      <c r="AF118" s="298"/>
      <c r="AG118" s="298"/>
      <c r="AH118" s="298"/>
      <c r="AI118" s="298"/>
    </row>
    <row r="119" spans="7:35" s="35" customFormat="1" ht="15" hidden="1" customHeight="1">
      <c r="G119" s="182"/>
      <c r="H119" s="178"/>
      <c r="I119" s="803"/>
      <c r="J119" s="804"/>
      <c r="L119" s="170" t="s">
        <v>22</v>
      </c>
      <c r="M119" s="173" t="s">
        <v>10</v>
      </c>
      <c r="N119" s="272"/>
      <c r="O119" s="844"/>
      <c r="P119" s="845"/>
      <c r="Q119" s="845"/>
      <c r="R119" s="845"/>
      <c r="S119" s="845"/>
      <c r="T119" s="845"/>
      <c r="U119" s="845"/>
      <c r="V119" s="846"/>
      <c r="W119" s="188"/>
      <c r="X119" s="298"/>
      <c r="Y119" s="317" t="str">
        <f>strCheckUnique(Z119:Z122)</f>
        <v/>
      </c>
      <c r="Z119" s="298"/>
      <c r="AA119" s="317"/>
      <c r="AB119" s="298"/>
      <c r="AC119" s="298"/>
      <c r="AD119" s="298"/>
      <c r="AE119" s="298"/>
      <c r="AF119" s="298"/>
      <c r="AG119" s="298"/>
      <c r="AH119" s="298"/>
      <c r="AI119" s="298"/>
    </row>
    <row r="120" spans="7:35" s="35" customFormat="1" ht="17.100000000000001" hidden="1" customHeight="1">
      <c r="G120" s="182"/>
      <c r="H120" s="178">
        <v>1</v>
      </c>
      <c r="I120" s="803"/>
      <c r="J120" s="804"/>
      <c r="K120" s="203"/>
      <c r="L120" s="171"/>
      <c r="M120" s="174"/>
      <c r="N120" s="205"/>
      <c r="O120" s="192"/>
      <c r="P120" s="192"/>
      <c r="Q120" s="192"/>
      <c r="R120" s="847"/>
      <c r="S120" s="849" t="s">
        <v>87</v>
      </c>
      <c r="T120" s="847"/>
      <c r="U120" s="851" t="s">
        <v>88</v>
      </c>
      <c r="V120" s="185"/>
      <c r="W120" s="188"/>
      <c r="X120" s="298" t="str">
        <f>strCheckDate(O121:V121)</f>
        <v/>
      </c>
      <c r="Y120" s="317"/>
      <c r="Z120" s="317" t="str">
        <f>IF(M120="","",M120 )</f>
        <v/>
      </c>
      <c r="AA120" s="317"/>
      <c r="AB120" s="317"/>
      <c r="AC120" s="317"/>
      <c r="AD120" s="298"/>
      <c r="AE120" s="298"/>
      <c r="AF120" s="298"/>
      <c r="AG120" s="298"/>
      <c r="AH120" s="298"/>
      <c r="AI120" s="298"/>
    </row>
    <row r="121" spans="7:35" s="35" customFormat="1" ht="0.2" hidden="1" customHeight="1">
      <c r="G121" s="182"/>
      <c r="H121" s="178"/>
      <c r="I121" s="803"/>
      <c r="J121" s="804"/>
      <c r="K121" s="203"/>
      <c r="L121" s="194"/>
      <c r="M121" s="205"/>
      <c r="N121" s="205"/>
      <c r="O121" s="205"/>
      <c r="P121" s="205"/>
      <c r="Q121" s="297" t="str">
        <f>R120 &amp; "-" &amp; T120</f>
        <v>-</v>
      </c>
      <c r="R121" s="848"/>
      <c r="S121" s="850"/>
      <c r="T121" s="848"/>
      <c r="U121" s="852"/>
      <c r="V121" s="185"/>
      <c r="W121" s="190"/>
      <c r="X121" s="298"/>
      <c r="Y121" s="298"/>
      <c r="Z121" s="298"/>
      <c r="AA121" s="298"/>
      <c r="AB121" s="298"/>
      <c r="AC121" s="298"/>
      <c r="AD121" s="298"/>
      <c r="AE121" s="298"/>
      <c r="AF121" s="298"/>
      <c r="AG121" s="298"/>
      <c r="AH121" s="298"/>
      <c r="AI121" s="298"/>
    </row>
    <row r="122" spans="7:35" ht="15" hidden="1" customHeight="1">
      <c r="G122" s="182"/>
      <c r="H122" s="180"/>
      <c r="I122" s="803"/>
      <c r="J122" s="804"/>
      <c r="K122" s="180"/>
      <c r="L122" s="112"/>
      <c r="M122" s="176" t="s">
        <v>28</v>
      </c>
      <c r="N122" s="176"/>
      <c r="O122" s="176"/>
      <c r="P122" s="176"/>
      <c r="Q122" s="176"/>
      <c r="R122" s="176"/>
      <c r="S122" s="176"/>
      <c r="T122" s="176"/>
      <c r="U122" s="279"/>
      <c r="V122" s="158"/>
      <c r="W122" s="186"/>
      <c r="X122" s="307"/>
      <c r="Y122" s="307"/>
      <c r="Z122" s="307"/>
      <c r="AA122" s="307"/>
      <c r="AB122" s="307"/>
      <c r="AC122" s="307"/>
      <c r="AD122" s="307"/>
      <c r="AE122" s="307"/>
      <c r="AF122" s="307"/>
      <c r="AG122" s="307"/>
      <c r="AH122" s="307"/>
      <c r="AI122" s="307"/>
    </row>
    <row r="123" spans="7:35" ht="15" hidden="1" customHeight="1">
      <c r="G123" s="180"/>
      <c r="H123" s="180"/>
      <c r="I123" s="803"/>
      <c r="J123" s="85"/>
      <c r="K123" s="180"/>
      <c r="L123" s="112"/>
      <c r="M123" s="175" t="s">
        <v>13</v>
      </c>
      <c r="N123" s="175"/>
      <c r="O123" s="175"/>
      <c r="P123" s="175"/>
      <c r="Q123" s="175"/>
      <c r="R123" s="175"/>
      <c r="S123" s="175"/>
      <c r="T123" s="175"/>
      <c r="U123" s="280"/>
      <c r="V123" s="158"/>
      <c r="W123" s="187"/>
      <c r="X123" s="307"/>
      <c r="Y123" s="307"/>
      <c r="Z123" s="307"/>
      <c r="AA123" s="307"/>
      <c r="AB123" s="307"/>
      <c r="AC123" s="307"/>
      <c r="AD123" s="307"/>
      <c r="AE123" s="307"/>
      <c r="AF123" s="307"/>
      <c r="AG123" s="307"/>
      <c r="AH123" s="307"/>
      <c r="AI123" s="307"/>
    </row>
    <row r="124" spans="7:35" ht="15" hidden="1" customHeight="1">
      <c r="G124" s="179"/>
      <c r="H124" s="180"/>
      <c r="I124" s="180"/>
      <c r="J124" s="85"/>
      <c r="K124" s="180"/>
      <c r="L124" s="112"/>
      <c r="M124" s="164"/>
      <c r="N124" s="164"/>
      <c r="O124" s="164"/>
      <c r="P124" s="164"/>
      <c r="Q124" s="164"/>
      <c r="R124" s="164"/>
      <c r="S124" s="164"/>
      <c r="T124" s="164"/>
      <c r="U124" s="276"/>
      <c r="V124" s="158"/>
      <c r="W124" s="187"/>
      <c r="X124" s="307"/>
      <c r="Y124" s="307"/>
      <c r="Z124" s="307"/>
      <c r="AA124" s="307"/>
      <c r="AB124" s="307"/>
      <c r="AC124" s="307"/>
      <c r="AD124" s="307"/>
      <c r="AE124" s="307"/>
      <c r="AF124" s="307"/>
      <c r="AG124" s="307"/>
      <c r="AH124" s="307"/>
      <c r="AI124" s="307"/>
    </row>
    <row r="125" spans="7:35" ht="15" hidden="1" customHeight="1">
      <c r="G125" s="179"/>
      <c r="H125" s="180"/>
      <c r="I125" s="180"/>
      <c r="J125" s="85"/>
      <c r="K125" s="180"/>
      <c r="L125" s="112"/>
      <c r="M125" s="163" t="s">
        <v>19</v>
      </c>
      <c r="N125" s="163"/>
      <c r="O125" s="163"/>
      <c r="P125" s="163"/>
      <c r="Q125" s="163"/>
      <c r="R125" s="163"/>
      <c r="S125" s="163"/>
      <c r="T125" s="163"/>
      <c r="U125" s="277"/>
      <c r="V125" s="158"/>
      <c r="W125" s="187"/>
      <c r="X125" s="307"/>
      <c r="Y125" s="307"/>
      <c r="Z125" s="307"/>
      <c r="AA125" s="307"/>
      <c r="AB125" s="307"/>
      <c r="AC125" s="307"/>
      <c r="AD125" s="307"/>
      <c r="AE125" s="307"/>
      <c r="AF125" s="307"/>
      <c r="AG125" s="307"/>
      <c r="AH125" s="307"/>
      <c r="AI125" s="307"/>
    </row>
    <row r="126" spans="7:35" ht="15" hidden="1" customHeight="1">
      <c r="G126" s="179"/>
      <c r="H126" s="180"/>
      <c r="I126" s="180"/>
      <c r="J126" s="85"/>
      <c r="K126" s="180"/>
      <c r="L126" s="112"/>
      <c r="M126" s="162" t="s">
        <v>20</v>
      </c>
      <c r="N126" s="162"/>
      <c r="O126" s="162"/>
      <c r="P126" s="162"/>
      <c r="Q126" s="162"/>
      <c r="R126" s="162"/>
      <c r="S126" s="162"/>
      <c r="T126" s="162"/>
      <c r="U126" s="278"/>
      <c r="V126" s="158"/>
      <c r="W126" s="187"/>
      <c r="X126" s="307"/>
      <c r="Y126" s="307"/>
      <c r="Z126" s="307"/>
      <c r="AA126" s="307"/>
      <c r="AB126" s="307"/>
      <c r="AC126" s="307"/>
      <c r="AD126" s="307"/>
      <c r="AE126" s="307"/>
      <c r="AF126" s="307"/>
      <c r="AG126" s="307"/>
      <c r="AH126" s="307"/>
      <c r="AI126" s="307"/>
    </row>
    <row r="127" spans="7:35" ht="15" hidden="1" customHeight="1">
      <c r="G127" s="179"/>
      <c r="H127" s="180"/>
      <c r="I127" s="180"/>
      <c r="J127" s="85"/>
      <c r="K127" s="180"/>
      <c r="L127" s="112"/>
      <c r="M127" s="177" t="s">
        <v>21</v>
      </c>
      <c r="N127" s="177"/>
      <c r="O127" s="177"/>
      <c r="P127" s="177"/>
      <c r="Q127" s="177"/>
      <c r="R127" s="177"/>
      <c r="S127" s="177"/>
      <c r="T127" s="177"/>
      <c r="U127" s="281"/>
      <c r="V127" s="158"/>
      <c r="W127" s="187"/>
      <c r="X127" s="307"/>
      <c r="Y127" s="307"/>
      <c r="Z127" s="307"/>
      <c r="AA127" s="307"/>
      <c r="AB127" s="307"/>
      <c r="AC127" s="307"/>
      <c r="AD127" s="307"/>
      <c r="AE127" s="307"/>
      <c r="AF127" s="307"/>
      <c r="AG127" s="307"/>
      <c r="AH127" s="307"/>
      <c r="AI127" s="307"/>
    </row>
    <row r="128" spans="7:35" ht="17.100000000000001" hidden="1" customHeight="1">
      <c r="X128" s="307"/>
      <c r="Y128" s="307"/>
      <c r="Z128" s="307"/>
      <c r="AA128" s="307"/>
      <c r="AB128" s="307"/>
      <c r="AC128" s="307"/>
      <c r="AD128" s="307"/>
      <c r="AE128" s="307"/>
      <c r="AF128" s="307"/>
      <c r="AG128" s="307"/>
      <c r="AH128" s="307"/>
    </row>
    <row r="129" spans="7:35" s="34" customFormat="1" ht="17.100000000000001" hidden="1" customHeight="1">
      <c r="G129" s="34" t="s">
        <v>15</v>
      </c>
      <c r="I129" s="34" t="s">
        <v>186</v>
      </c>
      <c r="V129" s="183"/>
      <c r="X129" s="323"/>
      <c r="Y129" s="323"/>
      <c r="Z129" s="323"/>
      <c r="AA129" s="323"/>
      <c r="AB129" s="323"/>
      <c r="AC129" s="323"/>
      <c r="AD129" s="323"/>
      <c r="AE129" s="323"/>
      <c r="AF129" s="323"/>
      <c r="AG129" s="323"/>
      <c r="AH129" s="323"/>
    </row>
    <row r="130" spans="7:35" ht="17.100000000000001" hidden="1" customHeight="1">
      <c r="T130" s="127"/>
      <c r="U130" s="42"/>
      <c r="X130" s="307"/>
      <c r="Y130" s="307"/>
      <c r="Z130" s="307"/>
      <c r="AA130" s="307"/>
      <c r="AB130" s="307"/>
      <c r="AC130" s="307"/>
      <c r="AD130" s="307"/>
      <c r="AE130" s="307"/>
      <c r="AF130" s="307"/>
      <c r="AG130" s="307"/>
      <c r="AH130" s="307"/>
    </row>
    <row r="131" spans="7:35" ht="16.5" hidden="1" customHeight="1">
      <c r="G131" s="180"/>
      <c r="H131" s="180"/>
      <c r="I131" s="180"/>
      <c r="J131" s="180"/>
      <c r="K131" s="180"/>
      <c r="L131" s="208" t="s">
        <v>96</v>
      </c>
      <c r="M131" s="204" t="s">
        <v>23</v>
      </c>
      <c r="N131" s="209"/>
      <c r="O131" s="843"/>
      <c r="P131" s="838"/>
      <c r="Q131" s="838"/>
      <c r="R131" s="838"/>
      <c r="S131" s="838"/>
      <c r="T131" s="838"/>
      <c r="U131" s="838"/>
      <c r="V131" s="839"/>
      <c r="W131" s="188"/>
      <c r="X131" s="307"/>
      <c r="Y131" s="307"/>
      <c r="Z131" s="307"/>
      <c r="AA131" s="307"/>
      <c r="AB131" s="307"/>
      <c r="AC131" s="307"/>
      <c r="AD131" s="307"/>
      <c r="AE131" s="307"/>
      <c r="AF131" s="307"/>
      <c r="AG131" s="307"/>
      <c r="AH131" s="307"/>
      <c r="AI131" s="307"/>
    </row>
    <row r="132" spans="7:35" s="35" customFormat="1" ht="15" hidden="1" customHeight="1">
      <c r="G132" s="179"/>
      <c r="H132" s="178"/>
      <c r="I132" s="178"/>
      <c r="J132" s="181"/>
      <c r="L132" s="170" t="s">
        <v>298</v>
      </c>
      <c r="M132" s="159" t="s">
        <v>18</v>
      </c>
      <c r="N132" s="273"/>
      <c r="O132" s="843"/>
      <c r="P132" s="838"/>
      <c r="Q132" s="838"/>
      <c r="R132" s="838"/>
      <c r="S132" s="838"/>
      <c r="T132" s="838"/>
      <c r="U132" s="838"/>
      <c r="V132" s="839"/>
      <c r="W132" s="188"/>
      <c r="X132" s="298"/>
      <c r="Y132" s="298"/>
      <c r="Z132" s="298"/>
      <c r="AA132" s="298"/>
      <c r="AB132" s="298"/>
      <c r="AC132" s="298"/>
      <c r="AD132" s="298"/>
      <c r="AE132" s="298"/>
      <c r="AF132" s="298"/>
      <c r="AG132" s="298"/>
      <c r="AH132" s="298"/>
      <c r="AI132" s="298"/>
    </row>
    <row r="133" spans="7:35" s="35" customFormat="1" ht="15" hidden="1" customHeight="1">
      <c r="G133" s="179"/>
      <c r="H133" s="178"/>
      <c r="I133" s="178"/>
      <c r="J133" s="181"/>
      <c r="L133" s="170" t="s">
        <v>8</v>
      </c>
      <c r="M133" s="160" t="s">
        <v>7</v>
      </c>
      <c r="N133" s="274"/>
      <c r="O133" s="843"/>
      <c r="P133" s="838"/>
      <c r="Q133" s="838"/>
      <c r="R133" s="838"/>
      <c r="S133" s="838"/>
      <c r="T133" s="838"/>
      <c r="U133" s="838"/>
      <c r="V133" s="839"/>
      <c r="W133" s="188"/>
      <c r="X133" s="298"/>
      <c r="Y133" s="298"/>
      <c r="Z133" s="298"/>
      <c r="AA133" s="298"/>
      <c r="AB133" s="298"/>
      <c r="AC133" s="298"/>
      <c r="AD133" s="298"/>
      <c r="AE133" s="298"/>
      <c r="AF133" s="298"/>
      <c r="AG133" s="298"/>
      <c r="AH133" s="298"/>
      <c r="AI133" s="298"/>
    </row>
    <row r="134" spans="7:35" s="35" customFormat="1" ht="15" hidden="1" customHeight="1">
      <c r="G134" s="179"/>
      <c r="H134" s="178"/>
      <c r="I134" s="178"/>
      <c r="J134" s="181"/>
      <c r="L134" s="170" t="s">
        <v>11</v>
      </c>
      <c r="M134" s="161" t="s">
        <v>25</v>
      </c>
      <c r="N134" s="275"/>
      <c r="O134" s="843"/>
      <c r="P134" s="838"/>
      <c r="Q134" s="838"/>
      <c r="R134" s="838"/>
      <c r="S134" s="838"/>
      <c r="T134" s="838"/>
      <c r="U134" s="838"/>
      <c r="V134" s="839"/>
      <c r="W134" s="188"/>
      <c r="X134" s="298"/>
      <c r="Y134" s="298"/>
      <c r="Z134" s="298"/>
      <c r="AA134" s="298"/>
      <c r="AB134" s="298"/>
      <c r="AC134" s="298"/>
      <c r="AD134" s="298"/>
      <c r="AE134" s="298"/>
      <c r="AF134" s="298"/>
      <c r="AG134" s="298"/>
      <c r="AH134" s="298"/>
      <c r="AI134" s="298"/>
    </row>
    <row r="135" spans="7:35" s="35" customFormat="1" ht="24.95" hidden="1" customHeight="1">
      <c r="G135" s="180"/>
      <c r="H135" s="178"/>
      <c r="I135" s="803"/>
      <c r="J135" s="181"/>
      <c r="L135" s="170"/>
      <c r="M135" s="172"/>
      <c r="N135" s="191"/>
      <c r="O135" s="284"/>
      <c r="P135" s="269"/>
      <c r="Q135" s="269"/>
      <c r="R135" s="269"/>
      <c r="S135" s="269"/>
      <c r="T135" s="269"/>
      <c r="U135" s="269"/>
      <c r="V135" s="270"/>
      <c r="W135" s="190"/>
      <c r="X135" s="298"/>
      <c r="Y135" s="298"/>
      <c r="Z135" s="298"/>
      <c r="AA135" s="298"/>
      <c r="AB135" s="298"/>
      <c r="AC135" s="298"/>
      <c r="AD135" s="298"/>
      <c r="AE135" s="298"/>
      <c r="AF135" s="298"/>
      <c r="AG135" s="298"/>
      <c r="AH135" s="298"/>
      <c r="AI135" s="298"/>
    </row>
    <row r="136" spans="7:35" s="35" customFormat="1" ht="15" hidden="1" customHeight="1">
      <c r="G136" s="182"/>
      <c r="H136" s="178"/>
      <c r="I136" s="803"/>
      <c r="J136" s="804"/>
      <c r="L136" s="170" t="s">
        <v>22</v>
      </c>
      <c r="M136" s="173" t="s">
        <v>10</v>
      </c>
      <c r="N136" s="272"/>
      <c r="O136" s="844"/>
      <c r="P136" s="845"/>
      <c r="Q136" s="845"/>
      <c r="R136" s="845"/>
      <c r="S136" s="845"/>
      <c r="T136" s="845"/>
      <c r="U136" s="845"/>
      <c r="V136" s="846"/>
      <c r="W136" s="188"/>
      <c r="X136" s="298"/>
      <c r="Y136" s="317" t="str">
        <f>strCheckUnique(Z136:Z139)</f>
        <v/>
      </c>
      <c r="Z136" s="298"/>
      <c r="AA136" s="317"/>
      <c r="AB136" s="298"/>
      <c r="AC136" s="298"/>
      <c r="AD136" s="298"/>
      <c r="AE136" s="298"/>
      <c r="AF136" s="298"/>
      <c r="AG136" s="298"/>
      <c r="AH136" s="298"/>
      <c r="AI136" s="298"/>
    </row>
    <row r="137" spans="7:35" s="35" customFormat="1" ht="17.100000000000001" hidden="1" customHeight="1">
      <c r="G137" s="182"/>
      <c r="H137" s="178">
        <v>1</v>
      </c>
      <c r="I137" s="803"/>
      <c r="J137" s="804"/>
      <c r="K137" s="203"/>
      <c r="L137" s="171"/>
      <c r="M137" s="174"/>
      <c r="N137" s="205"/>
      <c r="O137" s="192"/>
      <c r="P137" s="192"/>
      <c r="Q137" s="192"/>
      <c r="R137" s="847"/>
      <c r="S137" s="849" t="s">
        <v>87</v>
      </c>
      <c r="T137" s="847"/>
      <c r="U137" s="851" t="s">
        <v>88</v>
      </c>
      <c r="V137" s="185"/>
      <c r="W137" s="188"/>
      <c r="X137" s="298" t="str">
        <f>strCheckDate(O138:V138)</f>
        <v/>
      </c>
      <c r="Y137" s="317"/>
      <c r="Z137" s="317" t="str">
        <f>IF(M137="","",M137 )</f>
        <v/>
      </c>
      <c r="AA137" s="317"/>
      <c r="AB137" s="317"/>
      <c r="AC137" s="317"/>
      <c r="AD137" s="298"/>
      <c r="AE137" s="298"/>
      <c r="AF137" s="298"/>
      <c r="AG137" s="298"/>
      <c r="AH137" s="298"/>
      <c r="AI137" s="298"/>
    </row>
    <row r="138" spans="7:35" s="35" customFormat="1" ht="0.2" hidden="1" customHeight="1">
      <c r="G138" s="182"/>
      <c r="H138" s="178"/>
      <c r="I138" s="803"/>
      <c r="J138" s="804"/>
      <c r="K138" s="203"/>
      <c r="L138" s="194"/>
      <c r="M138" s="205"/>
      <c r="N138" s="205"/>
      <c r="O138" s="205"/>
      <c r="P138" s="205"/>
      <c r="Q138" s="297" t="str">
        <f>R137 &amp; "-" &amp; T137</f>
        <v>-</v>
      </c>
      <c r="R138" s="848"/>
      <c r="S138" s="850"/>
      <c r="T138" s="848"/>
      <c r="U138" s="852"/>
      <c r="V138" s="185"/>
      <c r="W138" s="190"/>
      <c r="X138" s="298"/>
      <c r="Y138" s="298"/>
      <c r="Z138" s="298"/>
      <c r="AA138" s="298"/>
      <c r="AB138" s="298"/>
      <c r="AC138" s="298"/>
      <c r="AD138" s="298"/>
      <c r="AE138" s="298"/>
      <c r="AF138" s="298"/>
      <c r="AG138" s="298"/>
      <c r="AH138" s="298"/>
      <c r="AI138" s="298"/>
    </row>
    <row r="139" spans="7:35" ht="15" hidden="1" customHeight="1">
      <c r="G139" s="182"/>
      <c r="H139" s="180"/>
      <c r="I139" s="803"/>
      <c r="J139" s="804"/>
      <c r="K139" s="180"/>
      <c r="L139" s="112"/>
      <c r="M139" s="176" t="s">
        <v>28</v>
      </c>
      <c r="N139" s="176"/>
      <c r="O139" s="176"/>
      <c r="P139" s="176"/>
      <c r="Q139" s="176"/>
      <c r="R139" s="176"/>
      <c r="S139" s="176"/>
      <c r="T139" s="176"/>
      <c r="U139" s="279"/>
      <c r="V139" s="158"/>
      <c r="W139" s="186"/>
      <c r="X139" s="307"/>
      <c r="Y139" s="307"/>
      <c r="Z139" s="307"/>
      <c r="AA139" s="307"/>
      <c r="AB139" s="307"/>
      <c r="AC139" s="307"/>
      <c r="AD139" s="307"/>
      <c r="AE139" s="307"/>
      <c r="AF139" s="307"/>
      <c r="AG139" s="307"/>
      <c r="AH139" s="307"/>
      <c r="AI139" s="307"/>
    </row>
    <row r="140" spans="7:35" ht="15" hidden="1" customHeight="1">
      <c r="G140" s="180"/>
      <c r="H140" s="180"/>
      <c r="I140" s="803"/>
      <c r="J140" s="85"/>
      <c r="K140" s="180"/>
      <c r="L140" s="112"/>
      <c r="M140" s="175" t="s">
        <v>13</v>
      </c>
      <c r="N140" s="175"/>
      <c r="O140" s="175"/>
      <c r="P140" s="175"/>
      <c r="Q140" s="175"/>
      <c r="R140" s="175"/>
      <c r="S140" s="175"/>
      <c r="T140" s="175"/>
      <c r="U140" s="280"/>
      <c r="V140" s="158"/>
      <c r="W140" s="187"/>
      <c r="X140" s="307"/>
      <c r="Y140" s="307"/>
      <c r="Z140" s="307"/>
      <c r="AA140" s="307"/>
      <c r="AB140" s="307"/>
      <c r="AC140" s="307"/>
      <c r="AD140" s="307"/>
      <c r="AE140" s="307"/>
      <c r="AF140" s="307"/>
      <c r="AG140" s="307"/>
      <c r="AH140" s="307"/>
      <c r="AI140" s="307"/>
    </row>
    <row r="141" spans="7:35" ht="15" hidden="1" customHeight="1">
      <c r="G141" s="179"/>
      <c r="H141" s="180"/>
      <c r="I141" s="180"/>
      <c r="J141" s="85"/>
      <c r="K141" s="180"/>
      <c r="L141" s="112"/>
      <c r="M141" s="164"/>
      <c r="N141" s="164"/>
      <c r="O141" s="164"/>
      <c r="P141" s="164"/>
      <c r="Q141" s="164"/>
      <c r="R141" s="164"/>
      <c r="S141" s="164"/>
      <c r="T141" s="164"/>
      <c r="U141" s="276"/>
      <c r="V141" s="158"/>
      <c r="W141" s="187"/>
      <c r="X141" s="307"/>
      <c r="Y141" s="307"/>
      <c r="Z141" s="307"/>
      <c r="AA141" s="307"/>
      <c r="AB141" s="307"/>
      <c r="AC141" s="307"/>
      <c r="AD141" s="307"/>
      <c r="AE141" s="307"/>
      <c r="AF141" s="307"/>
      <c r="AG141" s="307"/>
      <c r="AH141" s="307"/>
      <c r="AI141" s="307"/>
    </row>
    <row r="142" spans="7:35" ht="15" hidden="1" customHeight="1">
      <c r="G142" s="179"/>
      <c r="H142" s="180"/>
      <c r="I142" s="180"/>
      <c r="J142" s="85"/>
      <c r="K142" s="180"/>
      <c r="L142" s="112"/>
      <c r="M142" s="163" t="s">
        <v>19</v>
      </c>
      <c r="N142" s="163"/>
      <c r="O142" s="163"/>
      <c r="P142" s="163"/>
      <c r="Q142" s="163"/>
      <c r="R142" s="163"/>
      <c r="S142" s="163"/>
      <c r="T142" s="163"/>
      <c r="U142" s="277"/>
      <c r="V142" s="158"/>
      <c r="W142" s="187"/>
      <c r="X142" s="307"/>
      <c r="Y142" s="307"/>
      <c r="Z142" s="307"/>
      <c r="AA142" s="307"/>
      <c r="AB142" s="307"/>
      <c r="AC142" s="307"/>
      <c r="AD142" s="307"/>
      <c r="AE142" s="307"/>
      <c r="AF142" s="307"/>
      <c r="AG142" s="307"/>
      <c r="AH142" s="307"/>
      <c r="AI142" s="307"/>
    </row>
    <row r="143" spans="7:35" ht="15" hidden="1" customHeight="1">
      <c r="G143" s="179"/>
      <c r="H143" s="180"/>
      <c r="I143" s="180"/>
      <c r="J143" s="85"/>
      <c r="K143" s="180"/>
      <c r="L143" s="112"/>
      <c r="M143" s="162" t="s">
        <v>20</v>
      </c>
      <c r="N143" s="162"/>
      <c r="O143" s="162"/>
      <c r="P143" s="162"/>
      <c r="Q143" s="162"/>
      <c r="R143" s="162"/>
      <c r="S143" s="162"/>
      <c r="T143" s="162"/>
      <c r="U143" s="278"/>
      <c r="V143" s="158"/>
      <c r="W143" s="187"/>
      <c r="X143" s="307"/>
      <c r="Y143" s="307"/>
      <c r="Z143" s="307"/>
      <c r="AA143" s="307"/>
      <c r="AB143" s="307"/>
      <c r="AC143" s="307"/>
      <c r="AD143" s="307"/>
      <c r="AE143" s="307"/>
      <c r="AF143" s="307"/>
      <c r="AG143" s="307"/>
      <c r="AH143" s="307"/>
      <c r="AI143" s="307"/>
    </row>
    <row r="144" spans="7:35" ht="15" hidden="1" customHeight="1">
      <c r="G144" s="179"/>
      <c r="H144" s="180"/>
      <c r="I144" s="180"/>
      <c r="J144" s="85"/>
      <c r="K144" s="180"/>
      <c r="L144" s="112"/>
      <c r="M144" s="177" t="s">
        <v>21</v>
      </c>
      <c r="N144" s="177"/>
      <c r="O144" s="177"/>
      <c r="P144" s="177"/>
      <c r="Q144" s="177"/>
      <c r="R144" s="177"/>
      <c r="S144" s="177"/>
      <c r="T144" s="177"/>
      <c r="U144" s="281"/>
      <c r="V144" s="158"/>
      <c r="W144" s="187"/>
      <c r="X144" s="307"/>
      <c r="Y144" s="307"/>
      <c r="Z144" s="307"/>
      <c r="AA144" s="307"/>
      <c r="AB144" s="307"/>
      <c r="AC144" s="307"/>
      <c r="AD144" s="307"/>
      <c r="AE144" s="307"/>
      <c r="AF144" s="307"/>
      <c r="AG144" s="307"/>
      <c r="AH144" s="307"/>
      <c r="AI144" s="307"/>
    </row>
    <row r="145" spans="7:35" ht="17.100000000000001" hidden="1" customHeight="1">
      <c r="X145" s="307"/>
      <c r="Y145" s="307"/>
      <c r="Z145" s="307"/>
      <c r="AA145" s="307"/>
      <c r="AB145" s="307"/>
      <c r="AC145" s="307"/>
      <c r="AD145" s="307"/>
      <c r="AE145" s="307"/>
      <c r="AF145" s="307"/>
      <c r="AG145" s="307"/>
      <c r="AH145" s="307"/>
    </row>
    <row r="146" spans="7:35" s="34" customFormat="1" ht="17.100000000000001" hidden="1" customHeight="1">
      <c r="G146" s="34" t="s">
        <v>15</v>
      </c>
      <c r="I146" s="34" t="s">
        <v>187</v>
      </c>
      <c r="V146" s="183"/>
      <c r="X146" s="323"/>
      <c r="Y146" s="323"/>
      <c r="Z146" s="323"/>
      <c r="AA146" s="323"/>
      <c r="AB146" s="323"/>
      <c r="AC146" s="323"/>
      <c r="AD146" s="323"/>
      <c r="AE146" s="323"/>
      <c r="AF146" s="323"/>
      <c r="AG146" s="323"/>
      <c r="AH146" s="323"/>
    </row>
    <row r="147" spans="7:35" ht="17.100000000000001" hidden="1" customHeight="1">
      <c r="T147" s="127"/>
      <c r="U147" s="42"/>
      <c r="X147" s="307"/>
      <c r="Y147" s="307"/>
      <c r="Z147" s="307"/>
      <c r="AA147" s="307"/>
      <c r="AB147" s="307"/>
      <c r="AC147" s="307"/>
      <c r="AD147" s="307"/>
      <c r="AE147" s="307"/>
      <c r="AF147" s="307"/>
      <c r="AG147" s="307"/>
      <c r="AH147" s="307"/>
    </row>
    <row r="148" spans="7:35" ht="16.5" hidden="1" customHeight="1">
      <c r="G148" s="180"/>
      <c r="H148" s="180"/>
      <c r="I148" s="180"/>
      <c r="J148" s="180"/>
      <c r="K148" s="180"/>
      <c r="L148" s="208" t="s">
        <v>96</v>
      </c>
      <c r="M148" s="204" t="s">
        <v>23</v>
      </c>
      <c r="N148" s="209"/>
      <c r="O148" s="843"/>
      <c r="P148" s="838"/>
      <c r="Q148" s="838"/>
      <c r="R148" s="838"/>
      <c r="S148" s="838"/>
      <c r="T148" s="838"/>
      <c r="U148" s="838"/>
      <c r="V148" s="839"/>
      <c r="W148" s="188"/>
      <c r="X148" s="307"/>
      <c r="Y148" s="307"/>
      <c r="Z148" s="307"/>
      <c r="AA148" s="307"/>
      <c r="AB148" s="307"/>
      <c r="AC148" s="307"/>
      <c r="AD148" s="307"/>
      <c r="AE148" s="307"/>
      <c r="AF148" s="307"/>
      <c r="AG148" s="307"/>
      <c r="AH148" s="307"/>
      <c r="AI148" s="307"/>
    </row>
    <row r="149" spans="7:35" s="35" customFormat="1" ht="15" hidden="1" customHeight="1">
      <c r="G149" s="179"/>
      <c r="H149" s="178"/>
      <c r="I149" s="178"/>
      <c r="J149" s="181"/>
      <c r="L149" s="170" t="s">
        <v>298</v>
      </c>
      <c r="M149" s="159" t="s">
        <v>18</v>
      </c>
      <c r="N149" s="273"/>
      <c r="O149" s="843"/>
      <c r="P149" s="838"/>
      <c r="Q149" s="838"/>
      <c r="R149" s="838"/>
      <c r="S149" s="838"/>
      <c r="T149" s="838"/>
      <c r="U149" s="838"/>
      <c r="V149" s="839"/>
      <c r="W149" s="188"/>
      <c r="X149" s="298"/>
      <c r="Y149" s="298"/>
      <c r="Z149" s="298"/>
      <c r="AA149" s="298"/>
      <c r="AB149" s="298"/>
      <c r="AC149" s="298"/>
      <c r="AD149" s="298"/>
      <c r="AE149" s="298"/>
      <c r="AF149" s="298"/>
      <c r="AG149" s="298"/>
      <c r="AH149" s="298"/>
      <c r="AI149" s="298"/>
    </row>
    <row r="150" spans="7:35" s="35" customFormat="1" ht="15" hidden="1" customHeight="1">
      <c r="G150" s="179"/>
      <c r="H150" s="178"/>
      <c r="I150" s="178"/>
      <c r="J150" s="181"/>
      <c r="L150" s="170" t="s">
        <v>8</v>
      </c>
      <c r="M150" s="160" t="s">
        <v>7</v>
      </c>
      <c r="N150" s="274"/>
      <c r="O150" s="843"/>
      <c r="P150" s="838"/>
      <c r="Q150" s="838"/>
      <c r="R150" s="838"/>
      <c r="S150" s="838"/>
      <c r="T150" s="838"/>
      <c r="U150" s="838"/>
      <c r="V150" s="839"/>
      <c r="W150" s="188"/>
      <c r="X150" s="298"/>
      <c r="Y150" s="298"/>
      <c r="Z150" s="298"/>
      <c r="AA150" s="298"/>
      <c r="AB150" s="298"/>
      <c r="AC150" s="298"/>
      <c r="AD150" s="298"/>
      <c r="AE150" s="298"/>
      <c r="AF150" s="298"/>
      <c r="AG150" s="298"/>
      <c r="AH150" s="298"/>
      <c r="AI150" s="298"/>
    </row>
    <row r="151" spans="7:35" s="35" customFormat="1" ht="15" hidden="1" customHeight="1">
      <c r="G151" s="179"/>
      <c r="H151" s="178"/>
      <c r="I151" s="178"/>
      <c r="J151" s="181"/>
      <c r="L151" s="170" t="s">
        <v>11</v>
      </c>
      <c r="M151" s="161" t="s">
        <v>25</v>
      </c>
      <c r="N151" s="275"/>
      <c r="O151" s="843"/>
      <c r="P151" s="838"/>
      <c r="Q151" s="838"/>
      <c r="R151" s="838"/>
      <c r="S151" s="838"/>
      <c r="T151" s="838"/>
      <c r="U151" s="838"/>
      <c r="V151" s="839"/>
      <c r="W151" s="188"/>
      <c r="X151" s="298"/>
      <c r="Y151" s="298"/>
      <c r="Z151" s="298"/>
      <c r="AA151" s="298"/>
      <c r="AB151" s="298"/>
      <c r="AC151" s="298"/>
      <c r="AD151" s="298"/>
      <c r="AE151" s="298"/>
      <c r="AF151" s="298"/>
      <c r="AG151" s="298"/>
      <c r="AH151" s="298"/>
      <c r="AI151" s="298"/>
    </row>
    <row r="152" spans="7:35" s="35" customFormat="1" ht="24.95" hidden="1" customHeight="1">
      <c r="G152" s="180"/>
      <c r="H152" s="178"/>
      <c r="I152" s="803"/>
      <c r="J152" s="181"/>
      <c r="L152" s="170" t="s">
        <v>12</v>
      </c>
      <c r="M152" s="172" t="s">
        <v>9</v>
      </c>
      <c r="N152" s="191"/>
      <c r="O152" s="787"/>
      <c r="P152" s="788"/>
      <c r="Q152" s="788"/>
      <c r="R152" s="788"/>
      <c r="S152" s="788"/>
      <c r="T152" s="788"/>
      <c r="U152" s="788"/>
      <c r="V152" s="789"/>
      <c r="W152" s="188"/>
      <c r="X152" s="298"/>
      <c r="Y152" s="298"/>
      <c r="Z152" s="298"/>
      <c r="AA152" s="298"/>
      <c r="AB152" s="298"/>
      <c r="AC152" s="298"/>
      <c r="AD152" s="298"/>
      <c r="AE152" s="298"/>
      <c r="AF152" s="298"/>
      <c r="AG152" s="298"/>
      <c r="AH152" s="298"/>
      <c r="AI152" s="298"/>
    </row>
    <row r="153" spans="7:35" s="35" customFormat="1" ht="15" hidden="1" customHeight="1">
      <c r="G153" s="182"/>
      <c r="H153" s="178"/>
      <c r="I153" s="803"/>
      <c r="J153" s="804"/>
      <c r="L153" s="170" t="s">
        <v>22</v>
      </c>
      <c r="M153" s="173" t="s">
        <v>10</v>
      </c>
      <c r="N153" s="272"/>
      <c r="O153" s="844"/>
      <c r="P153" s="845"/>
      <c r="Q153" s="845"/>
      <c r="R153" s="845"/>
      <c r="S153" s="845"/>
      <c r="T153" s="845"/>
      <c r="U153" s="845"/>
      <c r="V153" s="846"/>
      <c r="W153" s="188"/>
      <c r="X153" s="298"/>
      <c r="Y153" s="317" t="str">
        <f>strCheckUnique(Z153:Z156)</f>
        <v/>
      </c>
      <c r="Z153" s="298"/>
      <c r="AA153" s="317"/>
      <c r="AB153" s="298"/>
      <c r="AC153" s="298"/>
      <c r="AD153" s="298"/>
      <c r="AE153" s="298"/>
      <c r="AF153" s="298"/>
      <c r="AG153" s="298"/>
      <c r="AH153" s="298"/>
      <c r="AI153" s="298"/>
    </row>
    <row r="154" spans="7:35" s="35" customFormat="1" ht="15.75" hidden="1" customHeight="1">
      <c r="G154" s="182"/>
      <c r="H154" s="178">
        <v>1</v>
      </c>
      <c r="I154" s="803"/>
      <c r="J154" s="804"/>
      <c r="K154" s="203"/>
      <c r="L154" s="171"/>
      <c r="M154" s="174"/>
      <c r="N154" s="205"/>
      <c r="O154" s="324"/>
      <c r="P154" s="192"/>
      <c r="Q154" s="192"/>
      <c r="R154" s="847"/>
      <c r="S154" s="849" t="s">
        <v>87</v>
      </c>
      <c r="T154" s="847"/>
      <c r="U154" s="851" t="s">
        <v>88</v>
      </c>
      <c r="V154" s="185"/>
      <c r="W154" s="188"/>
      <c r="X154" s="298" t="str">
        <f>strCheckDate(O155:V155)</f>
        <v/>
      </c>
      <c r="Y154" s="317"/>
      <c r="Z154" s="317" t="str">
        <f>IF(M154="","",M154 )</f>
        <v/>
      </c>
      <c r="AA154" s="317"/>
      <c r="AB154" s="317"/>
      <c r="AC154" s="317"/>
      <c r="AD154" s="298"/>
      <c r="AE154" s="298"/>
      <c r="AF154" s="298"/>
      <c r="AG154" s="298"/>
      <c r="AH154" s="298"/>
      <c r="AI154" s="298"/>
    </row>
    <row r="155" spans="7:35" s="35" customFormat="1" ht="0.2" hidden="1" customHeight="1">
      <c r="G155" s="182"/>
      <c r="H155" s="178"/>
      <c r="I155" s="803"/>
      <c r="J155" s="804"/>
      <c r="K155" s="203"/>
      <c r="L155" s="194"/>
      <c r="M155" s="205"/>
      <c r="N155" s="205"/>
      <c r="O155" s="205"/>
      <c r="P155" s="205"/>
      <c r="Q155" s="297" t="str">
        <f>R154 &amp; "-" &amp; T154</f>
        <v>-</v>
      </c>
      <c r="R155" s="848"/>
      <c r="S155" s="850"/>
      <c r="T155" s="848"/>
      <c r="U155" s="852"/>
      <c r="V155" s="185"/>
      <c r="W155" s="190"/>
      <c r="X155" s="298"/>
      <c r="Y155" s="298"/>
      <c r="Z155" s="298"/>
      <c r="AA155" s="298"/>
      <c r="AB155" s="298"/>
      <c r="AC155" s="298"/>
      <c r="AD155" s="298"/>
      <c r="AE155" s="298"/>
      <c r="AF155" s="298"/>
      <c r="AG155" s="298"/>
      <c r="AH155" s="298"/>
      <c r="AI155" s="298"/>
    </row>
    <row r="156" spans="7:35" ht="15" hidden="1" customHeight="1">
      <c r="G156" s="182"/>
      <c r="H156" s="180"/>
      <c r="I156" s="803"/>
      <c r="J156" s="804"/>
      <c r="K156" s="180"/>
      <c r="L156" s="112"/>
      <c r="M156" s="176" t="s">
        <v>28</v>
      </c>
      <c r="N156" s="176"/>
      <c r="O156" s="176"/>
      <c r="P156" s="176"/>
      <c r="Q156" s="176"/>
      <c r="R156" s="176"/>
      <c r="S156" s="176"/>
      <c r="T156" s="176"/>
      <c r="U156" s="279"/>
      <c r="V156" s="158"/>
      <c r="W156" s="186"/>
      <c r="X156" s="307"/>
      <c r="Y156" s="307"/>
      <c r="Z156" s="307"/>
      <c r="AA156" s="307"/>
      <c r="AB156" s="307"/>
      <c r="AC156" s="307"/>
      <c r="AD156" s="307"/>
      <c r="AE156" s="307"/>
      <c r="AF156" s="307"/>
      <c r="AG156" s="307"/>
      <c r="AH156" s="307"/>
      <c r="AI156" s="307"/>
    </row>
    <row r="157" spans="7:35" ht="15" hidden="1" customHeight="1">
      <c r="G157" s="180"/>
      <c r="H157" s="180"/>
      <c r="I157" s="803"/>
      <c r="J157" s="85"/>
      <c r="K157" s="180"/>
      <c r="L157" s="112"/>
      <c r="M157" s="175" t="s">
        <v>13</v>
      </c>
      <c r="N157" s="175"/>
      <c r="O157" s="175"/>
      <c r="P157" s="175"/>
      <c r="Q157" s="175"/>
      <c r="R157" s="175"/>
      <c r="S157" s="175"/>
      <c r="T157" s="175"/>
      <c r="U157" s="280"/>
      <c r="V157" s="158"/>
      <c r="W157" s="187"/>
      <c r="X157" s="307"/>
      <c r="Y157" s="307"/>
      <c r="Z157" s="307"/>
      <c r="AA157" s="307"/>
      <c r="AB157" s="307"/>
      <c r="AC157" s="307"/>
      <c r="AD157" s="307"/>
      <c r="AE157" s="307"/>
      <c r="AF157" s="307"/>
      <c r="AG157" s="307"/>
      <c r="AH157" s="307"/>
      <c r="AI157" s="307"/>
    </row>
    <row r="158" spans="7:35" ht="15" hidden="1" customHeight="1">
      <c r="G158" s="179"/>
      <c r="H158" s="180"/>
      <c r="I158" s="180"/>
      <c r="J158" s="85"/>
      <c r="K158" s="180"/>
      <c r="L158" s="112"/>
      <c r="M158" s="164" t="s">
        <v>14</v>
      </c>
      <c r="N158" s="164"/>
      <c r="O158" s="164"/>
      <c r="P158" s="164"/>
      <c r="Q158" s="164"/>
      <c r="R158" s="164"/>
      <c r="S158" s="164"/>
      <c r="T158" s="164"/>
      <c r="U158" s="276"/>
      <c r="V158" s="158"/>
      <c r="W158" s="187"/>
      <c r="X158" s="307"/>
      <c r="Y158" s="307"/>
      <c r="Z158" s="307"/>
      <c r="AA158" s="307"/>
      <c r="AB158" s="307"/>
      <c r="AC158" s="307"/>
      <c r="AD158" s="307"/>
      <c r="AE158" s="307"/>
      <c r="AF158" s="307"/>
      <c r="AG158" s="307"/>
      <c r="AH158" s="307"/>
      <c r="AI158" s="307"/>
    </row>
    <row r="159" spans="7:35" ht="15" hidden="1" customHeight="1">
      <c r="G159" s="179"/>
      <c r="H159" s="180"/>
      <c r="I159" s="180"/>
      <c r="J159" s="85"/>
      <c r="K159" s="180"/>
      <c r="L159" s="112"/>
      <c r="M159" s="163" t="s">
        <v>19</v>
      </c>
      <c r="N159" s="163"/>
      <c r="O159" s="163"/>
      <c r="P159" s="163"/>
      <c r="Q159" s="163"/>
      <c r="R159" s="163"/>
      <c r="S159" s="163"/>
      <c r="T159" s="163"/>
      <c r="U159" s="277"/>
      <c r="V159" s="158"/>
      <c r="W159" s="187"/>
      <c r="X159" s="307"/>
      <c r="Y159" s="307"/>
      <c r="Z159" s="307"/>
      <c r="AA159" s="307"/>
      <c r="AB159" s="307"/>
      <c r="AC159" s="307"/>
      <c r="AD159" s="307"/>
      <c r="AE159" s="307"/>
      <c r="AF159" s="307"/>
      <c r="AG159" s="307"/>
      <c r="AH159" s="307"/>
      <c r="AI159" s="307"/>
    </row>
    <row r="160" spans="7:35" ht="15" hidden="1" customHeight="1">
      <c r="G160" s="179"/>
      <c r="H160" s="180"/>
      <c r="I160" s="180"/>
      <c r="J160" s="85"/>
      <c r="K160" s="180"/>
      <c r="L160" s="112"/>
      <c r="M160" s="162" t="s">
        <v>20</v>
      </c>
      <c r="N160" s="162"/>
      <c r="O160" s="162"/>
      <c r="P160" s="162"/>
      <c r="Q160" s="162"/>
      <c r="R160" s="162"/>
      <c r="S160" s="162"/>
      <c r="T160" s="162"/>
      <c r="U160" s="278"/>
      <c r="V160" s="158"/>
      <c r="W160" s="187"/>
      <c r="X160" s="307"/>
      <c r="Y160" s="307"/>
      <c r="Z160" s="307"/>
      <c r="AA160" s="307"/>
      <c r="AB160" s="307"/>
      <c r="AC160" s="307"/>
      <c r="AD160" s="307"/>
      <c r="AE160" s="307"/>
      <c r="AF160" s="307"/>
      <c r="AG160" s="307"/>
      <c r="AH160" s="307"/>
      <c r="AI160" s="307"/>
    </row>
    <row r="161" spans="1:50" ht="7.5" hidden="1" customHeight="1">
      <c r="G161" s="179"/>
      <c r="H161" s="180"/>
      <c r="I161" s="180"/>
      <c r="J161" s="85"/>
      <c r="K161" s="180"/>
      <c r="L161" s="112"/>
      <c r="M161" s="177" t="s">
        <v>21</v>
      </c>
      <c r="N161" s="177"/>
      <c r="O161" s="177"/>
      <c r="P161" s="177"/>
      <c r="Q161" s="177"/>
      <c r="R161" s="177"/>
      <c r="S161" s="177"/>
      <c r="T161" s="177"/>
      <c r="U161" s="281"/>
      <c r="V161" s="158"/>
      <c r="W161" s="187"/>
      <c r="X161" s="307"/>
      <c r="Y161" s="307"/>
      <c r="Z161" s="307"/>
      <c r="AA161" s="307"/>
      <c r="AB161" s="307"/>
      <c r="AC161" s="307"/>
      <c r="AD161" s="307"/>
      <c r="AE161" s="307"/>
      <c r="AF161" s="307"/>
      <c r="AG161" s="307"/>
      <c r="AH161" s="307"/>
      <c r="AI161" s="307"/>
    </row>
    <row r="163" spans="1:50" s="34" customFormat="1" ht="17.100000000000001" customHeight="1">
      <c r="A163" s="34" t="s">
        <v>15</v>
      </c>
      <c r="C163" s="34" t="s">
        <v>211</v>
      </c>
      <c r="AD163" s="183"/>
    </row>
    <row r="164" spans="1:50" ht="17.100000000000001" customHeight="1">
      <c r="AD164" s="42"/>
    </row>
    <row r="165" spans="1:50" ht="17.100000000000001" customHeight="1">
      <c r="L165" s="127"/>
      <c r="M165" s="127"/>
      <c r="N165" s="127"/>
      <c r="O165" s="127"/>
      <c r="P165" s="127"/>
      <c r="Q165" s="127"/>
      <c r="R165" s="127"/>
      <c r="S165" s="127"/>
      <c r="T165" s="127"/>
      <c r="U165" s="127"/>
      <c r="V165" s="127"/>
      <c r="W165" s="127"/>
      <c r="X165" s="127"/>
      <c r="Y165" s="127"/>
      <c r="Z165" s="127"/>
      <c r="AA165" s="127"/>
      <c r="AB165" s="127"/>
      <c r="AC165" s="127"/>
      <c r="AD165" s="127"/>
      <c r="AE165" s="127"/>
      <c r="AF165" s="127"/>
      <c r="AG165" s="127"/>
      <c r="AH165" s="127"/>
      <c r="AI165" s="127"/>
      <c r="AJ165" s="127"/>
      <c r="AK165" s="127"/>
      <c r="AL165" s="127"/>
      <c r="AM165" s="127"/>
    </row>
    <row r="166" spans="1:50" s="35" customFormat="1" ht="22.5">
      <c r="A166" s="800">
        <v>1</v>
      </c>
      <c r="B166" s="298"/>
      <c r="C166" s="298"/>
      <c r="D166" s="298"/>
      <c r="E166" s="298"/>
      <c r="F166" s="320"/>
      <c r="G166" s="320"/>
      <c r="H166" s="320"/>
      <c r="I166" s="96"/>
      <c r="J166" s="86"/>
      <c r="K166" s="86"/>
      <c r="L166" s="339">
        <f>mergeValue(A166)</f>
        <v>1</v>
      </c>
      <c r="M166" s="587" t="s">
        <v>23</v>
      </c>
      <c r="N166" s="879"/>
      <c r="O166" s="880"/>
      <c r="P166" s="880"/>
      <c r="Q166" s="880"/>
      <c r="R166" s="880"/>
      <c r="S166" s="880"/>
      <c r="T166" s="880"/>
      <c r="U166" s="880"/>
      <c r="V166" s="880"/>
      <c r="W166" s="880"/>
      <c r="X166" s="880"/>
      <c r="Y166" s="880"/>
      <c r="Z166" s="880"/>
      <c r="AA166" s="880"/>
      <c r="AB166" s="880"/>
      <c r="AC166" s="880"/>
      <c r="AD166" s="880"/>
      <c r="AE166" s="880"/>
      <c r="AF166" s="880"/>
      <c r="AG166" s="880"/>
      <c r="AH166" s="880"/>
      <c r="AI166" s="880"/>
      <c r="AJ166" s="880"/>
      <c r="AK166" s="880"/>
      <c r="AL166" s="824"/>
      <c r="AM166" s="618" t="s">
        <v>543</v>
      </c>
      <c r="AN166" s="298"/>
      <c r="AO166" s="298"/>
      <c r="AP166" s="298"/>
      <c r="AQ166" s="298"/>
      <c r="AR166" s="298"/>
      <c r="AS166" s="298"/>
      <c r="AT166" s="298"/>
      <c r="AU166" s="298"/>
      <c r="AV166" s="298"/>
      <c r="AW166" s="298"/>
      <c r="AX166" s="298"/>
    </row>
    <row r="167" spans="1:50" s="35" customFormat="1" ht="22.5">
      <c r="A167" s="800"/>
      <c r="B167" s="800">
        <v>1</v>
      </c>
      <c r="C167" s="298"/>
      <c r="D167" s="298"/>
      <c r="E167" s="298"/>
      <c r="F167" s="348"/>
      <c r="G167" s="577"/>
      <c r="H167" s="577"/>
      <c r="I167" s="219"/>
      <c r="J167" s="46"/>
      <c r="L167" s="339" t="str">
        <f>mergeValue(A167) &amp;"."&amp; mergeValue(B167)</f>
        <v>1.1</v>
      </c>
      <c r="M167" s="159" t="s">
        <v>18</v>
      </c>
      <c r="N167" s="855"/>
      <c r="O167" s="856"/>
      <c r="P167" s="856"/>
      <c r="Q167" s="856"/>
      <c r="R167" s="856"/>
      <c r="S167" s="856"/>
      <c r="T167" s="856"/>
      <c r="U167" s="856"/>
      <c r="V167" s="856"/>
      <c r="W167" s="856"/>
      <c r="X167" s="856"/>
      <c r="Y167" s="856"/>
      <c r="Z167" s="856"/>
      <c r="AA167" s="856"/>
      <c r="AB167" s="856"/>
      <c r="AC167" s="856"/>
      <c r="AD167" s="856"/>
      <c r="AE167" s="856"/>
      <c r="AF167" s="856"/>
      <c r="AG167" s="856"/>
      <c r="AH167" s="856"/>
      <c r="AI167" s="856"/>
      <c r="AJ167" s="856"/>
      <c r="AK167" s="856"/>
      <c r="AL167" s="820"/>
      <c r="AM167" s="617" t="s">
        <v>544</v>
      </c>
      <c r="AN167" s="298"/>
      <c r="AO167" s="298"/>
      <c r="AP167" s="298"/>
      <c r="AQ167" s="298"/>
      <c r="AR167" s="298"/>
      <c r="AS167" s="298"/>
      <c r="AT167" s="298"/>
      <c r="AU167" s="298"/>
      <c r="AV167" s="298"/>
      <c r="AW167" s="298"/>
      <c r="AX167" s="298"/>
    </row>
    <row r="168" spans="1:50" s="35" customFormat="1" ht="45">
      <c r="A168" s="800"/>
      <c r="B168" s="800"/>
      <c r="C168" s="800">
        <v>1</v>
      </c>
      <c r="D168" s="298"/>
      <c r="E168" s="298"/>
      <c r="F168" s="348"/>
      <c r="G168" s="577"/>
      <c r="H168" s="577"/>
      <c r="I168" s="219"/>
      <c r="J168" s="46"/>
      <c r="L168" s="339" t="str">
        <f>mergeValue(A168) &amp;"."&amp; mergeValue(B168)&amp;"."&amp; mergeValue(C168)</f>
        <v>1.1.1</v>
      </c>
      <c r="M168" s="160" t="s">
        <v>402</v>
      </c>
      <c r="N168" s="855"/>
      <c r="O168" s="856"/>
      <c r="P168" s="856"/>
      <c r="Q168" s="856"/>
      <c r="R168" s="856"/>
      <c r="S168" s="856"/>
      <c r="T168" s="856"/>
      <c r="U168" s="856"/>
      <c r="V168" s="856"/>
      <c r="W168" s="856"/>
      <c r="X168" s="856"/>
      <c r="Y168" s="856"/>
      <c r="Z168" s="856"/>
      <c r="AA168" s="856"/>
      <c r="AB168" s="856"/>
      <c r="AC168" s="856"/>
      <c r="AD168" s="856"/>
      <c r="AE168" s="856"/>
      <c r="AF168" s="856"/>
      <c r="AG168" s="856"/>
      <c r="AH168" s="856"/>
      <c r="AI168" s="856"/>
      <c r="AJ168" s="856"/>
      <c r="AK168" s="856"/>
      <c r="AL168" s="820"/>
      <c r="AM168" s="617" t="s">
        <v>683</v>
      </c>
      <c r="AN168" s="298"/>
      <c r="AO168" s="298"/>
      <c r="AP168" s="298"/>
      <c r="AQ168" s="298"/>
      <c r="AR168" s="298"/>
      <c r="AS168" s="298"/>
      <c r="AT168" s="298"/>
      <c r="AU168" s="298"/>
      <c r="AV168" s="298"/>
      <c r="AW168" s="298"/>
      <c r="AX168" s="298"/>
    </row>
    <row r="169" spans="1:50" s="35" customFormat="1" ht="20.100000000000001" customHeight="1">
      <c r="A169" s="800"/>
      <c r="B169" s="800"/>
      <c r="C169" s="800"/>
      <c r="D169" s="800">
        <v>1</v>
      </c>
      <c r="E169" s="298"/>
      <c r="F169" s="348"/>
      <c r="G169" s="577"/>
      <c r="H169" s="577"/>
      <c r="I169" s="803"/>
      <c r="J169" s="804"/>
      <c r="K169" s="769"/>
      <c r="L169" s="805" t="str">
        <f>mergeValue(A169) &amp;"."&amp; mergeValue(B169)&amp;"."&amp; mergeValue(C169)&amp;"."&amp; mergeValue(D169)</f>
        <v>1.1.1.1</v>
      </c>
      <c r="M169" s="806"/>
      <c r="N169" s="772" t="s">
        <v>87</v>
      </c>
      <c r="O169" s="792"/>
      <c r="P169" s="795" t="s">
        <v>96</v>
      </c>
      <c r="Q169" s="796"/>
      <c r="R169" s="772" t="s">
        <v>88</v>
      </c>
      <c r="S169" s="792"/>
      <c r="T169" s="793">
        <v>1</v>
      </c>
      <c r="U169" s="797"/>
      <c r="V169" s="772" t="s">
        <v>88</v>
      </c>
      <c r="W169" s="792"/>
      <c r="X169" s="793">
        <v>1</v>
      </c>
      <c r="Y169" s="794"/>
      <c r="Z169" s="772" t="s">
        <v>88</v>
      </c>
      <c r="AA169" s="191"/>
      <c r="AB169" s="113">
        <v>1</v>
      </c>
      <c r="AC169" s="420"/>
      <c r="AD169" s="573"/>
      <c r="AE169" s="573"/>
      <c r="AF169" s="573"/>
      <c r="AG169" s="573"/>
      <c r="AH169" s="575"/>
      <c r="AI169" s="576" t="s">
        <v>87</v>
      </c>
      <c r="AJ169" s="575"/>
      <c r="AK169" s="576" t="s">
        <v>88</v>
      </c>
      <c r="AL169" s="282"/>
      <c r="AM169" s="768" t="s">
        <v>548</v>
      </c>
      <c r="AN169" s="298" t="str">
        <f>strCheckDateOnDP(AD169:AL169,List06_9_DP)</f>
        <v/>
      </c>
      <c r="AO169" s="317" t="str">
        <f>IF(AND(COUNTIF(AP165:AP165,AP169)&gt;1,AP169&lt;&gt;""),"ErrUnique:HasDoubleConn","")</f>
        <v/>
      </c>
      <c r="AP169" s="317"/>
      <c r="AQ169" s="317"/>
      <c r="AR169" s="317"/>
      <c r="AS169" s="317"/>
      <c r="AT169" s="317"/>
      <c r="AU169" s="298"/>
      <c r="AV169" s="298"/>
      <c r="AW169" s="298"/>
      <c r="AX169" s="298"/>
    </row>
    <row r="170" spans="1:50" s="35" customFormat="1" ht="20.100000000000001" customHeight="1">
      <c r="A170" s="800"/>
      <c r="B170" s="800"/>
      <c r="C170" s="800"/>
      <c r="D170" s="800"/>
      <c r="E170" s="298"/>
      <c r="F170" s="348"/>
      <c r="G170" s="577"/>
      <c r="H170" s="577"/>
      <c r="I170" s="803"/>
      <c r="J170" s="804"/>
      <c r="K170" s="769"/>
      <c r="L170" s="805"/>
      <c r="M170" s="806"/>
      <c r="N170" s="772"/>
      <c r="O170" s="792"/>
      <c r="P170" s="795"/>
      <c r="Q170" s="796"/>
      <c r="R170" s="772"/>
      <c r="S170" s="792"/>
      <c r="T170" s="793"/>
      <c r="U170" s="798"/>
      <c r="V170" s="772"/>
      <c r="W170" s="792"/>
      <c r="X170" s="793"/>
      <c r="Y170" s="794"/>
      <c r="Z170" s="772"/>
      <c r="AA170" s="442"/>
      <c r="AB170" s="210"/>
      <c r="AC170" s="210"/>
      <c r="AD170" s="261"/>
      <c r="AE170" s="261"/>
      <c r="AF170" s="261"/>
      <c r="AG170" s="300" t="str">
        <f>AH169 &amp; "-" &amp; AJ169</f>
        <v>-</v>
      </c>
      <c r="AH170" s="300"/>
      <c r="AI170" s="300"/>
      <c r="AJ170" s="300"/>
      <c r="AK170" s="300" t="s">
        <v>88</v>
      </c>
      <c r="AL170" s="445"/>
      <c r="AM170" s="768"/>
      <c r="AN170" s="298"/>
      <c r="AO170" s="317"/>
      <c r="AP170" s="317"/>
      <c r="AQ170" s="317"/>
      <c r="AR170" s="317"/>
      <c r="AS170" s="317"/>
      <c r="AT170" s="317"/>
      <c r="AU170" s="298"/>
      <c r="AV170" s="298"/>
      <c r="AW170" s="298"/>
      <c r="AX170" s="298"/>
    </row>
    <row r="171" spans="1:50" s="35" customFormat="1" ht="20.100000000000001" customHeight="1">
      <c r="A171" s="800"/>
      <c r="B171" s="800"/>
      <c r="C171" s="800"/>
      <c r="D171" s="800"/>
      <c r="E171" s="298"/>
      <c r="F171" s="348"/>
      <c r="G171" s="577"/>
      <c r="H171" s="577"/>
      <c r="I171" s="803"/>
      <c r="J171" s="804"/>
      <c r="K171" s="769"/>
      <c r="L171" s="805"/>
      <c r="M171" s="806"/>
      <c r="N171" s="772"/>
      <c r="O171" s="792"/>
      <c r="P171" s="795"/>
      <c r="Q171" s="796"/>
      <c r="R171" s="772"/>
      <c r="S171" s="792"/>
      <c r="T171" s="793"/>
      <c r="U171" s="799"/>
      <c r="V171" s="772"/>
      <c r="W171" s="444"/>
      <c r="X171" s="177"/>
      <c r="Y171" s="210"/>
      <c r="Z171" s="260"/>
      <c r="AA171" s="260"/>
      <c r="AB171" s="260"/>
      <c r="AC171" s="260"/>
      <c r="AD171" s="261"/>
      <c r="AE171" s="261"/>
      <c r="AF171" s="261"/>
      <c r="AG171" s="261"/>
      <c r="AH171" s="262"/>
      <c r="AI171" s="198"/>
      <c r="AJ171" s="198"/>
      <c r="AK171" s="262"/>
      <c r="AL171" s="186"/>
      <c r="AM171" s="768"/>
      <c r="AN171" s="298"/>
      <c r="AO171" s="317"/>
      <c r="AP171" s="317"/>
      <c r="AQ171" s="317"/>
      <c r="AR171" s="317"/>
      <c r="AS171" s="317"/>
      <c r="AT171" s="317"/>
      <c r="AU171" s="298"/>
      <c r="AV171" s="298"/>
      <c r="AW171" s="298"/>
      <c r="AX171" s="298"/>
    </row>
    <row r="172" spans="1:50" s="35" customFormat="1" ht="20.100000000000001" customHeight="1">
      <c r="A172" s="800"/>
      <c r="B172" s="800"/>
      <c r="C172" s="800"/>
      <c r="D172" s="800"/>
      <c r="E172" s="298"/>
      <c r="F172" s="348"/>
      <c r="G172" s="577"/>
      <c r="H172" s="577"/>
      <c r="I172" s="803"/>
      <c r="J172" s="804"/>
      <c r="K172" s="769"/>
      <c r="L172" s="805"/>
      <c r="M172" s="806"/>
      <c r="N172" s="772"/>
      <c r="O172" s="792"/>
      <c r="P172" s="795"/>
      <c r="Q172" s="796"/>
      <c r="R172" s="772"/>
      <c r="S172" s="263"/>
      <c r="T172" s="265"/>
      <c r="U172" s="264"/>
      <c r="V172" s="260"/>
      <c r="W172" s="260"/>
      <c r="X172" s="260"/>
      <c r="Y172" s="260"/>
      <c r="Z172" s="260"/>
      <c r="AA172" s="260"/>
      <c r="AB172" s="260"/>
      <c r="AC172" s="260"/>
      <c r="AD172" s="261"/>
      <c r="AE172" s="261"/>
      <c r="AF172" s="261"/>
      <c r="AG172" s="261"/>
      <c r="AH172" s="262"/>
      <c r="AI172" s="198"/>
      <c r="AJ172" s="198"/>
      <c r="AK172" s="262"/>
      <c r="AL172" s="186"/>
      <c r="AM172" s="768"/>
      <c r="AN172" s="298"/>
      <c r="AO172" s="317"/>
      <c r="AP172" s="317"/>
      <c r="AQ172" s="317"/>
      <c r="AR172" s="317"/>
      <c r="AS172" s="317"/>
      <c r="AT172" s="317"/>
      <c r="AU172" s="298"/>
      <c r="AV172" s="298"/>
      <c r="AW172" s="298"/>
      <c r="AX172" s="298"/>
    </row>
    <row r="173" spans="1:50" ht="20.100000000000001" customHeight="1">
      <c r="A173" s="800"/>
      <c r="B173" s="800"/>
      <c r="C173" s="800"/>
      <c r="D173" s="800"/>
      <c r="E173" s="350"/>
      <c r="F173" s="351"/>
      <c r="G173" s="350"/>
      <c r="H173" s="350"/>
      <c r="I173" s="803"/>
      <c r="J173" s="804"/>
      <c r="K173" s="769"/>
      <c r="L173" s="805"/>
      <c r="M173" s="806"/>
      <c r="N173" s="772"/>
      <c r="O173" s="443"/>
      <c r="P173" s="164"/>
      <c r="Q173" s="210" t="s">
        <v>410</v>
      </c>
      <c r="R173" s="164"/>
      <c r="S173" s="164"/>
      <c r="T173" s="164"/>
      <c r="U173" s="164"/>
      <c r="V173" s="164"/>
      <c r="W173" s="164"/>
      <c r="X173" s="164"/>
      <c r="Y173" s="164"/>
      <c r="Z173" s="164"/>
      <c r="AA173" s="164"/>
      <c r="AB173" s="164"/>
      <c r="AC173" s="164"/>
      <c r="AD173" s="164"/>
      <c r="AE173" s="164"/>
      <c r="AF173" s="164"/>
      <c r="AG173" s="164"/>
      <c r="AH173" s="164"/>
      <c r="AI173" s="164"/>
      <c r="AJ173" s="164"/>
      <c r="AK173" s="164"/>
      <c r="AL173" s="266"/>
      <c r="AM173" s="768"/>
      <c r="AN173" s="307"/>
      <c r="AO173" s="307"/>
      <c r="AP173" s="318"/>
      <c r="AQ173" s="318"/>
      <c r="AR173" s="318"/>
      <c r="AS173" s="318"/>
      <c r="AT173" s="318"/>
      <c r="AU173" s="307"/>
      <c r="AV173" s="307"/>
      <c r="AW173" s="307"/>
      <c r="AX173" s="307"/>
    </row>
    <row r="174" spans="1:50" ht="15" customHeight="1">
      <c r="A174" s="800"/>
      <c r="B174" s="800"/>
      <c r="C174" s="800"/>
      <c r="D174" s="350"/>
      <c r="E174" s="350"/>
      <c r="F174" s="348"/>
      <c r="G174" s="350"/>
      <c r="H174" s="350"/>
      <c r="I174" s="180"/>
      <c r="J174" s="85"/>
      <c r="K174" s="180"/>
      <c r="L174" s="328"/>
      <c r="M174" s="163" t="s">
        <v>5</v>
      </c>
      <c r="N174" s="163"/>
      <c r="O174" s="163"/>
      <c r="P174" s="163"/>
      <c r="Q174" s="163"/>
      <c r="R174" s="163"/>
      <c r="S174" s="163"/>
      <c r="T174" s="163"/>
      <c r="U174" s="163"/>
      <c r="V174" s="163"/>
      <c r="W174" s="163"/>
      <c r="X174" s="163"/>
      <c r="Y174" s="163"/>
      <c r="Z174" s="163"/>
      <c r="AA174" s="163"/>
      <c r="AB174" s="163"/>
      <c r="AC174" s="163"/>
      <c r="AD174" s="163"/>
      <c r="AE174" s="163"/>
      <c r="AF174" s="163"/>
      <c r="AG174" s="163"/>
      <c r="AH174" s="163"/>
      <c r="AI174" s="163"/>
      <c r="AJ174" s="163"/>
      <c r="AK174" s="163"/>
      <c r="AL174" s="186"/>
      <c r="AM174" s="768"/>
      <c r="AN174" s="307"/>
      <c r="AO174" s="307"/>
      <c r="AP174" s="318"/>
      <c r="AQ174" s="318"/>
      <c r="AR174" s="318"/>
      <c r="AS174" s="318"/>
      <c r="AT174" s="318"/>
      <c r="AU174" s="307"/>
      <c r="AV174" s="307"/>
      <c r="AW174" s="307"/>
      <c r="AX174" s="307"/>
    </row>
    <row r="175" spans="1:50" ht="15" customHeight="1">
      <c r="A175" s="800"/>
      <c r="B175" s="800"/>
      <c r="C175" s="350"/>
      <c r="D175" s="350"/>
      <c r="E175" s="350"/>
      <c r="F175" s="348"/>
      <c r="G175" s="350"/>
      <c r="H175" s="350"/>
      <c r="I175" s="180"/>
      <c r="J175" s="85"/>
      <c r="K175" s="180"/>
      <c r="L175" s="112"/>
      <c r="M175" s="162" t="s">
        <v>403</v>
      </c>
      <c r="N175" s="162"/>
      <c r="O175" s="162"/>
      <c r="P175" s="162"/>
      <c r="Q175" s="162"/>
      <c r="R175" s="162"/>
      <c r="S175" s="162"/>
      <c r="T175" s="162"/>
      <c r="U175" s="162"/>
      <c r="V175" s="162"/>
      <c r="W175" s="162"/>
      <c r="X175" s="162"/>
      <c r="Y175" s="162"/>
      <c r="Z175" s="162"/>
      <c r="AA175" s="162"/>
      <c r="AB175" s="162"/>
      <c r="AC175" s="162"/>
      <c r="AD175" s="157"/>
      <c r="AE175" s="157"/>
      <c r="AF175" s="157"/>
      <c r="AG175" s="157"/>
      <c r="AH175" s="262"/>
      <c r="AI175" s="198"/>
      <c r="AJ175" s="197"/>
      <c r="AK175" s="162"/>
      <c r="AL175" s="198"/>
      <c r="AM175" s="186"/>
      <c r="AN175" s="307"/>
      <c r="AO175" s="307"/>
      <c r="AP175" s="307"/>
      <c r="AQ175" s="307"/>
      <c r="AR175" s="307"/>
      <c r="AS175" s="307"/>
      <c r="AT175" s="307"/>
      <c r="AU175" s="307"/>
      <c r="AV175" s="307"/>
      <c r="AW175" s="307"/>
      <c r="AX175" s="307"/>
    </row>
    <row r="176" spans="1:50" ht="15" customHeight="1">
      <c r="A176" s="800"/>
      <c r="B176" s="350"/>
      <c r="C176" s="350"/>
      <c r="D176" s="350"/>
      <c r="E176" s="350"/>
      <c r="F176" s="348"/>
      <c r="G176" s="350"/>
      <c r="H176" s="350"/>
      <c r="I176" s="180"/>
      <c r="J176" s="85"/>
      <c r="K176" s="180"/>
      <c r="L176" s="112"/>
      <c r="M176" s="177" t="s">
        <v>21</v>
      </c>
      <c r="N176" s="177"/>
      <c r="O176" s="177"/>
      <c r="P176" s="177"/>
      <c r="Q176" s="177"/>
      <c r="R176" s="177"/>
      <c r="S176" s="177"/>
      <c r="T176" s="177"/>
      <c r="U176" s="177"/>
      <c r="V176" s="177"/>
      <c r="W176" s="177"/>
      <c r="X176" s="177"/>
      <c r="Y176" s="177"/>
      <c r="Z176" s="177"/>
      <c r="AA176" s="177"/>
      <c r="AB176" s="177"/>
      <c r="AC176" s="177"/>
      <c r="AD176" s="157"/>
      <c r="AE176" s="157"/>
      <c r="AF176" s="157"/>
      <c r="AG176" s="157"/>
      <c r="AH176" s="262"/>
      <c r="AI176" s="198"/>
      <c r="AJ176" s="197"/>
      <c r="AK176" s="162"/>
      <c r="AL176" s="198"/>
      <c r="AM176" s="186"/>
      <c r="AN176" s="307"/>
      <c r="AO176" s="307"/>
      <c r="AP176" s="307"/>
      <c r="AQ176" s="307"/>
      <c r="AR176" s="307"/>
      <c r="AS176" s="307"/>
      <c r="AT176" s="307"/>
      <c r="AU176" s="307"/>
      <c r="AV176" s="307"/>
      <c r="AW176" s="307"/>
      <c r="AX176" s="307"/>
    </row>
    <row r="177" spans="1:50" ht="15" customHeight="1">
      <c r="F177" s="179"/>
      <c r="G177" s="180"/>
      <c r="H177" s="180"/>
      <c r="I177" s="220"/>
      <c r="J177" s="85"/>
      <c r="L177" s="112"/>
      <c r="M177" s="210" t="s">
        <v>312</v>
      </c>
      <c r="N177" s="210"/>
      <c r="O177" s="210"/>
      <c r="P177" s="210"/>
      <c r="Q177" s="210"/>
      <c r="R177" s="210"/>
      <c r="S177" s="210"/>
      <c r="T177" s="210"/>
      <c r="U177" s="210"/>
      <c r="V177" s="210"/>
      <c r="W177" s="210"/>
      <c r="X177" s="210"/>
      <c r="Y177" s="210"/>
      <c r="Z177" s="210"/>
      <c r="AA177" s="210"/>
      <c r="AB177" s="210"/>
      <c r="AC177" s="210"/>
      <c r="AD177" s="157"/>
      <c r="AE177" s="157"/>
      <c r="AF177" s="157"/>
      <c r="AG177" s="157"/>
      <c r="AH177" s="262"/>
      <c r="AI177" s="198"/>
      <c r="AJ177" s="197"/>
      <c r="AK177" s="162"/>
      <c r="AL177" s="198"/>
      <c r="AM177" s="186"/>
      <c r="AN177" s="307"/>
      <c r="AO177" s="307"/>
      <c r="AP177" s="307"/>
      <c r="AQ177" s="307"/>
      <c r="AR177" s="307"/>
      <c r="AS177" s="307"/>
      <c r="AT177" s="307"/>
      <c r="AU177" s="307"/>
      <c r="AV177" s="307"/>
      <c r="AW177" s="307"/>
      <c r="AX177" s="307"/>
    </row>
    <row r="178" spans="1:50" ht="15" customHeight="1">
      <c r="G178" s="179"/>
      <c r="H178" s="180"/>
      <c r="I178" s="180"/>
      <c r="J178" s="85"/>
      <c r="K178" s="180"/>
      <c r="L178" s="180"/>
      <c r="M178" s="180"/>
      <c r="N178" s="180"/>
      <c r="O178" s="180"/>
      <c r="P178" s="180"/>
      <c r="Q178" s="180"/>
      <c r="R178" s="180"/>
      <c r="S178" s="180"/>
      <c r="T178" s="180"/>
      <c r="U178" s="180"/>
      <c r="V178" s="180"/>
      <c r="W178" s="180"/>
      <c r="X178" s="180"/>
      <c r="Y178" s="180"/>
      <c r="Z178" s="180"/>
      <c r="AA178" s="180"/>
      <c r="AB178" s="180"/>
      <c r="AC178" s="180"/>
      <c r="AD178" s="180"/>
      <c r="AE178" s="180"/>
      <c r="AF178" s="180"/>
      <c r="AG178" s="180"/>
      <c r="AH178" s="180"/>
      <c r="AI178" s="180"/>
      <c r="AJ178" s="180"/>
      <c r="AK178" s="180"/>
      <c r="AL178" s="307"/>
      <c r="AM178" s="307"/>
      <c r="AN178" s="307"/>
      <c r="AO178" s="307"/>
      <c r="AP178" s="307"/>
      <c r="AQ178" s="307"/>
      <c r="AR178" s="307"/>
      <c r="AS178" s="307"/>
      <c r="AT178" s="307"/>
      <c r="AU178" s="307"/>
    </row>
    <row r="179" spans="1:50" s="34" customFormat="1" ht="17.100000000000001" customHeight="1">
      <c r="A179" s="34" t="s">
        <v>15</v>
      </c>
      <c r="C179" s="34" t="s">
        <v>212</v>
      </c>
      <c r="T179" s="183"/>
    </row>
    <row r="180" spans="1:50" ht="17.100000000000001" customHeight="1">
      <c r="L180" s="127"/>
      <c r="M180" s="127"/>
      <c r="N180" s="127"/>
      <c r="O180" s="127"/>
      <c r="P180" s="127"/>
      <c r="Q180" s="127"/>
      <c r="R180" s="127"/>
      <c r="S180" s="127"/>
      <c r="T180" s="127"/>
      <c r="U180" s="127"/>
      <c r="V180" s="127"/>
      <c r="W180" s="127"/>
      <c r="X180" s="127"/>
      <c r="Y180" s="127"/>
      <c r="Z180" s="127"/>
      <c r="AA180" s="127"/>
      <c r="AB180" s="127"/>
      <c r="AC180" s="127"/>
      <c r="AD180" s="127"/>
      <c r="AE180" s="127"/>
      <c r="AF180" s="127"/>
      <c r="AG180" s="127"/>
      <c r="AH180" s="127"/>
      <c r="AI180" s="127"/>
      <c r="AJ180" s="127"/>
      <c r="AK180" s="127"/>
      <c r="AL180" s="127"/>
    </row>
    <row r="181" spans="1:50" s="35" customFormat="1" ht="22.5" customHeight="1">
      <c r="A181" s="800">
        <v>1</v>
      </c>
      <c r="B181" s="298"/>
      <c r="C181" s="298"/>
      <c r="D181" s="298"/>
      <c r="E181" s="298"/>
      <c r="F181" s="320"/>
      <c r="G181" s="320"/>
      <c r="H181" s="320"/>
      <c r="I181" s="96"/>
      <c r="J181" s="86"/>
      <c r="K181" s="86"/>
      <c r="L181" s="339">
        <f>mergeValue(A181)</f>
        <v>1</v>
      </c>
      <c r="M181" s="209" t="s">
        <v>23</v>
      </c>
      <c r="N181" s="879"/>
      <c r="O181" s="880"/>
      <c r="P181" s="880"/>
      <c r="Q181" s="880"/>
      <c r="R181" s="880"/>
      <c r="S181" s="880"/>
      <c r="T181" s="880"/>
      <c r="U181" s="880"/>
      <c r="V181" s="880"/>
      <c r="W181" s="880"/>
      <c r="X181" s="880"/>
      <c r="Y181" s="880"/>
      <c r="Z181" s="880"/>
      <c r="AA181" s="880"/>
      <c r="AB181" s="880"/>
      <c r="AC181" s="880"/>
      <c r="AD181" s="880"/>
      <c r="AE181" s="880"/>
      <c r="AF181" s="880"/>
      <c r="AG181" s="880"/>
      <c r="AH181" s="880"/>
      <c r="AI181" s="880"/>
      <c r="AJ181" s="880"/>
      <c r="AK181" s="824"/>
      <c r="AL181" s="618" t="s">
        <v>543</v>
      </c>
      <c r="AM181" s="298"/>
      <c r="AN181" s="298"/>
      <c r="AO181" s="298"/>
      <c r="AP181" s="298"/>
      <c r="AQ181" s="298"/>
      <c r="AR181" s="298"/>
      <c r="AS181" s="298"/>
      <c r="AT181" s="298"/>
      <c r="AU181" s="298"/>
      <c r="AV181" s="298"/>
      <c r="AW181" s="298"/>
    </row>
    <row r="182" spans="1:50" s="35" customFormat="1" ht="22.5" customHeight="1">
      <c r="A182" s="800"/>
      <c r="B182" s="800">
        <v>1</v>
      </c>
      <c r="C182" s="298"/>
      <c r="D182" s="298"/>
      <c r="E182" s="298"/>
      <c r="F182" s="348"/>
      <c r="G182" s="577"/>
      <c r="H182" s="577"/>
      <c r="I182" s="219"/>
      <c r="J182" s="46"/>
      <c r="L182" s="339" t="str">
        <f>mergeValue(A182) &amp;"."&amp; mergeValue(B182)</f>
        <v>1.1</v>
      </c>
      <c r="M182" s="159" t="s">
        <v>18</v>
      </c>
      <c r="N182" s="855"/>
      <c r="O182" s="856"/>
      <c r="P182" s="856"/>
      <c r="Q182" s="856"/>
      <c r="R182" s="856"/>
      <c r="S182" s="856"/>
      <c r="T182" s="856"/>
      <c r="U182" s="856"/>
      <c r="V182" s="856"/>
      <c r="W182" s="856"/>
      <c r="X182" s="856"/>
      <c r="Y182" s="856"/>
      <c r="Z182" s="856"/>
      <c r="AA182" s="856"/>
      <c r="AB182" s="856"/>
      <c r="AC182" s="856"/>
      <c r="AD182" s="856"/>
      <c r="AE182" s="856"/>
      <c r="AF182" s="856"/>
      <c r="AG182" s="856"/>
      <c r="AH182" s="856"/>
      <c r="AI182" s="856"/>
      <c r="AJ182" s="856"/>
      <c r="AK182" s="820"/>
      <c r="AL182" s="617" t="s">
        <v>544</v>
      </c>
      <c r="AM182" s="298"/>
      <c r="AN182" s="298"/>
      <c r="AO182" s="298"/>
      <c r="AP182" s="298"/>
      <c r="AQ182" s="298"/>
      <c r="AR182" s="298"/>
      <c r="AS182" s="298"/>
      <c r="AT182" s="298"/>
      <c r="AU182" s="298"/>
      <c r="AV182" s="298"/>
      <c r="AW182" s="298"/>
    </row>
    <row r="183" spans="1:50" s="35" customFormat="1" ht="45" customHeight="1">
      <c r="A183" s="800"/>
      <c r="B183" s="800"/>
      <c r="C183" s="800">
        <v>1</v>
      </c>
      <c r="D183" s="298"/>
      <c r="E183" s="298"/>
      <c r="F183" s="348"/>
      <c r="G183" s="577"/>
      <c r="H183" s="577"/>
      <c r="I183" s="219"/>
      <c r="J183" s="46"/>
      <c r="L183" s="339" t="str">
        <f>mergeValue(A183) &amp;"."&amp; mergeValue(B183)&amp;"."&amp; mergeValue(C183)</f>
        <v>1.1.1</v>
      </c>
      <c r="M183" s="160" t="s">
        <v>402</v>
      </c>
      <c r="N183" s="855"/>
      <c r="O183" s="856"/>
      <c r="P183" s="856"/>
      <c r="Q183" s="856"/>
      <c r="R183" s="856"/>
      <c r="S183" s="856"/>
      <c r="T183" s="856"/>
      <c r="U183" s="856"/>
      <c r="V183" s="856"/>
      <c r="W183" s="856"/>
      <c r="X183" s="856"/>
      <c r="Y183" s="856"/>
      <c r="Z183" s="856"/>
      <c r="AA183" s="856"/>
      <c r="AB183" s="856"/>
      <c r="AC183" s="856"/>
      <c r="AD183" s="856"/>
      <c r="AE183" s="856"/>
      <c r="AF183" s="856"/>
      <c r="AG183" s="856"/>
      <c r="AH183" s="856"/>
      <c r="AI183" s="856"/>
      <c r="AJ183" s="856"/>
      <c r="AK183" s="820"/>
      <c r="AL183" s="617" t="s">
        <v>683</v>
      </c>
      <c r="AM183" s="298"/>
      <c r="AN183" s="298"/>
      <c r="AO183" s="298"/>
      <c r="AP183" s="298"/>
      <c r="AQ183" s="298"/>
      <c r="AR183" s="298"/>
      <c r="AS183" s="298"/>
      <c r="AT183" s="298"/>
      <c r="AU183" s="298"/>
      <c r="AV183" s="298"/>
      <c r="AW183" s="298"/>
    </row>
    <row r="184" spans="1:50" s="35" customFormat="1" ht="20.100000000000001" customHeight="1">
      <c r="A184" s="800"/>
      <c r="B184" s="800"/>
      <c r="C184" s="800"/>
      <c r="D184" s="800">
        <v>1</v>
      </c>
      <c r="E184" s="298"/>
      <c r="F184" s="348"/>
      <c r="G184" s="577"/>
      <c r="H184" s="577"/>
      <c r="I184" s="803"/>
      <c r="J184" s="804"/>
      <c r="K184" s="769"/>
      <c r="L184" s="821" t="str">
        <f>mergeValue(A184) &amp;"."&amp; mergeValue(B184)&amp;"."&amp; mergeValue(C184)&amp;"."&amp; mergeValue(D184)</f>
        <v>1.1.1.1</v>
      </c>
      <c r="M184" s="814"/>
      <c r="N184" s="816"/>
      <c r="O184" s="795" t="s">
        <v>96</v>
      </c>
      <c r="P184" s="796"/>
      <c r="Q184" s="772" t="s">
        <v>88</v>
      </c>
      <c r="R184" s="792"/>
      <c r="S184" s="793">
        <v>1</v>
      </c>
      <c r="T184" s="797"/>
      <c r="U184" s="772" t="s">
        <v>88</v>
      </c>
      <c r="V184" s="792"/>
      <c r="W184" s="793" t="s">
        <v>96</v>
      </c>
      <c r="X184" s="794"/>
      <c r="Y184" s="772" t="s">
        <v>88</v>
      </c>
      <c r="Z184" s="191"/>
      <c r="AA184" s="113">
        <v>1</v>
      </c>
      <c r="AB184" s="420"/>
      <c r="AC184" s="573"/>
      <c r="AD184" s="573"/>
      <c r="AE184" s="574"/>
      <c r="AF184" s="573"/>
      <c r="AG184" s="575"/>
      <c r="AH184" s="576" t="s">
        <v>87</v>
      </c>
      <c r="AI184" s="575"/>
      <c r="AJ184" s="576" t="s">
        <v>88</v>
      </c>
      <c r="AK184" s="282"/>
      <c r="AL184" s="768" t="s">
        <v>548</v>
      </c>
      <c r="AM184" s="298" t="str">
        <f>strCheckDateOnDP(AC184:AK184,List06_10_DP)</f>
        <v/>
      </c>
      <c r="AN184" s="317" t="str">
        <f>IF(AND(COUNTIF(AO180:AO180,AO184)&gt;1,AO184&lt;&gt;""),"ErrUnique:HasDoubleConn","")</f>
        <v/>
      </c>
      <c r="AO184" s="317"/>
      <c r="AP184" s="317"/>
      <c r="AQ184" s="317"/>
      <c r="AR184" s="317"/>
      <c r="AS184" s="317"/>
      <c r="AT184" s="298"/>
      <c r="AU184" s="298"/>
      <c r="AV184" s="298"/>
      <c r="AW184" s="298"/>
    </row>
    <row r="185" spans="1:50" s="35" customFormat="1" ht="20.100000000000001" customHeight="1">
      <c r="A185" s="800"/>
      <c r="B185" s="800"/>
      <c r="C185" s="800"/>
      <c r="D185" s="800"/>
      <c r="E185" s="298"/>
      <c r="F185" s="348"/>
      <c r="G185" s="577"/>
      <c r="H185" s="577"/>
      <c r="I185" s="803"/>
      <c r="J185" s="804"/>
      <c r="K185" s="769"/>
      <c r="L185" s="805"/>
      <c r="M185" s="815"/>
      <c r="N185" s="816"/>
      <c r="O185" s="795"/>
      <c r="P185" s="796"/>
      <c r="Q185" s="772"/>
      <c r="R185" s="792"/>
      <c r="S185" s="793"/>
      <c r="T185" s="798"/>
      <c r="U185" s="772"/>
      <c r="V185" s="792"/>
      <c r="W185" s="793"/>
      <c r="X185" s="794"/>
      <c r="Y185" s="772"/>
      <c r="Z185" s="442"/>
      <c r="AA185" s="210"/>
      <c r="AB185" s="210"/>
      <c r="AC185" s="261"/>
      <c r="AD185" s="261"/>
      <c r="AE185" s="261"/>
      <c r="AF185" s="300" t="str">
        <f>AG184 &amp; "-" &amp; AI184</f>
        <v>-</v>
      </c>
      <c r="AG185" s="300"/>
      <c r="AH185" s="300"/>
      <c r="AI185" s="300"/>
      <c r="AJ185" s="300" t="s">
        <v>88</v>
      </c>
      <c r="AK185" s="445"/>
      <c r="AL185" s="768"/>
      <c r="AM185" s="298"/>
      <c r="AN185" s="317"/>
      <c r="AO185" s="317"/>
      <c r="AP185" s="317"/>
      <c r="AQ185" s="317"/>
      <c r="AR185" s="317"/>
      <c r="AS185" s="317"/>
      <c r="AT185" s="298"/>
      <c r="AU185" s="298"/>
      <c r="AV185" s="298"/>
      <c r="AW185" s="298"/>
    </row>
    <row r="186" spans="1:50" s="35" customFormat="1" ht="20.100000000000001" customHeight="1">
      <c r="A186" s="800"/>
      <c r="B186" s="800"/>
      <c r="C186" s="800"/>
      <c r="D186" s="800"/>
      <c r="E186" s="298"/>
      <c r="F186" s="348"/>
      <c r="G186" s="577"/>
      <c r="H186" s="577"/>
      <c r="I186" s="803"/>
      <c r="J186" s="804"/>
      <c r="K186" s="769"/>
      <c r="L186" s="805"/>
      <c r="M186" s="815"/>
      <c r="N186" s="816"/>
      <c r="O186" s="795"/>
      <c r="P186" s="796"/>
      <c r="Q186" s="772"/>
      <c r="R186" s="792"/>
      <c r="S186" s="793"/>
      <c r="T186" s="799"/>
      <c r="U186" s="772"/>
      <c r="V186" s="444"/>
      <c r="W186" s="177"/>
      <c r="X186" s="210"/>
      <c r="Y186" s="260"/>
      <c r="Z186" s="260"/>
      <c r="AA186" s="260"/>
      <c r="AB186" s="260"/>
      <c r="AC186" s="261"/>
      <c r="AD186" s="261"/>
      <c r="AE186" s="261"/>
      <c r="AF186" s="261"/>
      <c r="AG186" s="262"/>
      <c r="AH186" s="198"/>
      <c r="AI186" s="198"/>
      <c r="AJ186" s="262"/>
      <c r="AK186" s="186"/>
      <c r="AL186" s="768"/>
      <c r="AM186" s="298"/>
      <c r="AN186" s="317"/>
      <c r="AO186" s="317"/>
      <c r="AP186" s="317"/>
      <c r="AQ186" s="317"/>
      <c r="AR186" s="317"/>
      <c r="AS186" s="317"/>
      <c r="AT186" s="298"/>
      <c r="AU186" s="298"/>
      <c r="AV186" s="298"/>
      <c r="AW186" s="298"/>
    </row>
    <row r="187" spans="1:50" s="35" customFormat="1" ht="20.100000000000001" customHeight="1">
      <c r="A187" s="800"/>
      <c r="B187" s="800"/>
      <c r="C187" s="800"/>
      <c r="D187" s="800"/>
      <c r="E187" s="298"/>
      <c r="F187" s="348"/>
      <c r="G187" s="577"/>
      <c r="H187" s="577"/>
      <c r="I187" s="803"/>
      <c r="J187" s="804"/>
      <c r="K187" s="769"/>
      <c r="L187" s="805"/>
      <c r="M187" s="815"/>
      <c r="N187" s="816"/>
      <c r="O187" s="795"/>
      <c r="P187" s="796"/>
      <c r="Q187" s="772"/>
      <c r="R187" s="263"/>
      <c r="S187" s="265"/>
      <c r="T187" s="264"/>
      <c r="U187" s="260"/>
      <c r="V187" s="260"/>
      <c r="W187" s="260"/>
      <c r="X187" s="260"/>
      <c r="Y187" s="260"/>
      <c r="Z187" s="260"/>
      <c r="AA187" s="260"/>
      <c r="AB187" s="260"/>
      <c r="AC187" s="261"/>
      <c r="AD187" s="261"/>
      <c r="AE187" s="261"/>
      <c r="AF187" s="261"/>
      <c r="AG187" s="262"/>
      <c r="AH187" s="198"/>
      <c r="AI187" s="198"/>
      <c r="AJ187" s="262"/>
      <c r="AK187" s="186"/>
      <c r="AL187" s="768"/>
      <c r="AM187" s="298"/>
      <c r="AN187" s="317"/>
      <c r="AO187" s="317"/>
      <c r="AP187" s="317"/>
      <c r="AQ187" s="317"/>
      <c r="AR187" s="317"/>
      <c r="AS187" s="317"/>
      <c r="AT187" s="298"/>
      <c r="AU187" s="298"/>
      <c r="AV187" s="298"/>
      <c r="AW187" s="298"/>
    </row>
    <row r="188" spans="1:50" ht="20.100000000000001" customHeight="1">
      <c r="A188" s="800"/>
      <c r="B188" s="800"/>
      <c r="C188" s="800"/>
      <c r="D188" s="800"/>
      <c r="E188" s="350"/>
      <c r="F188" s="351"/>
      <c r="G188" s="350"/>
      <c r="H188" s="350"/>
      <c r="I188" s="803"/>
      <c r="J188" s="804"/>
      <c r="K188" s="769"/>
      <c r="L188" s="805"/>
      <c r="M188" s="815"/>
      <c r="N188" s="443"/>
      <c r="O188" s="164"/>
      <c r="P188" s="210" t="s">
        <v>410</v>
      </c>
      <c r="Q188" s="164"/>
      <c r="R188" s="164"/>
      <c r="S188" s="164"/>
      <c r="T188" s="164"/>
      <c r="U188" s="164"/>
      <c r="V188" s="164"/>
      <c r="W188" s="164"/>
      <c r="X188" s="164"/>
      <c r="Y188" s="164"/>
      <c r="Z188" s="164"/>
      <c r="AA188" s="164"/>
      <c r="AB188" s="164"/>
      <c r="AC188" s="164"/>
      <c r="AD188" s="164"/>
      <c r="AE188" s="164"/>
      <c r="AF188" s="164"/>
      <c r="AG188" s="164"/>
      <c r="AH188" s="164"/>
      <c r="AI188" s="164"/>
      <c r="AJ188" s="164"/>
      <c r="AK188" s="266"/>
      <c r="AL188" s="768"/>
      <c r="AM188" s="307"/>
      <c r="AN188" s="307"/>
      <c r="AO188" s="318"/>
      <c r="AP188" s="318"/>
      <c r="AQ188" s="318"/>
      <c r="AR188" s="318"/>
      <c r="AS188" s="318"/>
      <c r="AT188" s="307"/>
      <c r="AU188" s="307"/>
      <c r="AV188" s="307"/>
      <c r="AW188" s="307"/>
    </row>
    <row r="189" spans="1:50" ht="15" customHeight="1">
      <c r="A189" s="800"/>
      <c r="B189" s="800"/>
      <c r="C189" s="800"/>
      <c r="D189" s="350"/>
      <c r="E189" s="350"/>
      <c r="F189" s="348"/>
      <c r="G189" s="350"/>
      <c r="H189" s="350"/>
      <c r="I189" s="180"/>
      <c r="J189" s="85"/>
      <c r="K189" s="180"/>
      <c r="L189" s="328"/>
      <c r="M189" s="163" t="s">
        <v>5</v>
      </c>
      <c r="N189" s="163"/>
      <c r="O189" s="163"/>
      <c r="P189" s="163"/>
      <c r="Q189" s="163"/>
      <c r="R189" s="163"/>
      <c r="S189" s="163"/>
      <c r="T189" s="163"/>
      <c r="U189" s="163"/>
      <c r="V189" s="163"/>
      <c r="W189" s="163"/>
      <c r="X189" s="163"/>
      <c r="Y189" s="163"/>
      <c r="Z189" s="163"/>
      <c r="AA189" s="163"/>
      <c r="AB189" s="163"/>
      <c r="AC189" s="163"/>
      <c r="AD189" s="163"/>
      <c r="AE189" s="163"/>
      <c r="AF189" s="163"/>
      <c r="AG189" s="163"/>
      <c r="AH189" s="163"/>
      <c r="AI189" s="163"/>
      <c r="AJ189" s="163"/>
      <c r="AK189" s="186"/>
      <c r="AL189" s="768"/>
      <c r="AM189" s="307"/>
      <c r="AN189" s="307"/>
      <c r="AO189" s="318"/>
      <c r="AP189" s="318"/>
      <c r="AQ189" s="318"/>
      <c r="AR189" s="318"/>
      <c r="AS189" s="318"/>
      <c r="AT189" s="307"/>
      <c r="AU189" s="307"/>
      <c r="AV189" s="307"/>
      <c r="AW189" s="307"/>
    </row>
    <row r="190" spans="1:50" ht="15" customHeight="1">
      <c r="A190" s="800"/>
      <c r="B190" s="800"/>
      <c r="C190" s="350"/>
      <c r="D190" s="350"/>
      <c r="E190" s="350"/>
      <c r="F190" s="348"/>
      <c r="G190" s="350"/>
      <c r="H190" s="350"/>
      <c r="I190" s="180"/>
      <c r="J190" s="85"/>
      <c r="K190" s="180"/>
      <c r="L190" s="112"/>
      <c r="M190" s="162" t="s">
        <v>403</v>
      </c>
      <c r="N190" s="162"/>
      <c r="O190" s="162"/>
      <c r="P190" s="162"/>
      <c r="Q190" s="162"/>
      <c r="R190" s="162"/>
      <c r="S190" s="162"/>
      <c r="T190" s="162"/>
      <c r="U190" s="162"/>
      <c r="V190" s="162"/>
      <c r="W190" s="162"/>
      <c r="X190" s="162"/>
      <c r="Y190" s="162"/>
      <c r="Z190" s="162"/>
      <c r="AA190" s="162"/>
      <c r="AB190" s="162"/>
      <c r="AC190" s="157"/>
      <c r="AD190" s="157"/>
      <c r="AE190" s="157"/>
      <c r="AF190" s="157"/>
      <c r="AG190" s="262"/>
      <c r="AH190" s="163"/>
      <c r="AI190" s="197"/>
      <c r="AJ190" s="162"/>
      <c r="AK190" s="198"/>
      <c r="AL190" s="186"/>
      <c r="AM190" s="307"/>
      <c r="AN190" s="307"/>
      <c r="AO190" s="307"/>
      <c r="AP190" s="307"/>
      <c r="AQ190" s="307"/>
      <c r="AR190" s="307"/>
      <c r="AS190" s="307"/>
      <c r="AT190" s="307"/>
      <c r="AU190" s="307"/>
      <c r="AV190" s="307"/>
      <c r="AW190" s="307"/>
    </row>
    <row r="191" spans="1:50" ht="15" customHeight="1">
      <c r="A191" s="800"/>
      <c r="B191" s="350"/>
      <c r="C191" s="350"/>
      <c r="D191" s="350"/>
      <c r="E191" s="350"/>
      <c r="F191" s="348"/>
      <c r="G191" s="350"/>
      <c r="H191" s="350"/>
      <c r="I191" s="180"/>
      <c r="J191" s="85"/>
      <c r="K191" s="180"/>
      <c r="L191" s="112"/>
      <c r="M191" s="177" t="s">
        <v>21</v>
      </c>
      <c r="N191" s="177"/>
      <c r="O191" s="177"/>
      <c r="P191" s="177"/>
      <c r="Q191" s="177"/>
      <c r="R191" s="177"/>
      <c r="S191" s="177"/>
      <c r="T191" s="177"/>
      <c r="U191" s="177"/>
      <c r="V191" s="177"/>
      <c r="W191" s="177"/>
      <c r="X191" s="177"/>
      <c r="Y191" s="177"/>
      <c r="Z191" s="177"/>
      <c r="AA191" s="177"/>
      <c r="AB191" s="177"/>
      <c r="AC191" s="157"/>
      <c r="AD191" s="157"/>
      <c r="AE191" s="157"/>
      <c r="AF191" s="157"/>
      <c r="AG191" s="262"/>
      <c r="AH191" s="163"/>
      <c r="AI191" s="197"/>
      <c r="AJ191" s="162"/>
      <c r="AK191" s="198"/>
      <c r="AL191" s="186"/>
      <c r="AM191" s="307"/>
      <c r="AN191" s="307"/>
      <c r="AO191" s="307"/>
      <c r="AP191" s="307"/>
      <c r="AQ191" s="307"/>
      <c r="AR191" s="307"/>
      <c r="AS191" s="307"/>
      <c r="AT191" s="307"/>
      <c r="AU191" s="307"/>
      <c r="AV191" s="307"/>
      <c r="AW191" s="307"/>
    </row>
    <row r="192" spans="1:50" ht="15" customHeight="1">
      <c r="F192" s="179"/>
      <c r="G192" s="180"/>
      <c r="H192" s="180"/>
      <c r="I192" s="220"/>
      <c r="J192" s="85"/>
      <c r="L192" s="112"/>
      <c r="M192" s="210" t="s">
        <v>312</v>
      </c>
      <c r="N192" s="210"/>
      <c r="O192" s="210"/>
      <c r="P192" s="210"/>
      <c r="Q192" s="210"/>
      <c r="R192" s="210"/>
      <c r="S192" s="210"/>
      <c r="T192" s="210"/>
      <c r="U192" s="210"/>
      <c r="V192" s="210"/>
      <c r="W192" s="210"/>
      <c r="X192" s="210"/>
      <c r="Y192" s="210"/>
      <c r="Z192" s="210"/>
      <c r="AA192" s="210"/>
      <c r="AB192" s="210"/>
      <c r="AC192" s="157"/>
      <c r="AD192" s="157"/>
      <c r="AE192" s="157"/>
      <c r="AF192" s="157"/>
      <c r="AG192" s="262"/>
      <c r="AH192" s="163"/>
      <c r="AI192" s="197"/>
      <c r="AJ192" s="162"/>
      <c r="AK192" s="198"/>
      <c r="AL192" s="186"/>
      <c r="AM192" s="307"/>
      <c r="AN192" s="307"/>
      <c r="AO192" s="307"/>
      <c r="AP192" s="307"/>
      <c r="AQ192" s="307"/>
      <c r="AR192" s="307"/>
      <c r="AS192" s="307"/>
      <c r="AT192" s="307"/>
      <c r="AU192" s="307"/>
      <c r="AV192" s="307"/>
      <c r="AW192" s="307"/>
    </row>
    <row r="193" spans="1:46" ht="15" customHeight="1">
      <c r="G193" s="179"/>
      <c r="H193" s="180"/>
      <c r="I193" s="180"/>
      <c r="J193" s="85"/>
      <c r="K193" s="180"/>
      <c r="L193" s="180"/>
      <c r="M193" s="180"/>
      <c r="N193" s="180"/>
      <c r="O193" s="180"/>
      <c r="P193" s="180"/>
      <c r="Q193" s="180"/>
      <c r="R193" s="180"/>
      <c r="S193" s="180"/>
      <c r="T193" s="180"/>
      <c r="U193" s="180"/>
      <c r="V193" s="180"/>
      <c r="W193" s="180"/>
      <c r="X193" s="180"/>
      <c r="Y193" s="180"/>
      <c r="Z193" s="180"/>
      <c r="AA193" s="180"/>
      <c r="AB193" s="180"/>
      <c r="AC193" s="180"/>
      <c r="AD193" s="180"/>
      <c r="AE193" s="180"/>
      <c r="AF193" s="180"/>
      <c r="AG193" s="180"/>
      <c r="AH193" s="180"/>
      <c r="AI193" s="180"/>
      <c r="AJ193" s="180"/>
      <c r="AK193" s="307"/>
      <c r="AL193" s="307"/>
      <c r="AM193" s="307"/>
      <c r="AN193" s="307"/>
      <c r="AO193" s="307"/>
      <c r="AP193" s="307"/>
      <c r="AQ193" s="307"/>
      <c r="AR193" s="307"/>
      <c r="AS193" s="307"/>
      <c r="AT193" s="307"/>
    </row>
    <row r="194" spans="1:46" ht="15" customHeight="1">
      <c r="G194" s="179"/>
      <c r="H194" s="180"/>
      <c r="I194" s="180"/>
      <c r="J194" s="85"/>
      <c r="K194" s="180"/>
      <c r="L194" s="180"/>
      <c r="M194" s="180"/>
      <c r="N194" s="180"/>
      <c r="O194" s="180"/>
      <c r="P194" s="180"/>
      <c r="Q194" s="180"/>
      <c r="R194" s="180"/>
      <c r="S194" s="180"/>
      <c r="T194" s="180"/>
      <c r="U194" s="180"/>
      <c r="V194" s="180"/>
      <c r="W194" s="180"/>
      <c r="X194" s="180"/>
      <c r="Y194" s="180"/>
      <c r="Z194" s="180"/>
      <c r="AA194" s="180"/>
      <c r="AB194" s="180"/>
      <c r="AC194" s="180"/>
      <c r="AD194" s="180"/>
      <c r="AE194" s="180"/>
      <c r="AF194" s="180"/>
      <c r="AG194" s="180"/>
      <c r="AH194" s="180"/>
      <c r="AI194" s="180"/>
      <c r="AJ194" s="180"/>
      <c r="AK194" s="307"/>
      <c r="AL194" s="307"/>
      <c r="AM194" s="307"/>
      <c r="AN194" s="307"/>
      <c r="AO194" s="307"/>
      <c r="AP194" s="307"/>
      <c r="AQ194" s="307"/>
      <c r="AR194" s="307"/>
      <c r="AS194" s="307"/>
      <c r="AT194" s="307"/>
    </row>
    <row r="195" spans="1:46" ht="15" customHeight="1">
      <c r="G195" s="179"/>
      <c r="H195" s="180"/>
      <c r="I195" s="180"/>
      <c r="J195" s="85"/>
      <c r="K195" s="180"/>
      <c r="L195" s="180"/>
      <c r="M195" s="180"/>
      <c r="N195" s="180"/>
      <c r="O195" s="180"/>
      <c r="P195" s="180"/>
      <c r="Q195" s="180"/>
      <c r="R195" s="180"/>
      <c r="S195" s="180"/>
      <c r="T195" s="180"/>
      <c r="U195" s="180"/>
      <c r="V195" s="180"/>
      <c r="W195" s="180"/>
      <c r="X195" s="180"/>
      <c r="Y195" s="180"/>
      <c r="Z195" s="180"/>
      <c r="AA195" s="180"/>
      <c r="AB195" s="180"/>
      <c r="AC195" s="180"/>
    </row>
    <row r="196" spans="1:46" ht="15" customHeight="1">
      <c r="G196" s="179"/>
      <c r="H196" s="180"/>
      <c r="I196" s="180"/>
      <c r="J196" s="85"/>
      <c r="K196" s="180"/>
      <c r="L196" s="180"/>
      <c r="M196" s="180"/>
      <c r="N196" s="180"/>
      <c r="O196" s="180"/>
      <c r="Q196" s="352"/>
      <c r="U196" s="114"/>
      <c r="V196" s="180"/>
      <c r="W196" s="180"/>
      <c r="X196" s="180"/>
      <c r="Y196" s="352"/>
      <c r="Z196" s="180"/>
      <c r="AA196" s="180"/>
      <c r="AB196" s="180"/>
      <c r="AC196" s="330"/>
      <c r="AD196" s="180"/>
    </row>
    <row r="197" spans="1:46" ht="15" customHeight="1">
      <c r="G197" s="179"/>
      <c r="H197" s="180"/>
      <c r="I197" s="180"/>
      <c r="J197" s="85"/>
      <c r="K197" s="180"/>
      <c r="L197" s="180"/>
      <c r="M197" s="180"/>
      <c r="N197" s="180"/>
      <c r="O197" s="180"/>
      <c r="Q197" s="337"/>
      <c r="Y197" s="180"/>
      <c r="Z197" s="180"/>
      <c r="AA197" s="180"/>
      <c r="AB197" s="180"/>
      <c r="AC197" s="180"/>
      <c r="AD197" s="180"/>
      <c r="AE197" s="180"/>
    </row>
    <row r="198" spans="1:46" ht="15" customHeight="1">
      <c r="G198" s="179"/>
      <c r="H198" s="180"/>
      <c r="I198" s="180"/>
      <c r="J198" s="85"/>
      <c r="K198" s="180"/>
      <c r="L198" s="180"/>
      <c r="M198" s="180"/>
      <c r="N198" s="180"/>
      <c r="O198" s="180"/>
      <c r="Q198" s="337"/>
      <c r="Y198" s="180"/>
      <c r="Z198" s="180"/>
      <c r="AA198" s="180"/>
      <c r="AB198" s="180"/>
      <c r="AC198" s="180"/>
      <c r="AD198" s="180"/>
      <c r="AE198" s="180"/>
    </row>
    <row r="199" spans="1:46" ht="15" customHeight="1">
      <c r="G199" s="179"/>
      <c r="H199" s="180"/>
      <c r="I199" s="180"/>
      <c r="J199" s="85"/>
      <c r="K199" s="180"/>
      <c r="L199" s="180"/>
      <c r="M199" s="180"/>
      <c r="N199" s="180"/>
      <c r="O199" s="180"/>
      <c r="P199" s="180"/>
      <c r="Q199" s="337"/>
      <c r="R199" s="180"/>
      <c r="S199" s="180"/>
      <c r="T199" s="180"/>
      <c r="U199" s="180"/>
      <c r="V199" s="180"/>
      <c r="W199" s="180"/>
      <c r="X199" s="180"/>
      <c r="Y199" s="180"/>
      <c r="Z199" s="180"/>
      <c r="AA199" s="180"/>
      <c r="AB199" s="180"/>
      <c r="AC199" s="180"/>
      <c r="AD199" s="180"/>
      <c r="AE199" s="180"/>
    </row>
    <row r="200" spans="1:46" ht="15" customHeight="1">
      <c r="G200" s="179"/>
      <c r="H200" s="180"/>
      <c r="I200" s="180"/>
      <c r="J200" s="85"/>
      <c r="K200" s="180"/>
      <c r="L200" s="180"/>
      <c r="M200" s="180"/>
      <c r="Q200" s="772" t="s">
        <v>88</v>
      </c>
      <c r="R200" s="878"/>
      <c r="S200" s="793">
        <v>1</v>
      </c>
      <c r="T200" s="877"/>
      <c r="U200" s="772" t="s">
        <v>87</v>
      </c>
      <c r="V200" s="792"/>
      <c r="W200" s="793">
        <v>1</v>
      </c>
      <c r="X200" s="876"/>
      <c r="Y200" s="772" t="s">
        <v>87</v>
      </c>
      <c r="Z200" s="191"/>
      <c r="AA200" s="113">
        <v>1</v>
      </c>
      <c r="AB200" s="330"/>
    </row>
    <row r="201" spans="1:46" ht="15" customHeight="1">
      <c r="G201" s="179"/>
      <c r="H201" s="180"/>
      <c r="I201" s="180"/>
      <c r="J201" s="85"/>
      <c r="K201" s="180"/>
      <c r="L201" s="180"/>
      <c r="M201" s="180"/>
      <c r="Q201" s="772"/>
      <c r="R201" s="878"/>
      <c r="S201" s="793"/>
      <c r="T201" s="877"/>
      <c r="U201" s="772"/>
      <c r="V201" s="792"/>
      <c r="W201" s="793"/>
      <c r="X201" s="876"/>
      <c r="Y201" s="772"/>
      <c r="Z201" s="442"/>
      <c r="AA201" s="210"/>
      <c r="AB201" s="115" t="s">
        <v>412</v>
      </c>
    </row>
    <row r="202" spans="1:46" ht="15" customHeight="1">
      <c r="G202" s="179"/>
      <c r="H202" s="180"/>
      <c r="I202" s="180"/>
      <c r="J202" s="85"/>
      <c r="K202" s="180"/>
      <c r="L202" s="180"/>
      <c r="M202" s="180"/>
      <c r="Q202" s="772"/>
      <c r="R202" s="878"/>
      <c r="S202" s="793"/>
      <c r="T202" s="877"/>
      <c r="U202" s="772"/>
      <c r="V202" s="444"/>
      <c r="W202" s="177"/>
      <c r="X202" s="210" t="s">
        <v>411</v>
      </c>
      <c r="Y202" s="260"/>
      <c r="Z202" s="260"/>
      <c r="AA202" s="260"/>
      <c r="AB202" s="569"/>
    </row>
    <row r="203" spans="1:46" ht="15" customHeight="1">
      <c r="G203" s="179"/>
      <c r="H203" s="180"/>
      <c r="I203" s="180"/>
      <c r="J203" s="85"/>
      <c r="K203" s="180"/>
      <c r="L203" s="180"/>
      <c r="M203" s="180"/>
      <c r="Q203" s="772"/>
      <c r="R203" s="265"/>
      <c r="S203" s="265"/>
      <c r="T203" s="264"/>
      <c r="U203" s="260"/>
      <c r="V203" s="260"/>
      <c r="W203" s="260"/>
      <c r="X203" s="260"/>
      <c r="Y203" s="260"/>
      <c r="Z203" s="260"/>
      <c r="AA203" s="260"/>
      <c r="AB203" s="569"/>
    </row>
    <row r="205" spans="1:46" s="35" customFormat="1" ht="17.100000000000001" customHeight="1">
      <c r="A205" s="98"/>
      <c r="B205" s="98"/>
      <c r="C205" s="86"/>
      <c r="D205" s="165"/>
      <c r="E205" s="225"/>
      <c r="F205" s="227"/>
      <c r="G205" s="227"/>
      <c r="H205" s="226"/>
      <c r="I205" s="226"/>
      <c r="J205" s="226"/>
      <c r="K205" s="226"/>
      <c r="L205" s="226"/>
      <c r="M205" s="226"/>
      <c r="N205" s="226"/>
      <c r="O205" s="226"/>
      <c r="P205" s="226"/>
      <c r="Q205" s="226"/>
      <c r="R205" s="226"/>
      <c r="S205" s="226"/>
      <c r="T205" s="167"/>
      <c r="U205" s="167"/>
      <c r="V205" s="167"/>
      <c r="W205" s="228"/>
      <c r="X205" s="228"/>
    </row>
    <row r="206" spans="1:46" s="34" customFormat="1" ht="11.25">
      <c r="A206" s="34" t="s">
        <v>280</v>
      </c>
    </row>
    <row r="207" spans="1:46" ht="11.25"/>
    <row r="208" spans="1:46" s="12" customFormat="1" ht="15" customHeight="1">
      <c r="C208" s="221"/>
      <c r="D208" s="128"/>
      <c r="E208" s="222"/>
    </row>
    <row r="210" spans="1:24" s="34" customFormat="1" ht="17.100000000000001" customHeight="1">
      <c r="A210" s="34" t="s">
        <v>279</v>
      </c>
    </row>
    <row r="212" spans="1:24" s="35" customFormat="1" ht="17.100000000000001" customHeight="1">
      <c r="A212" s="98"/>
      <c r="B212" s="98"/>
      <c r="C212" s="86"/>
      <c r="D212" s="165"/>
      <c r="E212" s="107">
        <v>1</v>
      </c>
      <c r="F212" s="108"/>
      <c r="G212" s="108"/>
      <c r="H212" s="108"/>
      <c r="I212" s="108"/>
      <c r="J212" s="108"/>
      <c r="K212" s="108"/>
      <c r="L212" s="108"/>
      <c r="M212" s="108"/>
      <c r="N212" s="108"/>
      <c r="O212" s="108"/>
      <c r="P212" s="108"/>
      <c r="Q212" s="108"/>
      <c r="R212" s="109"/>
      <c r="S212" s="109"/>
      <c r="T212" s="109"/>
      <c r="U212" s="110"/>
      <c r="V212" s="110"/>
      <c r="W212" s="110"/>
      <c r="X212" s="111"/>
    </row>
    <row r="214" spans="1:24" s="34" customFormat="1" ht="17.100000000000001" customHeight="1">
      <c r="A214" s="34" t="s">
        <v>280</v>
      </c>
    </row>
    <row r="215" spans="1:24" ht="17.100000000000001" customHeight="1">
      <c r="G215" s="95"/>
      <c r="H215" s="95"/>
    </row>
    <row r="216" spans="1:24" s="35" customFormat="1" ht="17.100000000000001" customHeight="1">
      <c r="A216" s="97"/>
      <c r="B216" s="88"/>
      <c r="C216" s="86"/>
      <c r="D216" s="165"/>
      <c r="E216" s="113" t="s">
        <v>96</v>
      </c>
      <c r="F216" s="108"/>
      <c r="G216" s="108"/>
      <c r="H216" s="108"/>
      <c r="I216" s="108"/>
      <c r="J216" s="109"/>
      <c r="K216" s="109"/>
      <c r="L216" s="109"/>
      <c r="M216" s="110"/>
      <c r="N216" s="110"/>
      <c r="O216" s="110"/>
      <c r="P216" s="111"/>
      <c r="Q216" s="89"/>
      <c r="R216" s="89"/>
      <c r="S216" s="89"/>
      <c r="T216" s="89"/>
      <c r="U216" s="89"/>
      <c r="V216" s="89"/>
      <c r="W216" s="89"/>
      <c r="X216" s="89"/>
    </row>
    <row r="218" spans="1:24" s="34" customFormat="1" ht="17.100000000000001" customHeight="1">
      <c r="A218" s="34" t="s">
        <v>281</v>
      </c>
    </row>
    <row r="219" spans="1:24" ht="17.100000000000001" customHeight="1">
      <c r="G219" s="95"/>
      <c r="H219" s="95"/>
    </row>
    <row r="220" spans="1:24" s="35" customFormat="1" ht="17.100000000000001" customHeight="1">
      <c r="A220" s="97"/>
      <c r="B220" s="88"/>
      <c r="C220" s="86"/>
      <c r="D220" s="165"/>
      <c r="E220" s="113" t="s">
        <v>96</v>
      </c>
      <c r="F220" s="108"/>
      <c r="G220" s="108"/>
      <c r="H220" s="108"/>
      <c r="I220" s="108"/>
      <c r="J220" s="109"/>
      <c r="K220" s="109"/>
      <c r="L220" s="109"/>
      <c r="M220" s="110"/>
      <c r="N220" s="110"/>
      <c r="O220" s="110"/>
      <c r="P220" s="111"/>
      <c r="Q220" s="89"/>
      <c r="R220" s="89"/>
      <c r="S220" s="89"/>
      <c r="T220" s="89"/>
      <c r="U220" s="89"/>
      <c r="V220" s="89"/>
      <c r="W220" s="89"/>
      <c r="X220" s="89"/>
    </row>
    <row r="222" spans="1:24" s="34" customFormat="1" ht="17.100000000000001" customHeight="1">
      <c r="A222" s="34" t="s">
        <v>308</v>
      </c>
      <c r="B222" s="34" t="s">
        <v>309</v>
      </c>
      <c r="C222" s="34" t="s">
        <v>310</v>
      </c>
    </row>
    <row r="224" spans="1:24" s="22" customFormat="1" ht="20.100000000000001" customHeight="1">
      <c r="A224" s="91"/>
      <c r="B224" s="90"/>
      <c r="C224" s="19"/>
      <c r="D224" s="20"/>
      <c r="F224" s="39" t="s">
        <v>84</v>
      </c>
      <c r="G224" s="26"/>
      <c r="I224" s="54"/>
    </row>
    <row r="225" spans="1:9" s="22" customFormat="1" ht="22.5">
      <c r="A225" s="91"/>
      <c r="B225" s="92"/>
      <c r="C225" s="19"/>
      <c r="D225" s="32"/>
      <c r="E225" s="31" t="s">
        <v>80</v>
      </c>
      <c r="F225" s="33"/>
      <c r="G225" s="26"/>
      <c r="I225" s="54"/>
    </row>
    <row r="226" spans="1:9" s="22" customFormat="1" ht="19.5">
      <c r="A226" s="91"/>
      <c r="B226" s="92"/>
      <c r="C226" s="19"/>
      <c r="D226" s="32"/>
      <c r="E226" s="31" t="s">
        <v>81</v>
      </c>
      <c r="F226" s="33"/>
      <c r="G226" s="26"/>
      <c r="I226" s="54"/>
    </row>
    <row r="227" spans="1:9" s="22" customFormat="1" ht="13.5" customHeight="1">
      <c r="A227" s="90"/>
      <c r="B227" s="90"/>
      <c r="C227" s="19"/>
      <c r="D227" s="23"/>
      <c r="E227" s="24"/>
      <c r="F227" s="38"/>
      <c r="G227" s="20"/>
      <c r="I227" s="54"/>
    </row>
    <row r="228" spans="1:9" s="22" customFormat="1" ht="20.100000000000001" customHeight="1">
      <c r="A228" s="91"/>
      <c r="B228" s="90"/>
      <c r="C228" s="19"/>
      <c r="D228" s="20"/>
      <c r="F228" s="39" t="s">
        <v>175</v>
      </c>
      <c r="G228" s="26"/>
      <c r="I228" s="54"/>
    </row>
    <row r="229" spans="1:9" s="22" customFormat="1" ht="22.5">
      <c r="A229" s="91"/>
      <c r="B229" s="92"/>
      <c r="C229" s="19"/>
      <c r="D229" s="32"/>
      <c r="E229" s="40" t="s">
        <v>90</v>
      </c>
      <c r="F229" s="33"/>
      <c r="G229" s="26"/>
      <c r="I229" s="54"/>
    </row>
    <row r="230" spans="1:9" s="22" customFormat="1" ht="22.5">
      <c r="A230" s="91"/>
      <c r="B230" s="92"/>
      <c r="C230" s="19"/>
      <c r="D230" s="32"/>
      <c r="E230" s="40" t="s">
        <v>174</v>
      </c>
      <c r="F230" s="33"/>
      <c r="G230" s="26"/>
      <c r="I230" s="54"/>
    </row>
    <row r="231" spans="1:9" s="22" customFormat="1" ht="13.5" customHeight="1">
      <c r="A231" s="90"/>
      <c r="B231" s="90"/>
      <c r="C231" s="19"/>
      <c r="D231" s="23"/>
      <c r="E231" s="24"/>
      <c r="F231" s="38"/>
      <c r="G231" s="20"/>
      <c r="I231" s="54"/>
    </row>
    <row r="232" spans="1:9" s="22" customFormat="1" ht="20.100000000000001" customHeight="1">
      <c r="A232" s="91"/>
      <c r="B232" s="90"/>
      <c r="C232" s="19"/>
      <c r="D232" s="20"/>
      <c r="F232" s="39" t="s">
        <v>176</v>
      </c>
      <c r="G232" s="26"/>
      <c r="I232" s="54"/>
    </row>
    <row r="233" spans="1:9" s="22" customFormat="1" ht="22.5">
      <c r="A233" s="91"/>
      <c r="B233" s="92"/>
      <c r="C233" s="19"/>
      <c r="D233" s="32"/>
      <c r="E233" s="40" t="s">
        <v>90</v>
      </c>
      <c r="F233" s="33"/>
      <c r="G233" s="26"/>
      <c r="I233" s="54"/>
    </row>
    <row r="234" spans="1:9" s="22" customFormat="1" ht="22.5">
      <c r="A234" s="91"/>
      <c r="B234" s="92"/>
      <c r="C234" s="19"/>
      <c r="D234" s="32"/>
      <c r="E234" s="40" t="s">
        <v>174</v>
      </c>
      <c r="F234" s="33"/>
      <c r="G234" s="26"/>
      <c r="I234" s="54"/>
    </row>
    <row r="235" spans="1:9" s="22" customFormat="1" ht="13.5" customHeight="1">
      <c r="A235" s="90"/>
      <c r="B235" s="90"/>
      <c r="C235" s="19"/>
      <c r="D235" s="23"/>
      <c r="E235" s="24"/>
      <c r="F235" s="38"/>
      <c r="G235" s="20"/>
      <c r="I235" s="54"/>
    </row>
    <row r="236" spans="1:9" s="22" customFormat="1" ht="20.100000000000001" customHeight="1">
      <c r="A236" s="91"/>
      <c r="B236" s="90"/>
      <c r="C236" s="19"/>
      <c r="D236" s="20"/>
      <c r="F236" s="39" t="s">
        <v>177</v>
      </c>
      <c r="G236" s="26"/>
      <c r="I236" s="54"/>
    </row>
    <row r="237" spans="1:9" s="22" customFormat="1" ht="22.5">
      <c r="A237" s="91"/>
      <c r="B237" s="92"/>
      <c r="C237" s="19"/>
      <c r="D237" s="32"/>
      <c r="E237" s="31" t="s">
        <v>90</v>
      </c>
      <c r="F237" s="33"/>
      <c r="G237" s="26"/>
      <c r="I237" s="54"/>
    </row>
    <row r="238" spans="1:9" s="22" customFormat="1" ht="19.5">
      <c r="A238" s="91"/>
      <c r="B238" s="92"/>
      <c r="C238" s="19"/>
      <c r="D238" s="32"/>
      <c r="E238" s="31" t="s">
        <v>91</v>
      </c>
      <c r="F238" s="33"/>
      <c r="G238" s="26"/>
      <c r="I238" s="54"/>
    </row>
    <row r="239" spans="1:9" s="22" customFormat="1" ht="22.5">
      <c r="A239" s="91"/>
      <c r="B239" s="92"/>
      <c r="C239" s="19"/>
      <c r="D239" s="32"/>
      <c r="E239" s="40" t="s">
        <v>174</v>
      </c>
      <c r="F239" s="33"/>
      <c r="G239" s="26"/>
      <c r="I239" s="54"/>
    </row>
    <row r="240" spans="1:9" s="22" customFormat="1" ht="19.5">
      <c r="A240" s="91"/>
      <c r="B240" s="92"/>
      <c r="C240" s="19"/>
      <c r="D240" s="32"/>
      <c r="E240" s="31" t="s">
        <v>92</v>
      </c>
      <c r="F240" s="33"/>
      <c r="G240" s="26"/>
      <c r="I240" s="54"/>
    </row>
    <row r="242" spans="1:83" s="34" customFormat="1" ht="17.100000000000001" customHeight="1">
      <c r="A242" s="34" t="s">
        <v>329</v>
      </c>
    </row>
    <row r="244" spans="1:83" s="132" customFormat="1" ht="14.25">
      <c r="A244" s="243" t="s">
        <v>53</v>
      </c>
      <c r="B244" s="140" t="s">
        <v>256</v>
      </c>
      <c r="C244" s="141"/>
      <c r="D244" s="143"/>
      <c r="E244" s="608"/>
      <c r="F244" s="448" t="s">
        <v>256</v>
      </c>
      <c r="G244" s="448" t="s">
        <v>256</v>
      </c>
      <c r="H244" s="448" t="s">
        <v>256</v>
      </c>
      <c r="I244" s="451"/>
      <c r="J244" s="449"/>
      <c r="K244" s="450"/>
      <c r="M244" s="613" t="str">
        <f>IF(ISERROR(INDEX(kind_of_nameforms,MATCH(E244,kind_of_forms,0),1)),"",INDEX(kind_of_nameforms,MATCH(E244,kind_of_forms,0),1))</f>
        <v/>
      </c>
    </row>
    <row r="247" spans="1:83" s="386" customFormat="1" ht="15">
      <c r="A247" s="34" t="s">
        <v>452</v>
      </c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85"/>
      <c r="V247" s="34"/>
      <c r="W247" s="34"/>
    </row>
    <row r="248" spans="1:83" s="386" customFormat="1" ht="15">
      <c r="D248" s="495"/>
      <c r="E248" s="495"/>
      <c r="F248" s="495"/>
      <c r="G248" s="495"/>
      <c r="H248" s="495"/>
      <c r="I248" s="495"/>
      <c r="J248" s="495"/>
      <c r="K248" s="495"/>
      <c r="L248" s="495"/>
      <c r="U248" s="387"/>
    </row>
    <row r="249" spans="1:83" s="390" customFormat="1" ht="15" customHeight="1">
      <c r="A249" s="89"/>
      <c r="B249" s="249" t="s">
        <v>453</v>
      </c>
      <c r="C249" s="853"/>
      <c r="D249" s="722">
        <v>1</v>
      </c>
      <c r="E249" s="785"/>
      <c r="F249" s="489"/>
      <c r="G249" s="251">
        <v>0</v>
      </c>
      <c r="H249" s="494"/>
      <c r="I249" s="375"/>
      <c r="J249" s="532" t="s">
        <v>597</v>
      </c>
      <c r="K249" s="177"/>
      <c r="L249" s="391"/>
      <c r="M249" s="317">
        <f>mergeValue(H249)</f>
        <v>0</v>
      </c>
      <c r="N249" s="298"/>
      <c r="O249" s="298"/>
      <c r="P249" s="317" t="str">
        <f>IF(ISERROR(MATCH(Q249,MODesc,0)),"n","y")</f>
        <v>n</v>
      </c>
      <c r="Q249" s="298"/>
      <c r="R249" s="317" t="str">
        <f>K249&amp;"("&amp;L249&amp;")"</f>
        <v>()</v>
      </c>
      <c r="S249" s="249"/>
      <c r="T249" s="249"/>
      <c r="U249" s="373"/>
      <c r="V249" s="249"/>
      <c r="W249" s="249"/>
      <c r="X249" s="249"/>
      <c r="Y249" s="389"/>
      <c r="Z249" s="389"/>
      <c r="AA249" s="350"/>
      <c r="AB249" s="350"/>
      <c r="AC249" s="350"/>
      <c r="AD249" s="350"/>
      <c r="AE249" s="350"/>
      <c r="AF249" s="350"/>
      <c r="AG249" s="350"/>
      <c r="AH249" s="350"/>
      <c r="AI249" s="350"/>
      <c r="AJ249" s="350"/>
      <c r="AK249" s="350"/>
      <c r="AL249" s="350"/>
      <c r="AM249" s="350"/>
      <c r="AN249" s="350"/>
      <c r="AO249" s="350"/>
      <c r="AP249" s="350"/>
      <c r="AQ249" s="350"/>
      <c r="AR249" s="350"/>
      <c r="AS249" s="350"/>
      <c r="AT249" s="350"/>
      <c r="AU249" s="350"/>
      <c r="AV249" s="350"/>
      <c r="AW249" s="350"/>
      <c r="AX249" s="350"/>
      <c r="AY249" s="350"/>
      <c r="AZ249" s="350"/>
      <c r="BA249" s="350"/>
      <c r="BB249" s="350"/>
      <c r="BC249" s="350"/>
      <c r="BD249" s="350"/>
      <c r="BE249" s="350"/>
      <c r="BF249" s="350"/>
      <c r="BG249" s="350"/>
      <c r="BH249" s="350"/>
      <c r="BI249" s="350"/>
      <c r="BJ249" s="350"/>
      <c r="BK249" s="350"/>
      <c r="BL249" s="350"/>
      <c r="BM249" s="350"/>
      <c r="BN249" s="350"/>
      <c r="BO249" s="350"/>
      <c r="BP249" s="350"/>
      <c r="BQ249" s="350"/>
      <c r="BR249" s="350"/>
      <c r="BS249" s="350"/>
      <c r="BT249" s="350"/>
      <c r="BU249" s="350"/>
      <c r="BV249" s="389"/>
      <c r="BW249" s="389"/>
      <c r="BX249" s="389"/>
      <c r="BY249" s="389"/>
      <c r="BZ249" s="389"/>
      <c r="CA249" s="389"/>
      <c r="CB249" s="389"/>
      <c r="CC249" s="389"/>
      <c r="CD249" s="389"/>
      <c r="CE249" s="389"/>
    </row>
    <row r="250" spans="1:83" s="390" customFormat="1" ht="15" customHeight="1">
      <c r="A250" s="89"/>
      <c r="B250" s="89"/>
      <c r="C250" s="853"/>
      <c r="D250" s="722"/>
      <c r="E250" s="785"/>
      <c r="F250" s="375"/>
      <c r="G250" s="376"/>
      <c r="H250" s="177" t="s">
        <v>451</v>
      </c>
      <c r="I250" s="376"/>
      <c r="J250" s="376"/>
      <c r="K250" s="392"/>
      <c r="L250" s="391"/>
      <c r="M250" s="298"/>
      <c r="N250" s="298"/>
      <c r="O250" s="298"/>
      <c r="P250" s="298"/>
      <c r="Q250" s="317"/>
      <c r="R250" s="298"/>
      <c r="S250" s="249"/>
      <c r="T250" s="249"/>
      <c r="U250" s="373"/>
      <c r="V250" s="249"/>
      <c r="W250" s="249"/>
      <c r="X250" s="249"/>
      <c r="Y250" s="389"/>
      <c r="Z250" s="389"/>
      <c r="AA250" s="350"/>
      <c r="AB250" s="350"/>
      <c r="AC250" s="350"/>
      <c r="AD250" s="350"/>
      <c r="AE250" s="350"/>
      <c r="AF250" s="350"/>
      <c r="AG250" s="350"/>
      <c r="AH250" s="350"/>
      <c r="AI250" s="350"/>
      <c r="AJ250" s="350"/>
      <c r="AK250" s="350"/>
      <c r="AL250" s="350"/>
      <c r="AM250" s="350"/>
      <c r="AN250" s="350"/>
      <c r="AO250" s="350"/>
      <c r="AP250" s="350"/>
      <c r="AQ250" s="350"/>
      <c r="AR250" s="350"/>
      <c r="AS250" s="350"/>
      <c r="AT250" s="350"/>
      <c r="AU250" s="350"/>
      <c r="AV250" s="350"/>
      <c r="AW250" s="350"/>
      <c r="AX250" s="350"/>
      <c r="AY250" s="350"/>
      <c r="AZ250" s="350"/>
      <c r="BA250" s="350"/>
      <c r="BB250" s="350"/>
      <c r="BC250" s="350"/>
      <c r="BD250" s="350"/>
      <c r="BE250" s="350"/>
      <c r="BF250" s="350"/>
      <c r="BG250" s="350"/>
      <c r="BH250" s="350"/>
      <c r="BI250" s="350"/>
      <c r="BJ250" s="350"/>
      <c r="BK250" s="350"/>
      <c r="BL250" s="350"/>
      <c r="BM250" s="350"/>
      <c r="BN250" s="350"/>
      <c r="BO250" s="350"/>
      <c r="BP250" s="350"/>
      <c r="BQ250" s="350"/>
      <c r="BR250" s="350"/>
      <c r="BS250" s="350"/>
      <c r="BT250" s="350"/>
      <c r="BU250" s="350"/>
      <c r="BV250" s="389"/>
      <c r="BW250" s="389"/>
      <c r="BX250" s="389"/>
      <c r="BY250" s="389"/>
      <c r="BZ250" s="389"/>
      <c r="CA250" s="389"/>
      <c r="CB250" s="389"/>
      <c r="CC250" s="389"/>
      <c r="CD250" s="389"/>
      <c r="CE250" s="389"/>
    </row>
    <row r="251" spans="1:83" s="386" customFormat="1" ht="15">
      <c r="Q251" s="393"/>
      <c r="U251" s="387"/>
    </row>
    <row r="252" spans="1:83" s="386" customFormat="1" ht="15">
      <c r="A252" s="34" t="s">
        <v>454</v>
      </c>
      <c r="B252" s="34"/>
      <c r="C252" s="34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94"/>
      <c r="R252" s="34"/>
      <c r="S252" s="34"/>
      <c r="T252" s="34"/>
      <c r="U252" s="385"/>
      <c r="V252" s="34"/>
      <c r="W252" s="34"/>
    </row>
    <row r="253" spans="1:83" s="386" customFormat="1" ht="15">
      <c r="F253" s="495"/>
      <c r="G253" s="495"/>
      <c r="H253" s="495"/>
      <c r="I253" s="495"/>
      <c r="J253" s="495"/>
      <c r="K253" s="495"/>
      <c r="L253" s="495"/>
      <c r="Q253" s="393"/>
      <c r="U253" s="387"/>
    </row>
    <row r="254" spans="1:83" s="390" customFormat="1" ht="15" customHeight="1">
      <c r="A254" s="89"/>
      <c r="B254" s="249" t="s">
        <v>453</v>
      </c>
      <c r="C254" s="854"/>
      <c r="D254" s="374"/>
      <c r="E254" s="615"/>
      <c r="F254" s="857"/>
      <c r="G254" s="722">
        <v>0</v>
      </c>
      <c r="H254" s="720"/>
      <c r="I254" s="375"/>
      <c r="J254" s="532" t="s">
        <v>597</v>
      </c>
      <c r="K254" s="177"/>
      <c r="L254" s="391"/>
      <c r="M254" s="317">
        <f>mergeValue(H254)</f>
        <v>0</v>
      </c>
      <c r="N254" s="298"/>
      <c r="O254" s="298"/>
      <c r="P254" s="298"/>
      <c r="Q254" s="298"/>
      <c r="R254" s="317" t="str">
        <f>K254&amp;"("&amp;L254&amp;")"</f>
        <v>()</v>
      </c>
      <c r="S254" s="249"/>
      <c r="T254" s="249"/>
      <c r="U254" s="373"/>
      <c r="V254" s="249"/>
      <c r="W254" s="249"/>
      <c r="X254" s="249"/>
      <c r="Y254" s="389"/>
      <c r="Z254" s="389"/>
      <c r="AA254" s="350"/>
      <c r="AB254" s="350"/>
      <c r="AC254" s="350"/>
      <c r="AD254" s="350"/>
      <c r="AE254" s="350"/>
      <c r="AF254" s="350"/>
      <c r="AG254" s="350"/>
      <c r="AH254" s="350"/>
      <c r="AI254" s="350"/>
      <c r="AJ254" s="350"/>
      <c r="AK254" s="350"/>
      <c r="AL254" s="350"/>
      <c r="AM254" s="350"/>
      <c r="AN254" s="350"/>
      <c r="AO254" s="350"/>
      <c r="AP254" s="350"/>
      <c r="AQ254" s="350"/>
      <c r="AR254" s="350"/>
      <c r="AS254" s="350"/>
      <c r="AT254" s="350"/>
      <c r="AU254" s="350"/>
      <c r="AV254" s="350"/>
      <c r="AW254" s="350"/>
      <c r="AX254" s="350"/>
      <c r="AY254" s="350"/>
      <c r="AZ254" s="350"/>
      <c r="BA254" s="350"/>
      <c r="BB254" s="350"/>
      <c r="BC254" s="350"/>
      <c r="BD254" s="350"/>
      <c r="BE254" s="350"/>
      <c r="BF254" s="350"/>
      <c r="BG254" s="350"/>
      <c r="BH254" s="350"/>
      <c r="BI254" s="350"/>
      <c r="BJ254" s="350"/>
      <c r="BK254" s="350"/>
      <c r="BL254" s="350"/>
      <c r="BM254" s="350"/>
      <c r="BN254" s="350"/>
      <c r="BO254" s="350"/>
      <c r="BP254" s="350"/>
      <c r="BQ254" s="350"/>
      <c r="BR254" s="350"/>
      <c r="BS254" s="350"/>
      <c r="BT254" s="350"/>
      <c r="BU254" s="350"/>
      <c r="BV254" s="389"/>
      <c r="BW254" s="389"/>
      <c r="BX254" s="389"/>
      <c r="BY254" s="389"/>
      <c r="BZ254" s="389"/>
      <c r="CA254" s="389"/>
      <c r="CB254" s="389"/>
      <c r="CC254" s="389"/>
      <c r="CD254" s="389"/>
      <c r="CE254" s="389"/>
    </row>
    <row r="255" spans="1:83" s="390" customFormat="1" ht="15" customHeight="1">
      <c r="A255" s="89"/>
      <c r="B255" s="89"/>
      <c r="C255" s="854"/>
      <c r="D255" s="374"/>
      <c r="E255" s="615"/>
      <c r="F255" s="857"/>
      <c r="G255" s="722"/>
      <c r="H255" s="720"/>
      <c r="I255" s="376"/>
      <c r="J255" s="376"/>
      <c r="K255" s="177" t="s">
        <v>4</v>
      </c>
      <c r="L255" s="391"/>
      <c r="M255" s="298"/>
      <c r="N255" s="298"/>
      <c r="O255" s="298"/>
      <c r="P255" s="298"/>
      <c r="Q255" s="317"/>
      <c r="R255" s="298"/>
      <c r="S255" s="249"/>
      <c r="T255" s="249"/>
      <c r="U255" s="373"/>
      <c r="V255" s="249"/>
      <c r="W255" s="249"/>
      <c r="X255" s="249"/>
      <c r="Y255" s="389"/>
      <c r="Z255" s="389"/>
      <c r="AA255" s="350"/>
      <c r="AB255" s="350"/>
      <c r="AC255" s="350"/>
      <c r="AD255" s="350"/>
      <c r="AE255" s="350"/>
      <c r="AF255" s="350"/>
      <c r="AG255" s="350"/>
      <c r="AH255" s="350"/>
      <c r="AI255" s="350"/>
      <c r="AJ255" s="350"/>
      <c r="AK255" s="350"/>
      <c r="AL255" s="350"/>
      <c r="AM255" s="350"/>
      <c r="AN255" s="350"/>
      <c r="AO255" s="350"/>
      <c r="AP255" s="350"/>
      <c r="AQ255" s="350"/>
      <c r="AR255" s="350"/>
      <c r="AS255" s="350"/>
      <c r="AT255" s="350"/>
      <c r="AU255" s="350"/>
      <c r="AV255" s="350"/>
      <c r="AW255" s="350"/>
      <c r="AX255" s="350"/>
      <c r="AY255" s="350"/>
      <c r="AZ255" s="350"/>
      <c r="BA255" s="350"/>
      <c r="BB255" s="350"/>
      <c r="BC255" s="350"/>
      <c r="BD255" s="350"/>
      <c r="BE255" s="350"/>
      <c r="BF255" s="350"/>
      <c r="BG255" s="350"/>
      <c r="BH255" s="350"/>
      <c r="BI255" s="350"/>
      <c r="BJ255" s="350"/>
      <c r="BK255" s="350"/>
      <c r="BL255" s="350"/>
      <c r="BM255" s="350"/>
      <c r="BN255" s="350"/>
      <c r="BO255" s="350"/>
      <c r="BP255" s="350"/>
      <c r="BQ255" s="350"/>
      <c r="BR255" s="350"/>
      <c r="BS255" s="350"/>
      <c r="BT255" s="350"/>
      <c r="BU255" s="350"/>
      <c r="BV255" s="389"/>
      <c r="BW255" s="389"/>
      <c r="BX255" s="389"/>
      <c r="BY255" s="389"/>
      <c r="BZ255" s="389"/>
      <c r="CA255" s="389"/>
      <c r="CB255" s="389"/>
      <c r="CC255" s="389"/>
      <c r="CD255" s="389"/>
      <c r="CE255" s="389"/>
    </row>
    <row r="256" spans="1:83" s="386" customFormat="1" ht="15">
      <c r="Q256" s="393"/>
      <c r="U256" s="387"/>
    </row>
    <row r="257" spans="1:83" s="386" customFormat="1" ht="15">
      <c r="A257" s="34" t="s">
        <v>455</v>
      </c>
      <c r="B257" s="34"/>
      <c r="C257" s="34"/>
      <c r="D257" s="34"/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94"/>
      <c r="R257" s="34"/>
      <c r="S257" s="34"/>
      <c r="T257" s="34"/>
      <c r="U257" s="385"/>
      <c r="V257" s="34"/>
      <c r="W257" s="34"/>
    </row>
    <row r="258" spans="1:83" s="386" customFormat="1" ht="15">
      <c r="Q258" s="393"/>
      <c r="U258" s="387"/>
    </row>
    <row r="259" spans="1:83" s="390" customFormat="1" ht="15" customHeight="1">
      <c r="A259" s="89"/>
      <c r="B259" s="249" t="s">
        <v>453</v>
      </c>
      <c r="C259" s="536"/>
      <c r="D259" s="386"/>
      <c r="E259" s="616"/>
      <c r="F259" s="386"/>
      <c r="G259" s="386"/>
      <c r="H259" s="386"/>
      <c r="I259" s="331"/>
      <c r="J259" s="251">
        <v>0</v>
      </c>
      <c r="K259" s="535"/>
      <c r="L259" s="372"/>
      <c r="M259" s="317">
        <f>mergeValue(H259)</f>
        <v>0</v>
      </c>
      <c r="N259" s="298"/>
      <c r="O259" s="298"/>
      <c r="P259" s="298"/>
      <c r="Q259" s="298"/>
      <c r="R259" s="317" t="str">
        <f>K259&amp;" ("&amp;L259&amp;")"</f>
        <v xml:space="preserve"> ()</v>
      </c>
      <c r="S259" s="249"/>
      <c r="T259" s="249"/>
      <c r="U259" s="373"/>
      <c r="V259" s="249"/>
      <c r="W259" s="249"/>
      <c r="X259" s="249"/>
      <c r="Y259" s="389"/>
      <c r="Z259" s="389"/>
      <c r="AA259" s="350"/>
      <c r="AB259" s="350"/>
      <c r="AC259" s="350"/>
      <c r="AD259" s="350"/>
      <c r="AE259" s="350"/>
      <c r="AF259" s="350"/>
      <c r="AG259" s="350"/>
      <c r="AH259" s="350"/>
      <c r="AI259" s="350"/>
      <c r="AJ259" s="350"/>
      <c r="AK259" s="350"/>
      <c r="AL259" s="350"/>
      <c r="AM259" s="350"/>
      <c r="AN259" s="350"/>
      <c r="AO259" s="350"/>
      <c r="AP259" s="350"/>
      <c r="AQ259" s="350"/>
      <c r="AR259" s="350"/>
      <c r="AS259" s="350"/>
      <c r="AT259" s="350"/>
      <c r="AU259" s="350"/>
      <c r="AV259" s="350"/>
      <c r="AW259" s="350"/>
      <c r="AX259" s="350"/>
      <c r="AY259" s="350"/>
      <c r="AZ259" s="350"/>
      <c r="BA259" s="350"/>
      <c r="BB259" s="350"/>
      <c r="BC259" s="350"/>
      <c r="BD259" s="350"/>
      <c r="BE259" s="350"/>
      <c r="BF259" s="350"/>
      <c r="BG259" s="350"/>
      <c r="BH259" s="350"/>
      <c r="BI259" s="350"/>
      <c r="BJ259" s="350"/>
      <c r="BK259" s="350"/>
      <c r="BL259" s="350"/>
      <c r="BM259" s="350"/>
      <c r="BN259" s="350"/>
      <c r="BO259" s="350"/>
      <c r="BP259" s="350"/>
      <c r="BQ259" s="350"/>
      <c r="BR259" s="350"/>
      <c r="BS259" s="350"/>
      <c r="BT259" s="350"/>
      <c r="BU259" s="350"/>
      <c r="BV259" s="389"/>
      <c r="BW259" s="389"/>
      <c r="BX259" s="389"/>
      <c r="BY259" s="389"/>
      <c r="BZ259" s="389"/>
      <c r="CA259" s="389"/>
      <c r="CB259" s="389"/>
      <c r="CC259" s="389"/>
      <c r="CD259" s="389"/>
      <c r="CE259" s="389"/>
    </row>
    <row r="261" spans="1:83" ht="11.25"/>
    <row r="262" spans="1:83" s="34" customFormat="1" ht="11.25">
      <c r="A262" s="34" t="s">
        <v>508</v>
      </c>
    </row>
    <row r="263" spans="1:83" ht="11.25"/>
    <row r="264" spans="1:83" s="35" customFormat="1" ht="20.100000000000001" customHeight="1">
      <c r="A264" s="97"/>
      <c r="B264" s="249"/>
      <c r="C264" s="86"/>
      <c r="D264" s="250"/>
      <c r="E264" s="419"/>
      <c r="F264" s="415"/>
      <c r="G264" s="420"/>
      <c r="I264" s="317"/>
      <c r="J264" s="317"/>
    </row>
    <row r="265" spans="1:83" ht="11.25"/>
    <row r="266" spans="1:83" ht="11.25"/>
    <row r="267" spans="1:83" s="34" customFormat="1" ht="11.25">
      <c r="A267" s="34" t="s">
        <v>530</v>
      </c>
    </row>
    <row r="268" spans="1:83" ht="11.25"/>
    <row r="269" spans="1:83" s="35" customFormat="1" ht="20.100000000000001" customHeight="1">
      <c r="A269" s="412"/>
      <c r="B269" s="249"/>
      <c r="C269" s="86"/>
      <c r="D269" s="250"/>
      <c r="E269" s="423"/>
      <c r="F269" s="422" t="s">
        <v>515</v>
      </c>
      <c r="G269" s="422" t="s">
        <v>515</v>
      </c>
      <c r="H269" s="449"/>
      <c r="I269" s="317"/>
      <c r="K269" s="317"/>
      <c r="L269" s="317"/>
    </row>
    <row r="270" spans="1:83" ht="11.25"/>
    <row r="271" spans="1:83" ht="11.25"/>
    <row r="272" spans="1:83" s="34" customFormat="1" ht="11.25">
      <c r="A272" s="34" t="s">
        <v>531</v>
      </c>
    </row>
    <row r="273" spans="1:12" ht="11.25"/>
    <row r="274" spans="1:12" s="35" customFormat="1" ht="20.100000000000001" customHeight="1">
      <c r="A274" s="412"/>
      <c r="B274" s="249"/>
      <c r="C274" s="86"/>
      <c r="D274" s="250"/>
      <c r="E274" s="423"/>
      <c r="F274" s="422" t="s">
        <v>515</v>
      </c>
      <c r="G274" s="551"/>
      <c r="H274" s="422" t="s">
        <v>515</v>
      </c>
      <c r="I274" s="317"/>
      <c r="K274" s="317"/>
      <c r="L274" s="317"/>
    </row>
    <row r="275" spans="1:12" ht="11.25"/>
    <row r="276" spans="1:12" ht="11.25"/>
    <row r="277" spans="1:12" s="34" customFormat="1" ht="11.25">
      <c r="A277" s="34" t="s">
        <v>532</v>
      </c>
    </row>
    <row r="278" spans="1:12" ht="11.25"/>
    <row r="279" spans="1:12" s="35" customFormat="1" ht="20.100000000000001" customHeight="1">
      <c r="A279" s="412"/>
      <c r="B279" s="249"/>
      <c r="C279" s="86"/>
      <c r="D279" s="250"/>
      <c r="E279" s="430">
        <f>E278</f>
        <v>0</v>
      </c>
      <c r="F279" s="422" t="s">
        <v>515</v>
      </c>
      <c r="G279" s="551"/>
      <c r="H279" s="422" t="s">
        <v>515</v>
      </c>
      <c r="I279" s="317"/>
      <c r="K279" s="317"/>
      <c r="L279" s="317"/>
    </row>
    <row r="280" spans="1:12" s="35" customFormat="1" ht="14.25">
      <c r="A280" s="412"/>
      <c r="B280" s="249"/>
      <c r="C280" s="86"/>
      <c r="D280" s="102"/>
      <c r="E280" s="431"/>
      <c r="F280" s="432"/>
      <c r="G280"/>
      <c r="H280" s="432"/>
      <c r="I280" s="317"/>
      <c r="K280" s="317"/>
      <c r="L280" s="317"/>
    </row>
    <row r="282" spans="1:12" s="34" customFormat="1" ht="11.25">
      <c r="A282" s="34" t="s">
        <v>533</v>
      </c>
    </row>
    <row r="283" spans="1:12" ht="11.25"/>
    <row r="284" spans="1:12" s="35" customFormat="1" ht="20.100000000000001" customHeight="1">
      <c r="A284" s="412"/>
      <c r="B284" s="249"/>
      <c r="C284" s="86"/>
      <c r="D284" s="250"/>
      <c r="E284" s="430">
        <f>E283</f>
        <v>0</v>
      </c>
      <c r="F284" s="422" t="s">
        <v>515</v>
      </c>
      <c r="G284" s="433"/>
      <c r="H284" s="422" t="s">
        <v>515</v>
      </c>
      <c r="I284" s="317"/>
      <c r="K284" s="317"/>
      <c r="L284" s="317"/>
    </row>
    <row r="287" spans="1:12" s="34" customFormat="1" ht="17.100000000000001" customHeight="1">
      <c r="A287" s="34" t="s">
        <v>582</v>
      </c>
    </row>
    <row r="289" spans="1:20" s="255" customFormat="1" ht="409.5">
      <c r="A289" s="767">
        <v>1</v>
      </c>
      <c r="B289" s="319"/>
      <c r="C289" s="319"/>
      <c r="D289" s="319"/>
      <c r="F289" s="469" t="str">
        <f>"2." &amp;mergeValue(A289)</f>
        <v>2.1</v>
      </c>
      <c r="G289" s="554" t="s">
        <v>569</v>
      </c>
      <c r="H289" s="454"/>
      <c r="I289" s="286" t="s">
        <v>677</v>
      </c>
      <c r="J289" s="468"/>
      <c r="K289" s="319"/>
      <c r="L289" s="319"/>
      <c r="M289" s="319"/>
      <c r="N289" s="319"/>
      <c r="O289" s="319"/>
      <c r="P289" s="319"/>
      <c r="Q289" s="319"/>
      <c r="R289" s="319"/>
      <c r="S289" s="319"/>
      <c r="T289" s="319"/>
    </row>
    <row r="290" spans="1:20" s="255" customFormat="1" ht="90">
      <c r="A290" s="767"/>
      <c r="B290" s="319"/>
      <c r="C290" s="319"/>
      <c r="D290" s="319"/>
      <c r="F290" s="469" t="str">
        <f>"3." &amp;mergeValue(A290)</f>
        <v>3.1</v>
      </c>
      <c r="G290" s="554" t="s">
        <v>570</v>
      </c>
      <c r="H290" s="454"/>
      <c r="I290" s="286" t="s">
        <v>675</v>
      </c>
      <c r="J290" s="468"/>
      <c r="K290" s="319"/>
      <c r="L290" s="319"/>
      <c r="M290" s="319"/>
      <c r="N290" s="319"/>
      <c r="O290" s="319"/>
      <c r="P290" s="319"/>
      <c r="Q290" s="319"/>
      <c r="R290" s="319"/>
      <c r="S290" s="319"/>
      <c r="T290" s="319"/>
    </row>
    <row r="291" spans="1:20" s="255" customFormat="1" ht="45">
      <c r="A291" s="767"/>
      <c r="B291" s="319"/>
      <c r="C291" s="319"/>
      <c r="D291" s="319"/>
      <c r="F291" s="469" t="str">
        <f>"4."&amp;mergeValue(A291)</f>
        <v>4.1</v>
      </c>
      <c r="G291" s="554" t="s">
        <v>571</v>
      </c>
      <c r="H291" s="455" t="s">
        <v>515</v>
      </c>
      <c r="I291" s="286"/>
      <c r="J291" s="468"/>
      <c r="K291" s="319"/>
      <c r="L291" s="319"/>
      <c r="M291" s="319"/>
      <c r="N291" s="319"/>
      <c r="O291" s="319"/>
      <c r="P291" s="319"/>
      <c r="Q291" s="319"/>
      <c r="R291" s="319"/>
      <c r="S291" s="319"/>
      <c r="T291" s="319"/>
    </row>
    <row r="292" spans="1:20" s="255" customFormat="1" ht="101.25">
      <c r="A292" s="767"/>
      <c r="B292" s="767">
        <v>1</v>
      </c>
      <c r="C292" s="477"/>
      <c r="D292" s="477"/>
      <c r="F292" s="469" t="str">
        <f>"4."&amp;mergeValue(A292) &amp;"."&amp;mergeValue(B292)</f>
        <v>4.1.1</v>
      </c>
      <c r="G292" s="461" t="s">
        <v>679</v>
      </c>
      <c r="H292" s="454" t="str">
        <f>IF(region_name="","",region_name)</f>
        <v>Ростовская область</v>
      </c>
      <c r="I292" s="286" t="s">
        <v>574</v>
      </c>
      <c r="J292" s="468"/>
      <c r="K292" s="319"/>
      <c r="L292" s="319"/>
      <c r="M292" s="319"/>
      <c r="N292" s="319"/>
      <c r="O292" s="319"/>
      <c r="P292" s="319"/>
      <c r="Q292" s="319"/>
      <c r="R292" s="319"/>
      <c r="S292" s="319"/>
      <c r="T292" s="319"/>
    </row>
    <row r="293" spans="1:20" s="255" customFormat="1" ht="191.25">
      <c r="A293" s="767"/>
      <c r="B293" s="767"/>
      <c r="C293" s="767">
        <v>1</v>
      </c>
      <c r="D293" s="477"/>
      <c r="F293" s="469" t="str">
        <f>"4."&amp;mergeValue(A293) &amp;"."&amp;mergeValue(B293)&amp;"."&amp;mergeValue(C293)</f>
        <v>4.1.1.1</v>
      </c>
      <c r="G293" s="476" t="s">
        <v>572</v>
      </c>
      <c r="H293" s="454"/>
      <c r="I293" s="286" t="s">
        <v>575</v>
      </c>
      <c r="J293" s="468"/>
      <c r="K293" s="319"/>
      <c r="L293" s="319"/>
      <c r="M293" s="319"/>
      <c r="N293" s="319"/>
      <c r="O293" s="319"/>
      <c r="P293" s="319"/>
      <c r="Q293" s="319"/>
      <c r="R293" s="319"/>
      <c r="S293" s="319"/>
      <c r="T293" s="319"/>
    </row>
    <row r="294" spans="1:20" s="255" customFormat="1" ht="33.75" customHeight="1">
      <c r="A294" s="767"/>
      <c r="B294" s="767"/>
      <c r="C294" s="767"/>
      <c r="D294" s="477">
        <v>1</v>
      </c>
      <c r="F294" s="469" t="str">
        <f>"4."&amp;mergeValue(A294) &amp;"."&amp;mergeValue(B294)&amp;"."&amp;mergeValue(C294)&amp;"."&amp;mergeValue(D294)</f>
        <v>4.1.1.1.1</v>
      </c>
      <c r="G294" s="557" t="s">
        <v>573</v>
      </c>
      <c r="H294" s="454"/>
      <c r="I294" s="768" t="s">
        <v>678</v>
      </c>
      <c r="J294" s="468"/>
      <c r="K294" s="319"/>
      <c r="L294" s="319"/>
      <c r="M294" s="319"/>
      <c r="N294" s="319"/>
      <c r="O294" s="319"/>
      <c r="P294" s="319"/>
      <c r="Q294" s="319"/>
      <c r="R294" s="319"/>
      <c r="S294" s="319"/>
      <c r="T294" s="319"/>
    </row>
    <row r="295" spans="1:20" s="255" customFormat="1" ht="18.75">
      <c r="A295" s="767"/>
      <c r="B295" s="767"/>
      <c r="C295" s="767"/>
      <c r="D295" s="477"/>
      <c r="F295" s="561"/>
      <c r="G295" s="562" t="s">
        <v>4</v>
      </c>
      <c r="H295" s="563"/>
      <c r="I295" s="768"/>
      <c r="J295" s="468"/>
      <c r="K295" s="319"/>
      <c r="L295" s="319"/>
      <c r="M295" s="319"/>
      <c r="N295" s="319"/>
      <c r="O295" s="319"/>
      <c r="P295" s="319"/>
      <c r="Q295" s="319"/>
      <c r="R295" s="319"/>
      <c r="S295" s="319"/>
      <c r="T295" s="319"/>
    </row>
    <row r="296" spans="1:20" s="255" customFormat="1" ht="18.75">
      <c r="A296" s="767"/>
      <c r="B296" s="767"/>
      <c r="C296" s="477"/>
      <c r="D296" s="477"/>
      <c r="F296" s="473"/>
      <c r="G296" s="162" t="s">
        <v>451</v>
      </c>
      <c r="H296" s="474"/>
      <c r="I296" s="475"/>
      <c r="J296" s="468"/>
      <c r="K296" s="319"/>
      <c r="L296" s="319"/>
      <c r="M296" s="319"/>
      <c r="N296" s="319"/>
      <c r="O296" s="319"/>
      <c r="P296" s="319"/>
      <c r="Q296" s="319"/>
      <c r="R296" s="319"/>
      <c r="S296" s="319"/>
      <c r="T296" s="319"/>
    </row>
    <row r="297" spans="1:20" s="255" customFormat="1" ht="18.75">
      <c r="A297" s="767"/>
      <c r="B297" s="319"/>
      <c r="C297" s="319"/>
      <c r="D297" s="319"/>
      <c r="F297" s="473"/>
      <c r="G297" s="177" t="s">
        <v>581</v>
      </c>
      <c r="H297" s="474"/>
      <c r="I297" s="475"/>
      <c r="J297" s="468"/>
      <c r="K297" s="319"/>
      <c r="L297" s="319"/>
      <c r="M297" s="319"/>
      <c r="N297" s="319"/>
      <c r="O297" s="319"/>
      <c r="P297" s="319"/>
      <c r="Q297" s="319"/>
      <c r="R297" s="319"/>
      <c r="S297" s="319"/>
      <c r="T297" s="319"/>
    </row>
    <row r="298" spans="1:20" s="255" customFormat="1" ht="18.75">
      <c r="A298" s="319"/>
      <c r="B298" s="319"/>
      <c r="C298" s="319"/>
      <c r="D298" s="319"/>
      <c r="F298" s="473"/>
      <c r="G298" s="210" t="s">
        <v>580</v>
      </c>
      <c r="H298" s="474"/>
      <c r="I298" s="475"/>
      <c r="J298" s="468"/>
      <c r="K298" s="319"/>
      <c r="L298" s="319"/>
      <c r="M298" s="319"/>
      <c r="N298" s="319"/>
      <c r="O298" s="319"/>
      <c r="P298" s="319"/>
      <c r="Q298" s="319"/>
      <c r="R298" s="319"/>
      <c r="S298" s="319"/>
      <c r="T298" s="319"/>
    </row>
  </sheetData>
  <sheetProtection formatColumns="0" formatRows="0"/>
  <dataConsolidate leftLabels="1" link="1"/>
  <mergeCells count="259">
    <mergeCell ref="J136:J139"/>
    <mergeCell ref="T137:T138"/>
    <mergeCell ref="I80:I85"/>
    <mergeCell ref="S82:S83"/>
    <mergeCell ref="O92:AA92"/>
    <mergeCell ref="X100:X101"/>
    <mergeCell ref="J81:J84"/>
    <mergeCell ref="I97:I103"/>
    <mergeCell ref="CH82:CH84"/>
    <mergeCell ref="W98:W99"/>
    <mergeCell ref="Z100:Z101"/>
    <mergeCell ref="W100:W101"/>
    <mergeCell ref="Y100:Y101"/>
    <mergeCell ref="J98:J102"/>
    <mergeCell ref="Z98:Z99"/>
    <mergeCell ref="T82:T83"/>
    <mergeCell ref="O97:AA97"/>
    <mergeCell ref="Y200:Y201"/>
    <mergeCell ref="X200:X201"/>
    <mergeCell ref="W200:W201"/>
    <mergeCell ref="Y184:Y185"/>
    <mergeCell ref="V200:V201"/>
    <mergeCell ref="Q200:Q203"/>
    <mergeCell ref="U200:U202"/>
    <mergeCell ref="T200:T202"/>
    <mergeCell ref="R200:R202"/>
    <mergeCell ref="S200:S202"/>
    <mergeCell ref="D9:D12"/>
    <mergeCell ref="D14:D17"/>
    <mergeCell ref="S34:S35"/>
    <mergeCell ref="O9:O10"/>
    <mergeCell ref="R25:T26"/>
    <mergeCell ref="I9:I11"/>
    <mergeCell ref="H14:H16"/>
    <mergeCell ref="J14:J16"/>
    <mergeCell ref="I152:I157"/>
    <mergeCell ref="I135:I140"/>
    <mergeCell ref="I118:I123"/>
    <mergeCell ref="K14:K16"/>
    <mergeCell ref="T50:T51"/>
    <mergeCell ref="J119:J122"/>
    <mergeCell ref="J153:J156"/>
    <mergeCell ref="M14:M15"/>
    <mergeCell ref="O14:O15"/>
    <mergeCell ref="O95:AA95"/>
    <mergeCell ref="R82:R83"/>
    <mergeCell ref="L14:L15"/>
    <mergeCell ref="O25:Q25"/>
    <mergeCell ref="O136:V136"/>
    <mergeCell ref="O93:AA93"/>
    <mergeCell ref="S27:T27"/>
    <mergeCell ref="L9:L10"/>
    <mergeCell ref="J65:J68"/>
    <mergeCell ref="O26:O27"/>
    <mergeCell ref="O28:U28"/>
    <mergeCell ref="N34:N35"/>
    <mergeCell ref="N14:N15"/>
    <mergeCell ref="E9:E12"/>
    <mergeCell ref="N9:N10"/>
    <mergeCell ref="K9:K11"/>
    <mergeCell ref="J9:J11"/>
    <mergeCell ref="F9:F12"/>
    <mergeCell ref="E14:E17"/>
    <mergeCell ref="I14:I16"/>
    <mergeCell ref="M9:M10"/>
    <mergeCell ref="F14:F17"/>
    <mergeCell ref="G9:G12"/>
    <mergeCell ref="I32:I37"/>
    <mergeCell ref="I48:I53"/>
    <mergeCell ref="H9:H11"/>
    <mergeCell ref="U34:U35"/>
    <mergeCell ref="U25:U27"/>
    <mergeCell ref="S66:S67"/>
    <mergeCell ref="O45:V45"/>
    <mergeCell ref="O46:V46"/>
    <mergeCell ref="G14:G17"/>
    <mergeCell ref="W25:W27"/>
    <mergeCell ref="S50:S51"/>
    <mergeCell ref="R34:R35"/>
    <mergeCell ref="T34:T35"/>
    <mergeCell ref="J49:J52"/>
    <mergeCell ref="R50:R51"/>
    <mergeCell ref="J33:J36"/>
    <mergeCell ref="P26:Q26"/>
    <mergeCell ref="W34:W36"/>
    <mergeCell ref="O47:V47"/>
    <mergeCell ref="O48:V48"/>
    <mergeCell ref="O49:V49"/>
    <mergeCell ref="O29:V29"/>
    <mergeCell ref="O30:V30"/>
    <mergeCell ref="O31:V31"/>
    <mergeCell ref="O32:V32"/>
    <mergeCell ref="O33:V33"/>
    <mergeCell ref="N50:N51"/>
    <mergeCell ref="E33:E36"/>
    <mergeCell ref="A45:A56"/>
    <mergeCell ref="E49:E52"/>
    <mergeCell ref="B46:B55"/>
    <mergeCell ref="C47:C54"/>
    <mergeCell ref="O115:V115"/>
    <mergeCell ref="Y98:Y99"/>
    <mergeCell ref="O114:V114"/>
    <mergeCell ref="W50:W52"/>
    <mergeCell ref="U50:U51"/>
    <mergeCell ref="X98:X99"/>
    <mergeCell ref="O64:V64"/>
    <mergeCell ref="O65:V65"/>
    <mergeCell ref="W66:W68"/>
    <mergeCell ref="T66:T67"/>
    <mergeCell ref="O61:V61"/>
    <mergeCell ref="O62:V62"/>
    <mergeCell ref="O63:V63"/>
    <mergeCell ref="D48:D53"/>
    <mergeCell ref="U82:U83"/>
    <mergeCell ref="A61:A72"/>
    <mergeCell ref="D80:D85"/>
    <mergeCell ref="N66:N67"/>
    <mergeCell ref="I64:I69"/>
    <mergeCell ref="B62:B71"/>
    <mergeCell ref="C63:C70"/>
    <mergeCell ref="A77:A88"/>
    <mergeCell ref="B78:B87"/>
    <mergeCell ref="C79:C86"/>
    <mergeCell ref="A29:A40"/>
    <mergeCell ref="B30:B39"/>
    <mergeCell ref="C31:C38"/>
    <mergeCell ref="D32:D37"/>
    <mergeCell ref="E81:E84"/>
    <mergeCell ref="D64:D69"/>
    <mergeCell ref="F254:F255"/>
    <mergeCell ref="G254:G255"/>
    <mergeCell ref="C183:C189"/>
    <mergeCell ref="C168:C174"/>
    <mergeCell ref="E65:E68"/>
    <mergeCell ref="D249:D250"/>
    <mergeCell ref="E249:E250"/>
    <mergeCell ref="D184:D188"/>
    <mergeCell ref="AL184:AL189"/>
    <mergeCell ref="U154:U155"/>
    <mergeCell ref="R137:R138"/>
    <mergeCell ref="R154:R155"/>
    <mergeCell ref="L169:L173"/>
    <mergeCell ref="S154:S155"/>
    <mergeCell ref="AM169:AM174"/>
    <mergeCell ref="Z169:Z170"/>
    <mergeCell ref="Y169:Y170"/>
    <mergeCell ref="U169:U171"/>
    <mergeCell ref="U137:U138"/>
    <mergeCell ref="S169:S171"/>
    <mergeCell ref="N183:AK183"/>
    <mergeCell ref="Q169:Q172"/>
    <mergeCell ref="W169:W170"/>
    <mergeCell ref="N182:AK182"/>
    <mergeCell ref="X184:X185"/>
    <mergeCell ref="R184:R186"/>
    <mergeCell ref="T184:T186"/>
    <mergeCell ref="P169:P172"/>
    <mergeCell ref="W184:W185"/>
    <mergeCell ref="M169:M173"/>
    <mergeCell ref="R169:R172"/>
    <mergeCell ref="X169:X170"/>
    <mergeCell ref="A289:A297"/>
    <mergeCell ref="C293:C295"/>
    <mergeCell ref="I294:I295"/>
    <mergeCell ref="N169:N173"/>
    <mergeCell ref="B182:B190"/>
    <mergeCell ref="H254:H255"/>
    <mergeCell ref="B167:B175"/>
    <mergeCell ref="I184:I188"/>
    <mergeCell ref="J184:J188"/>
    <mergeCell ref="N184:N187"/>
    <mergeCell ref="D169:D173"/>
    <mergeCell ref="A181:A191"/>
    <mergeCell ref="A166:A176"/>
    <mergeCell ref="B292:B296"/>
    <mergeCell ref="C249:C250"/>
    <mergeCell ref="C254:C255"/>
    <mergeCell ref="K184:K188"/>
    <mergeCell ref="K169:K173"/>
    <mergeCell ref="I169:I173"/>
    <mergeCell ref="J169:J173"/>
    <mergeCell ref="N181:AK181"/>
    <mergeCell ref="N166:AL166"/>
    <mergeCell ref="N167:AL167"/>
    <mergeCell ref="N168:AL168"/>
    <mergeCell ref="Z82:Z83"/>
    <mergeCell ref="AA82:AA83"/>
    <mergeCell ref="P184:P187"/>
    <mergeCell ref="O149:V149"/>
    <mergeCell ref="Q184:Q187"/>
    <mergeCell ref="O169:O172"/>
    <mergeCell ref="L184:L188"/>
    <mergeCell ref="M184:M188"/>
    <mergeCell ref="V184:V185"/>
    <mergeCell ref="T169:T171"/>
    <mergeCell ref="O152:V152"/>
    <mergeCell ref="T154:T155"/>
    <mergeCell ref="V169:V171"/>
    <mergeCell ref="U184:U186"/>
    <mergeCell ref="O184:O187"/>
    <mergeCell ref="S184:S186"/>
    <mergeCell ref="AB82:AB83"/>
    <mergeCell ref="AF82:AF83"/>
    <mergeCell ref="AG82:AG83"/>
    <mergeCell ref="AH82:AH83"/>
    <mergeCell ref="O116:V116"/>
    <mergeCell ref="U66:U67"/>
    <mergeCell ref="O117:V117"/>
    <mergeCell ref="O153:V153"/>
    <mergeCell ref="T120:T121"/>
    <mergeCell ref="O119:V119"/>
    <mergeCell ref="O150:V150"/>
    <mergeCell ref="S137:S138"/>
    <mergeCell ref="O133:V133"/>
    <mergeCell ref="U120:U121"/>
    <mergeCell ref="O131:V131"/>
    <mergeCell ref="O151:V151"/>
    <mergeCell ref="R120:R121"/>
    <mergeCell ref="O132:V132"/>
    <mergeCell ref="O134:V134"/>
    <mergeCell ref="O94:AA94"/>
    <mergeCell ref="S120:S121"/>
    <mergeCell ref="R66:R67"/>
    <mergeCell ref="O148:V148"/>
    <mergeCell ref="Y82:Y83"/>
    <mergeCell ref="BB82:BB83"/>
    <mergeCell ref="BC82:BC83"/>
    <mergeCell ref="AP82:AP83"/>
    <mergeCell ref="AT82:AT83"/>
    <mergeCell ref="AU82:AU83"/>
    <mergeCell ref="AV82:AV83"/>
    <mergeCell ref="AI82:AI83"/>
    <mergeCell ref="AM82:AM83"/>
    <mergeCell ref="AN82:AN83"/>
    <mergeCell ref="AO82:AO83"/>
    <mergeCell ref="CF82:CF83"/>
    <mergeCell ref="O77:CG77"/>
    <mergeCell ref="O78:CG78"/>
    <mergeCell ref="O79:CG79"/>
    <mergeCell ref="O80:CG80"/>
    <mergeCell ref="O81:CG81"/>
    <mergeCell ref="BY82:BY83"/>
    <mergeCell ref="CC82:CC83"/>
    <mergeCell ref="CD82:CD83"/>
    <mergeCell ref="CE82:CE83"/>
    <mergeCell ref="BR82:BR83"/>
    <mergeCell ref="BV82:BV83"/>
    <mergeCell ref="BW82:BW83"/>
    <mergeCell ref="BX82:BX83"/>
    <mergeCell ref="BK82:BK83"/>
    <mergeCell ref="BO82:BO83"/>
    <mergeCell ref="BP82:BP83"/>
    <mergeCell ref="BQ82:BQ83"/>
    <mergeCell ref="BD82:BD83"/>
    <mergeCell ref="BH82:BH83"/>
    <mergeCell ref="BI82:BI83"/>
    <mergeCell ref="BJ82:BJ83"/>
    <mergeCell ref="AW82:AW83"/>
    <mergeCell ref="BA82:BA83"/>
  </mergeCells>
  <phoneticPr fontId="9" type="noConversion"/>
  <dataValidations xWindow="636" yWindow="660" count="23">
    <dataValidation type="textLength" operator="lessThanOrEqual" allowBlank="1" showInputMessage="1" showErrorMessage="1" errorTitle="Ошибка" error="Допускается ввод не более 900 символов!" sqref="O80 K244 M184 I284 E259 R9:S9 R14:S14 W114:W121 AB92:AB95 AB97:AB98 W148:W155 W131:W138 I296:I298 J9 E4 J14 AB200 U212:X212 W205:X205 F229:F230 F233:F234 F237:F240 F225:F226 M216:P216 M220:P220 O32 AC196 M169:M173 G279 E208 F244:H244 I269 E274 G264 E264 E269 G274 I274 I279:I280 E280 O64:V64 O48 E249:E250">
      <formula1>900</formula1>
    </dataValidation>
    <dataValidation type="decimal" allowBlank="1" showErrorMessage="1" errorTitle="Ошибка" error="Допускается ввод только действительных чисел!" sqref="Y196 X200:X201 AD169:AG169 Q169:Q172 AC184:AF184 P184 O82 V82 AC82 AJ82 AQ82 AX82 BE82 BL82 BS82 BZ82">
      <formula1>-9.99999999999999E+23</formula1>
      <formula2>9.99999999999999E+23</formula2>
    </dataValidation>
    <dataValidation allowBlank="1" showInputMessage="1" showErrorMessage="1" prompt="Для выбора выполните двойной щелчок левой клавиши мыши по соответствующей ячейке." sqref="K14 O14 S66:S67 N169 U66:U67 Y200 U200 Q200 R169 S34:S35 Z98:Z101 U120:U121 Z109 X109 X98:X101 U154:U155 S154:S155 S137:S138 S120:S121 U137:U138 S50:S51 S82:S83 G9 K9 O9 Z169 V169 AI175:AI177 AI169 Y184 Q184 U184 AH184 U50:U51 AJ184 AK169 U34:U35 U82:U83 Z82:Z83 AB82:AB83 AG82:AG83 AI82:AI83 AN82:AN83 AP82:AP83 AU82:AU83 AW82:AW83 BB82:BB83 BD82:BD83 BI82:BI83 BK82:BK83 BP82:BP83 BR82:BR83 BW82:BW83 BY82:BY83 CD82:CD83 CF82:CF83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82 T82:T83 R34 R137:R138 T137:T138 W109 Y109 R120:R121 T120:T121 W98:W101 R154:R155 Y98:Y101 T154:T155 R50 T50:T51 R66 I244 T34:T35 J220:L220 T66:T67 T205:V205 R212:T212 J216:L216 AJ169 AH169 AG184 AI184 Y82 AA82:AA83 AF82 AH82:AH83 AM82 AO82:AO83 AT82 AV82:AV83 BA82 BC82:BC83 BH82 BJ82:BJ83 BO82 BQ82:BQ83 BV82 BX82:BX83 CC82 CE82:CE83"/>
    <dataValidation allowBlank="1" promptTitle="checkPeriodRange" sqref="V100 V98 Q155 Q138 Q121 Q51 Q35 Q67 Q83 AF185:AK185 AG170:AL170 X83 AE83 AL83 AS83 AZ83 BG83 BN83 BU83 CB83"/>
    <dataValidation type="list" allowBlank="1" showInputMessage="1" showErrorMessage="1" errorTitle="Ошибка" error="Выберите значение из списка" sqref="U196">
      <formula1>kind_of_diameters2</formula1>
    </dataValidation>
    <dataValidation type="decimal" allowBlank="1" showErrorMessage="1" errorTitle="Ошибка" error="Допускается ввод только неотрицательных чисел!" sqref="O154 F220:I220 F216:I216 F212:Q212 H205:S205 Q196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Укажите поставщика" sqref="M100 M109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G205">
      <formula1>kind_of_heat_transfer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05">
      <formula1>kind_of_tariff_unit</formula1>
    </dataValidation>
    <dataValidation type="list" allowBlank="1" showInputMessage="1" errorTitle="Ошибка" error="Выберите значение из списка" prompt="Выберите значение из списка" sqref="O136 O119 O153">
      <formula1>kind_of_cons</formula1>
    </dataValidation>
    <dataValidation type="list" allowBlank="1" showInputMessage="1" showErrorMessage="1" errorTitle="Ошибка" error="Выберите значение из списка" sqref="O152">
      <formula1>kind_of_scheme_in</formula1>
    </dataValidation>
    <dataValidation type="list" allowBlank="1" showInputMessage="1" showErrorMessage="1" errorTitle="Ошибка" error="Выберите значение из списка" sqref="O97 O65 O33 O49 O81">
      <formula1>kind_of_cons</formula1>
    </dataValidation>
    <dataValidation type="list" allowBlank="1" showInputMessage="1" errorTitle="Ошибка" error="Выберите значение из списка" prompt="Выберите значение из списка" sqref="M154 M98">
      <formula1>kind_of_heat_transfer</formula1>
    </dataValidation>
    <dataValidation type="list" allowBlank="1" showInputMessage="1" showErrorMessage="1" errorTitle="Ошибка" error="Выберите значение из списка" sqref="M120 M137">
      <formula1>kind_of_heat_transfer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34 M50 M66 M8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9">
      <formula1>kind_group_rates_load_filter</formula1>
    </dataValidation>
    <dataValidation allowBlank="1" showInputMessage="1" showErrorMessage="1" prompt="Выберите виды деятельности, выполнив двойной щелчок левой кнопки мыши по ячейке." sqref="F9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9:N10 N14:N15">
      <formula1>DESCRIPTION_TERRITORY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264 J244 H269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G284">
      <formula1>"a"</formula1>
    </dataValidation>
    <dataValidation allowBlank="1" sqref="S68:S73 S36:S41 S52:S57 S84:S89 Z84:Z88 AG84:AG88 AN84:AN88 AU84:AU88 BB84:BB88 BI84:BI88 BP84:BP88 BW84:BW88 CD84:CD88"/>
    <dataValidation type="list" allowBlank="1" showInputMessage="1" showErrorMessage="1" errorTitle="Ошибка" error="Выберите значение из списка" prompt="Выберите значение из списка" sqref="E244">
      <formula1>kind_of_forms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464"/>
  <sheetViews>
    <sheetView showGridLines="0" zoomScaleNormal="100" workbookViewId="0"/>
  </sheetViews>
  <sheetFormatPr defaultRowHeight="11.25"/>
  <sheetData>
    <row r="1" spans="1:4">
      <c r="A1" t="s">
        <v>1598</v>
      </c>
      <c r="B1" t="s">
        <v>592</v>
      </c>
      <c r="C1" t="s">
        <v>593</v>
      </c>
      <c r="D1" t="s">
        <v>1597</v>
      </c>
    </row>
    <row r="2" spans="1:4">
      <c r="A2">
        <v>1</v>
      </c>
      <c r="B2" t="s">
        <v>713</v>
      </c>
      <c r="C2" t="s">
        <v>713</v>
      </c>
      <c r="D2" t="s">
        <v>714</v>
      </c>
    </row>
    <row r="3" spans="1:4">
      <c r="A3">
        <v>2</v>
      </c>
      <c r="B3" t="s">
        <v>713</v>
      </c>
      <c r="C3" t="s">
        <v>715</v>
      </c>
      <c r="D3" t="s">
        <v>716</v>
      </c>
    </row>
    <row r="4" spans="1:4">
      <c r="A4">
        <v>3</v>
      </c>
      <c r="B4" t="s">
        <v>713</v>
      </c>
      <c r="C4" t="s">
        <v>717</v>
      </c>
      <c r="D4" t="s">
        <v>718</v>
      </c>
    </row>
    <row r="5" spans="1:4">
      <c r="A5">
        <v>4</v>
      </c>
      <c r="B5" t="s">
        <v>713</v>
      </c>
      <c r="C5" t="s">
        <v>719</v>
      </c>
      <c r="D5" t="s">
        <v>720</v>
      </c>
    </row>
    <row r="6" spans="1:4">
      <c r="A6">
        <v>5</v>
      </c>
      <c r="B6" t="s">
        <v>713</v>
      </c>
      <c r="C6" t="s">
        <v>721</v>
      </c>
      <c r="D6" t="s">
        <v>722</v>
      </c>
    </row>
    <row r="7" spans="1:4">
      <c r="A7">
        <v>6</v>
      </c>
      <c r="B7" t="s">
        <v>713</v>
      </c>
      <c r="C7" t="s">
        <v>723</v>
      </c>
      <c r="D7" t="s">
        <v>724</v>
      </c>
    </row>
    <row r="8" spans="1:4">
      <c r="A8">
        <v>7</v>
      </c>
      <c r="B8" t="s">
        <v>713</v>
      </c>
      <c r="C8" t="s">
        <v>725</v>
      </c>
      <c r="D8" t="s">
        <v>726</v>
      </c>
    </row>
    <row r="9" spans="1:4">
      <c r="A9">
        <v>8</v>
      </c>
      <c r="B9" t="s">
        <v>713</v>
      </c>
      <c r="C9" t="s">
        <v>727</v>
      </c>
      <c r="D9" t="s">
        <v>728</v>
      </c>
    </row>
    <row r="10" spans="1:4">
      <c r="A10">
        <v>9</v>
      </c>
      <c r="B10" t="s">
        <v>713</v>
      </c>
      <c r="C10" t="s">
        <v>729</v>
      </c>
      <c r="D10" t="s">
        <v>730</v>
      </c>
    </row>
    <row r="11" spans="1:4">
      <c r="A11">
        <v>10</v>
      </c>
      <c r="B11" t="s">
        <v>713</v>
      </c>
      <c r="C11" t="s">
        <v>731</v>
      </c>
      <c r="D11" t="s">
        <v>732</v>
      </c>
    </row>
    <row r="12" spans="1:4">
      <c r="A12">
        <v>11</v>
      </c>
      <c r="B12" t="s">
        <v>713</v>
      </c>
      <c r="C12" t="s">
        <v>733</v>
      </c>
      <c r="D12" t="s">
        <v>734</v>
      </c>
    </row>
    <row r="13" spans="1:4">
      <c r="A13">
        <v>12</v>
      </c>
      <c r="B13" t="s">
        <v>713</v>
      </c>
      <c r="C13" t="s">
        <v>735</v>
      </c>
      <c r="D13" t="s">
        <v>736</v>
      </c>
    </row>
    <row r="14" spans="1:4">
      <c r="A14">
        <v>13</v>
      </c>
      <c r="B14" t="s">
        <v>713</v>
      </c>
      <c r="C14" t="s">
        <v>737</v>
      </c>
      <c r="D14" t="s">
        <v>738</v>
      </c>
    </row>
    <row r="15" spans="1:4">
      <c r="A15">
        <v>14</v>
      </c>
      <c r="B15" t="s">
        <v>713</v>
      </c>
      <c r="C15" t="s">
        <v>739</v>
      </c>
      <c r="D15" t="s">
        <v>740</v>
      </c>
    </row>
    <row r="16" spans="1:4">
      <c r="A16">
        <v>15</v>
      </c>
      <c r="B16" t="s">
        <v>713</v>
      </c>
      <c r="C16" t="s">
        <v>741</v>
      </c>
      <c r="D16" t="s">
        <v>742</v>
      </c>
    </row>
    <row r="17" spans="1:4">
      <c r="A17">
        <v>16</v>
      </c>
      <c r="B17" t="s">
        <v>713</v>
      </c>
      <c r="C17" t="s">
        <v>743</v>
      </c>
      <c r="D17" t="s">
        <v>744</v>
      </c>
    </row>
    <row r="18" spans="1:4">
      <c r="A18">
        <v>17</v>
      </c>
      <c r="B18" t="s">
        <v>713</v>
      </c>
      <c r="C18" t="s">
        <v>745</v>
      </c>
      <c r="D18" t="s">
        <v>746</v>
      </c>
    </row>
    <row r="19" spans="1:4">
      <c r="A19">
        <v>18</v>
      </c>
      <c r="B19" t="s">
        <v>713</v>
      </c>
      <c r="C19" t="s">
        <v>747</v>
      </c>
      <c r="D19" t="s">
        <v>748</v>
      </c>
    </row>
    <row r="20" spans="1:4">
      <c r="A20">
        <v>19</v>
      </c>
      <c r="B20" t="s">
        <v>713</v>
      </c>
      <c r="C20" t="s">
        <v>749</v>
      </c>
      <c r="D20" t="s">
        <v>750</v>
      </c>
    </row>
    <row r="21" spans="1:4">
      <c r="A21">
        <v>20</v>
      </c>
      <c r="B21" t="s">
        <v>751</v>
      </c>
      <c r="C21" t="s">
        <v>751</v>
      </c>
      <c r="D21" t="s">
        <v>752</v>
      </c>
    </row>
    <row r="22" spans="1:4">
      <c r="A22">
        <v>21</v>
      </c>
      <c r="B22" t="s">
        <v>751</v>
      </c>
      <c r="C22" t="s">
        <v>753</v>
      </c>
      <c r="D22" t="s">
        <v>754</v>
      </c>
    </row>
    <row r="23" spans="1:4">
      <c r="A23">
        <v>22</v>
      </c>
      <c r="B23" t="s">
        <v>751</v>
      </c>
      <c r="C23" t="s">
        <v>755</v>
      </c>
      <c r="D23" t="s">
        <v>756</v>
      </c>
    </row>
    <row r="24" spans="1:4">
      <c r="A24">
        <v>23</v>
      </c>
      <c r="B24" t="s">
        <v>751</v>
      </c>
      <c r="C24" t="s">
        <v>757</v>
      </c>
      <c r="D24" t="s">
        <v>758</v>
      </c>
    </row>
    <row r="25" spans="1:4">
      <c r="A25">
        <v>24</v>
      </c>
      <c r="B25" t="s">
        <v>751</v>
      </c>
      <c r="C25" t="s">
        <v>759</v>
      </c>
      <c r="D25" t="s">
        <v>760</v>
      </c>
    </row>
    <row r="26" spans="1:4">
      <c r="A26">
        <v>25</v>
      </c>
      <c r="B26" t="s">
        <v>751</v>
      </c>
      <c r="C26" t="s">
        <v>761</v>
      </c>
      <c r="D26" t="s">
        <v>762</v>
      </c>
    </row>
    <row r="27" spans="1:4">
      <c r="A27">
        <v>26</v>
      </c>
      <c r="B27" t="s">
        <v>751</v>
      </c>
      <c r="C27" t="s">
        <v>763</v>
      </c>
      <c r="D27" t="s">
        <v>764</v>
      </c>
    </row>
    <row r="28" spans="1:4">
      <c r="A28">
        <v>27</v>
      </c>
      <c r="B28" t="s">
        <v>751</v>
      </c>
      <c r="C28" t="s">
        <v>765</v>
      </c>
      <c r="D28" t="s">
        <v>766</v>
      </c>
    </row>
    <row r="29" spans="1:4">
      <c r="A29">
        <v>28</v>
      </c>
      <c r="B29" t="s">
        <v>751</v>
      </c>
      <c r="C29" t="s">
        <v>767</v>
      </c>
      <c r="D29" t="s">
        <v>768</v>
      </c>
    </row>
    <row r="30" spans="1:4">
      <c r="A30">
        <v>29</v>
      </c>
      <c r="B30" t="s">
        <v>751</v>
      </c>
      <c r="C30" t="s">
        <v>769</v>
      </c>
      <c r="D30" t="s">
        <v>770</v>
      </c>
    </row>
    <row r="31" spans="1:4">
      <c r="A31">
        <v>30</v>
      </c>
      <c r="B31" t="s">
        <v>751</v>
      </c>
      <c r="C31" t="s">
        <v>771</v>
      </c>
      <c r="D31" t="s">
        <v>772</v>
      </c>
    </row>
    <row r="32" spans="1:4">
      <c r="A32">
        <v>31</v>
      </c>
      <c r="B32" t="s">
        <v>751</v>
      </c>
      <c r="C32" t="s">
        <v>773</v>
      </c>
      <c r="D32" t="s">
        <v>774</v>
      </c>
    </row>
    <row r="33" spans="1:4">
      <c r="A33">
        <v>32</v>
      </c>
      <c r="B33" t="s">
        <v>775</v>
      </c>
      <c r="C33" t="s">
        <v>777</v>
      </c>
      <c r="D33" t="s">
        <v>778</v>
      </c>
    </row>
    <row r="34" spans="1:4">
      <c r="A34">
        <v>33</v>
      </c>
      <c r="B34" t="s">
        <v>775</v>
      </c>
      <c r="C34" t="s">
        <v>775</v>
      </c>
      <c r="D34" t="s">
        <v>776</v>
      </c>
    </row>
    <row r="35" spans="1:4">
      <c r="A35">
        <v>34</v>
      </c>
      <c r="B35" t="s">
        <v>775</v>
      </c>
      <c r="C35" t="s">
        <v>779</v>
      </c>
      <c r="D35" t="s">
        <v>780</v>
      </c>
    </row>
    <row r="36" spans="1:4">
      <c r="A36">
        <v>35</v>
      </c>
      <c r="B36" t="s">
        <v>775</v>
      </c>
      <c r="C36" t="s">
        <v>781</v>
      </c>
      <c r="D36" t="s">
        <v>782</v>
      </c>
    </row>
    <row r="37" spans="1:4">
      <c r="A37">
        <v>36</v>
      </c>
      <c r="B37" t="s">
        <v>775</v>
      </c>
      <c r="C37" t="s">
        <v>783</v>
      </c>
      <c r="D37" t="s">
        <v>784</v>
      </c>
    </row>
    <row r="38" spans="1:4">
      <c r="A38">
        <v>37</v>
      </c>
      <c r="B38" t="s">
        <v>775</v>
      </c>
      <c r="C38" t="s">
        <v>785</v>
      </c>
      <c r="D38" t="s">
        <v>786</v>
      </c>
    </row>
    <row r="39" spans="1:4">
      <c r="A39">
        <v>38</v>
      </c>
      <c r="B39" t="s">
        <v>787</v>
      </c>
      <c r="C39" t="s">
        <v>787</v>
      </c>
      <c r="D39" t="s">
        <v>788</v>
      </c>
    </row>
    <row r="40" spans="1:4">
      <c r="A40">
        <v>39</v>
      </c>
      <c r="B40" t="s">
        <v>787</v>
      </c>
      <c r="C40" t="s">
        <v>789</v>
      </c>
      <c r="D40" t="s">
        <v>790</v>
      </c>
    </row>
    <row r="41" spans="1:4">
      <c r="A41">
        <v>40</v>
      </c>
      <c r="B41" t="s">
        <v>787</v>
      </c>
      <c r="C41" t="s">
        <v>791</v>
      </c>
      <c r="D41" t="s">
        <v>792</v>
      </c>
    </row>
    <row r="42" spans="1:4">
      <c r="A42">
        <v>41</v>
      </c>
      <c r="B42" t="s">
        <v>787</v>
      </c>
      <c r="C42" t="s">
        <v>793</v>
      </c>
      <c r="D42" t="s">
        <v>794</v>
      </c>
    </row>
    <row r="43" spans="1:4">
      <c r="A43">
        <v>42</v>
      </c>
      <c r="B43" t="s">
        <v>787</v>
      </c>
      <c r="C43" t="s">
        <v>795</v>
      </c>
      <c r="D43" t="s">
        <v>796</v>
      </c>
    </row>
    <row r="44" spans="1:4">
      <c r="A44">
        <v>43</v>
      </c>
      <c r="B44" t="s">
        <v>787</v>
      </c>
      <c r="C44" t="s">
        <v>797</v>
      </c>
      <c r="D44" t="s">
        <v>798</v>
      </c>
    </row>
    <row r="45" spans="1:4">
      <c r="A45">
        <v>44</v>
      </c>
      <c r="B45" t="s">
        <v>787</v>
      </c>
      <c r="C45" t="s">
        <v>799</v>
      </c>
      <c r="D45" t="s">
        <v>800</v>
      </c>
    </row>
    <row r="46" spans="1:4">
      <c r="A46">
        <v>45</v>
      </c>
      <c r="B46" t="s">
        <v>787</v>
      </c>
      <c r="C46" t="s">
        <v>801</v>
      </c>
      <c r="D46" t="s">
        <v>802</v>
      </c>
    </row>
    <row r="47" spans="1:4">
      <c r="A47">
        <v>46</v>
      </c>
      <c r="B47" t="s">
        <v>787</v>
      </c>
      <c r="C47" t="s">
        <v>803</v>
      </c>
      <c r="D47" t="s">
        <v>804</v>
      </c>
    </row>
    <row r="48" spans="1:4">
      <c r="A48">
        <v>47</v>
      </c>
      <c r="B48" t="s">
        <v>787</v>
      </c>
      <c r="C48" t="s">
        <v>805</v>
      </c>
      <c r="D48" t="s">
        <v>806</v>
      </c>
    </row>
    <row r="49" spans="1:4">
      <c r="A49">
        <v>48</v>
      </c>
      <c r="B49" t="s">
        <v>787</v>
      </c>
      <c r="C49" t="s">
        <v>807</v>
      </c>
      <c r="D49" t="s">
        <v>808</v>
      </c>
    </row>
    <row r="50" spans="1:4">
      <c r="A50">
        <v>49</v>
      </c>
      <c r="B50" t="s">
        <v>787</v>
      </c>
      <c r="C50" t="s">
        <v>809</v>
      </c>
      <c r="D50" t="s">
        <v>810</v>
      </c>
    </row>
    <row r="51" spans="1:4">
      <c r="A51">
        <v>50</v>
      </c>
      <c r="B51" t="s">
        <v>787</v>
      </c>
      <c r="C51" t="s">
        <v>811</v>
      </c>
      <c r="D51" t="s">
        <v>812</v>
      </c>
    </row>
    <row r="52" spans="1:4">
      <c r="A52">
        <v>51</v>
      </c>
      <c r="B52" t="s">
        <v>813</v>
      </c>
      <c r="C52" t="s">
        <v>813</v>
      </c>
      <c r="D52" t="s">
        <v>814</v>
      </c>
    </row>
    <row r="53" spans="1:4">
      <c r="A53">
        <v>52</v>
      </c>
      <c r="B53" t="s">
        <v>813</v>
      </c>
      <c r="C53" t="s">
        <v>815</v>
      </c>
      <c r="D53" t="s">
        <v>816</v>
      </c>
    </row>
    <row r="54" spans="1:4">
      <c r="A54">
        <v>53</v>
      </c>
      <c r="B54" t="s">
        <v>813</v>
      </c>
      <c r="C54" t="s">
        <v>817</v>
      </c>
      <c r="D54" t="s">
        <v>818</v>
      </c>
    </row>
    <row r="55" spans="1:4">
      <c r="A55">
        <v>54</v>
      </c>
      <c r="B55" t="s">
        <v>813</v>
      </c>
      <c r="C55" t="s">
        <v>819</v>
      </c>
      <c r="D55" t="s">
        <v>820</v>
      </c>
    </row>
    <row r="56" spans="1:4">
      <c r="A56">
        <v>55</v>
      </c>
      <c r="B56" t="s">
        <v>813</v>
      </c>
      <c r="C56" t="s">
        <v>821</v>
      </c>
      <c r="D56" t="s">
        <v>822</v>
      </c>
    </row>
    <row r="57" spans="1:4">
      <c r="A57">
        <v>56</v>
      </c>
      <c r="B57" t="s">
        <v>813</v>
      </c>
      <c r="C57" t="s">
        <v>823</v>
      </c>
      <c r="D57" t="s">
        <v>824</v>
      </c>
    </row>
    <row r="58" spans="1:4">
      <c r="A58">
        <v>57</v>
      </c>
      <c r="B58" t="s">
        <v>813</v>
      </c>
      <c r="C58" t="s">
        <v>825</v>
      </c>
      <c r="D58" t="s">
        <v>826</v>
      </c>
    </row>
    <row r="59" spans="1:4">
      <c r="A59">
        <v>58</v>
      </c>
      <c r="B59" t="s">
        <v>813</v>
      </c>
      <c r="C59" t="s">
        <v>827</v>
      </c>
      <c r="D59" t="s">
        <v>828</v>
      </c>
    </row>
    <row r="60" spans="1:4">
      <c r="A60">
        <v>59</v>
      </c>
      <c r="B60" t="s">
        <v>829</v>
      </c>
      <c r="C60" t="s">
        <v>829</v>
      </c>
      <c r="D60" t="s">
        <v>830</v>
      </c>
    </row>
    <row r="61" spans="1:4">
      <c r="A61">
        <v>60</v>
      </c>
      <c r="B61" t="s">
        <v>829</v>
      </c>
      <c r="C61" t="s">
        <v>831</v>
      </c>
      <c r="D61" t="s">
        <v>832</v>
      </c>
    </row>
    <row r="62" spans="1:4">
      <c r="A62">
        <v>61</v>
      </c>
      <c r="B62" t="s">
        <v>829</v>
      </c>
      <c r="C62" t="s">
        <v>833</v>
      </c>
      <c r="D62" t="s">
        <v>834</v>
      </c>
    </row>
    <row r="63" spans="1:4">
      <c r="A63">
        <v>62</v>
      </c>
      <c r="B63" t="s">
        <v>829</v>
      </c>
      <c r="C63" t="s">
        <v>835</v>
      </c>
      <c r="D63" t="s">
        <v>836</v>
      </c>
    </row>
    <row r="64" spans="1:4">
      <c r="A64">
        <v>63</v>
      </c>
      <c r="B64" t="s">
        <v>829</v>
      </c>
      <c r="C64" t="s">
        <v>837</v>
      </c>
      <c r="D64" t="s">
        <v>838</v>
      </c>
    </row>
    <row r="65" spans="1:4">
      <c r="A65">
        <v>64</v>
      </c>
      <c r="B65" t="s">
        <v>829</v>
      </c>
      <c r="C65" t="s">
        <v>839</v>
      </c>
      <c r="D65" t="s">
        <v>840</v>
      </c>
    </row>
    <row r="66" spans="1:4">
      <c r="A66">
        <v>65</v>
      </c>
      <c r="B66" t="s">
        <v>829</v>
      </c>
      <c r="C66" t="s">
        <v>841</v>
      </c>
      <c r="D66" t="s">
        <v>842</v>
      </c>
    </row>
    <row r="67" spans="1:4">
      <c r="A67">
        <v>66</v>
      </c>
      <c r="B67" t="s">
        <v>829</v>
      </c>
      <c r="C67" t="s">
        <v>843</v>
      </c>
      <c r="D67" t="s">
        <v>844</v>
      </c>
    </row>
    <row r="68" spans="1:4">
      <c r="A68">
        <v>67</v>
      </c>
      <c r="B68" t="s">
        <v>829</v>
      </c>
      <c r="C68" t="s">
        <v>845</v>
      </c>
      <c r="D68" t="s">
        <v>846</v>
      </c>
    </row>
    <row r="69" spans="1:4">
      <c r="A69">
        <v>68</v>
      </c>
      <c r="B69" t="s">
        <v>829</v>
      </c>
      <c r="C69" t="s">
        <v>847</v>
      </c>
      <c r="D69" t="s">
        <v>848</v>
      </c>
    </row>
    <row r="70" spans="1:4">
      <c r="A70">
        <v>69</v>
      </c>
      <c r="B70" t="s">
        <v>829</v>
      </c>
      <c r="C70" t="s">
        <v>849</v>
      </c>
      <c r="D70" t="s">
        <v>850</v>
      </c>
    </row>
    <row r="71" spans="1:4">
      <c r="A71">
        <v>70</v>
      </c>
      <c r="B71" t="s">
        <v>851</v>
      </c>
      <c r="C71" t="s">
        <v>853</v>
      </c>
      <c r="D71" t="s">
        <v>854</v>
      </c>
    </row>
    <row r="72" spans="1:4">
      <c r="A72">
        <v>71</v>
      </c>
      <c r="B72" t="s">
        <v>851</v>
      </c>
      <c r="C72" t="s">
        <v>851</v>
      </c>
      <c r="D72" t="s">
        <v>852</v>
      </c>
    </row>
    <row r="73" spans="1:4">
      <c r="A73">
        <v>72</v>
      </c>
      <c r="B73" t="s">
        <v>851</v>
      </c>
      <c r="C73" t="s">
        <v>855</v>
      </c>
      <c r="D73" t="s">
        <v>856</v>
      </c>
    </row>
    <row r="74" spans="1:4">
      <c r="A74">
        <v>73</v>
      </c>
      <c r="B74" t="s">
        <v>851</v>
      </c>
      <c r="C74" t="s">
        <v>857</v>
      </c>
      <c r="D74" t="s">
        <v>858</v>
      </c>
    </row>
    <row r="75" spans="1:4">
      <c r="A75">
        <v>74</v>
      </c>
      <c r="B75" t="s">
        <v>851</v>
      </c>
      <c r="C75" t="s">
        <v>859</v>
      </c>
      <c r="D75" t="s">
        <v>860</v>
      </c>
    </row>
    <row r="76" spans="1:4">
      <c r="A76">
        <v>75</v>
      </c>
      <c r="B76" t="s">
        <v>861</v>
      </c>
      <c r="C76" t="s">
        <v>861</v>
      </c>
      <c r="D76" t="s">
        <v>862</v>
      </c>
    </row>
    <row r="77" spans="1:4">
      <c r="A77">
        <v>76</v>
      </c>
      <c r="B77" t="s">
        <v>861</v>
      </c>
      <c r="C77" t="s">
        <v>863</v>
      </c>
      <c r="D77" t="s">
        <v>864</v>
      </c>
    </row>
    <row r="78" spans="1:4">
      <c r="A78">
        <v>77</v>
      </c>
      <c r="B78" t="s">
        <v>861</v>
      </c>
      <c r="C78" t="s">
        <v>865</v>
      </c>
      <c r="D78" t="s">
        <v>866</v>
      </c>
    </row>
    <row r="79" spans="1:4">
      <c r="A79">
        <v>78</v>
      </c>
      <c r="B79" t="s">
        <v>861</v>
      </c>
      <c r="C79" t="s">
        <v>867</v>
      </c>
      <c r="D79" t="s">
        <v>868</v>
      </c>
    </row>
    <row r="80" spans="1:4">
      <c r="A80">
        <v>79</v>
      </c>
      <c r="B80" t="s">
        <v>861</v>
      </c>
      <c r="C80" t="s">
        <v>869</v>
      </c>
      <c r="D80" t="s">
        <v>870</v>
      </c>
    </row>
    <row r="81" spans="1:4">
      <c r="A81">
        <v>80</v>
      </c>
      <c r="B81" t="s">
        <v>861</v>
      </c>
      <c r="C81" t="s">
        <v>871</v>
      </c>
      <c r="D81" t="s">
        <v>872</v>
      </c>
    </row>
    <row r="82" spans="1:4">
      <c r="A82">
        <v>81</v>
      </c>
      <c r="B82" t="s">
        <v>861</v>
      </c>
      <c r="C82" t="s">
        <v>873</v>
      </c>
      <c r="D82" t="s">
        <v>874</v>
      </c>
    </row>
    <row r="83" spans="1:4">
      <c r="A83">
        <v>82</v>
      </c>
      <c r="B83" t="s">
        <v>861</v>
      </c>
      <c r="C83" t="s">
        <v>875</v>
      </c>
      <c r="D83" t="s">
        <v>876</v>
      </c>
    </row>
    <row r="84" spans="1:4">
      <c r="A84">
        <v>83</v>
      </c>
      <c r="B84" t="s">
        <v>877</v>
      </c>
      <c r="C84" t="s">
        <v>877</v>
      </c>
      <c r="D84" t="s">
        <v>878</v>
      </c>
    </row>
    <row r="85" spans="1:4">
      <c r="A85">
        <v>84</v>
      </c>
      <c r="B85" t="s">
        <v>879</v>
      </c>
      <c r="C85" t="s">
        <v>879</v>
      </c>
      <c r="D85" t="s">
        <v>880</v>
      </c>
    </row>
    <row r="86" spans="1:4">
      <c r="A86">
        <v>85</v>
      </c>
      <c r="B86" t="s">
        <v>881</v>
      </c>
      <c r="C86" t="s">
        <v>881</v>
      </c>
      <c r="D86" t="s">
        <v>882</v>
      </c>
    </row>
    <row r="87" spans="1:4">
      <c r="A87">
        <v>86</v>
      </c>
      <c r="B87" t="s">
        <v>883</v>
      </c>
      <c r="C87" t="s">
        <v>883</v>
      </c>
      <c r="D87" t="s">
        <v>884</v>
      </c>
    </row>
    <row r="88" spans="1:4">
      <c r="A88">
        <v>87</v>
      </c>
      <c r="B88" t="s">
        <v>885</v>
      </c>
      <c r="C88" t="s">
        <v>885</v>
      </c>
      <c r="D88" t="s">
        <v>886</v>
      </c>
    </row>
    <row r="89" spans="1:4">
      <c r="A89">
        <v>88</v>
      </c>
      <c r="B89" t="s">
        <v>887</v>
      </c>
      <c r="C89" t="s">
        <v>887</v>
      </c>
      <c r="D89" t="s">
        <v>888</v>
      </c>
    </row>
    <row r="90" spans="1:4">
      <c r="A90">
        <v>89</v>
      </c>
      <c r="B90" t="s">
        <v>889</v>
      </c>
      <c r="C90" t="s">
        <v>889</v>
      </c>
      <c r="D90" t="s">
        <v>890</v>
      </c>
    </row>
    <row r="91" spans="1:4">
      <c r="A91">
        <v>90</v>
      </c>
      <c r="B91" t="s">
        <v>891</v>
      </c>
      <c r="C91" t="s">
        <v>891</v>
      </c>
      <c r="D91" t="s">
        <v>892</v>
      </c>
    </row>
    <row r="92" spans="1:4">
      <c r="A92">
        <v>91</v>
      </c>
      <c r="B92" t="s">
        <v>893</v>
      </c>
      <c r="C92" t="s">
        <v>893</v>
      </c>
      <c r="D92" t="s">
        <v>894</v>
      </c>
    </row>
    <row r="93" spans="1:4">
      <c r="A93">
        <v>92</v>
      </c>
      <c r="B93" t="s">
        <v>895</v>
      </c>
      <c r="C93" t="s">
        <v>895</v>
      </c>
      <c r="D93" t="s">
        <v>896</v>
      </c>
    </row>
    <row r="94" spans="1:4">
      <c r="A94">
        <v>93</v>
      </c>
      <c r="B94" t="s">
        <v>897</v>
      </c>
      <c r="C94" t="s">
        <v>897</v>
      </c>
      <c r="D94" t="s">
        <v>898</v>
      </c>
    </row>
    <row r="95" spans="1:4">
      <c r="A95">
        <v>94</v>
      </c>
      <c r="B95" t="s">
        <v>899</v>
      </c>
      <c r="C95" t="s">
        <v>899</v>
      </c>
      <c r="D95" t="s">
        <v>900</v>
      </c>
    </row>
    <row r="96" spans="1:4">
      <c r="A96">
        <v>95</v>
      </c>
      <c r="B96" t="s">
        <v>901</v>
      </c>
      <c r="C96" t="s">
        <v>903</v>
      </c>
      <c r="D96" t="s">
        <v>904</v>
      </c>
    </row>
    <row r="97" spans="1:4">
      <c r="A97">
        <v>96</v>
      </c>
      <c r="B97" t="s">
        <v>901</v>
      </c>
      <c r="C97" t="s">
        <v>905</v>
      </c>
      <c r="D97" t="s">
        <v>906</v>
      </c>
    </row>
    <row r="98" spans="1:4">
      <c r="A98">
        <v>97</v>
      </c>
      <c r="B98" t="s">
        <v>901</v>
      </c>
      <c r="C98" t="s">
        <v>907</v>
      </c>
      <c r="D98" t="s">
        <v>908</v>
      </c>
    </row>
    <row r="99" spans="1:4">
      <c r="A99">
        <v>98</v>
      </c>
      <c r="B99" t="s">
        <v>901</v>
      </c>
      <c r="C99" t="s">
        <v>855</v>
      </c>
      <c r="D99" t="s">
        <v>909</v>
      </c>
    </row>
    <row r="100" spans="1:4">
      <c r="A100">
        <v>99</v>
      </c>
      <c r="B100" t="s">
        <v>901</v>
      </c>
      <c r="C100" t="s">
        <v>910</v>
      </c>
      <c r="D100" t="s">
        <v>911</v>
      </c>
    </row>
    <row r="101" spans="1:4">
      <c r="A101">
        <v>100</v>
      </c>
      <c r="B101" t="s">
        <v>901</v>
      </c>
      <c r="C101" t="s">
        <v>901</v>
      </c>
      <c r="D101" t="s">
        <v>902</v>
      </c>
    </row>
    <row r="102" spans="1:4">
      <c r="A102">
        <v>101</v>
      </c>
      <c r="B102" t="s">
        <v>901</v>
      </c>
      <c r="C102" t="s">
        <v>912</v>
      </c>
      <c r="D102" t="s">
        <v>913</v>
      </c>
    </row>
    <row r="103" spans="1:4">
      <c r="A103">
        <v>102</v>
      </c>
      <c r="B103" t="s">
        <v>901</v>
      </c>
      <c r="C103" t="s">
        <v>914</v>
      </c>
      <c r="D103" t="s">
        <v>915</v>
      </c>
    </row>
    <row r="104" spans="1:4">
      <c r="A104">
        <v>103</v>
      </c>
      <c r="B104" t="s">
        <v>901</v>
      </c>
      <c r="C104" t="s">
        <v>916</v>
      </c>
      <c r="D104" t="s">
        <v>917</v>
      </c>
    </row>
    <row r="105" spans="1:4">
      <c r="A105">
        <v>104</v>
      </c>
      <c r="B105" t="s">
        <v>901</v>
      </c>
      <c r="C105" t="s">
        <v>918</v>
      </c>
      <c r="D105" t="s">
        <v>919</v>
      </c>
    </row>
    <row r="106" spans="1:4">
      <c r="A106">
        <v>105</v>
      </c>
      <c r="B106" t="s">
        <v>901</v>
      </c>
      <c r="C106" t="s">
        <v>920</v>
      </c>
      <c r="D106" t="s">
        <v>921</v>
      </c>
    </row>
    <row r="107" spans="1:4">
      <c r="A107">
        <v>106</v>
      </c>
      <c r="B107" t="s">
        <v>901</v>
      </c>
      <c r="C107" t="s">
        <v>922</v>
      </c>
      <c r="D107" t="s">
        <v>923</v>
      </c>
    </row>
    <row r="108" spans="1:4">
      <c r="A108">
        <v>107</v>
      </c>
      <c r="B108" t="s">
        <v>901</v>
      </c>
      <c r="C108" t="s">
        <v>873</v>
      </c>
      <c r="D108" t="s">
        <v>924</v>
      </c>
    </row>
    <row r="109" spans="1:4">
      <c r="A109">
        <v>108</v>
      </c>
      <c r="B109" t="s">
        <v>901</v>
      </c>
      <c r="C109" t="s">
        <v>925</v>
      </c>
      <c r="D109" t="s">
        <v>926</v>
      </c>
    </row>
    <row r="110" spans="1:4">
      <c r="A110">
        <v>109</v>
      </c>
      <c r="B110" t="s">
        <v>927</v>
      </c>
      <c r="C110" t="s">
        <v>929</v>
      </c>
      <c r="D110" t="s">
        <v>930</v>
      </c>
    </row>
    <row r="111" spans="1:4">
      <c r="A111">
        <v>110</v>
      </c>
      <c r="B111" t="s">
        <v>927</v>
      </c>
      <c r="C111" t="s">
        <v>931</v>
      </c>
      <c r="D111" t="s">
        <v>932</v>
      </c>
    </row>
    <row r="112" spans="1:4">
      <c r="A112">
        <v>111</v>
      </c>
      <c r="B112" t="s">
        <v>927</v>
      </c>
      <c r="C112" t="s">
        <v>927</v>
      </c>
      <c r="D112" t="s">
        <v>928</v>
      </c>
    </row>
    <row r="113" spans="1:4">
      <c r="A113">
        <v>112</v>
      </c>
      <c r="B113" t="s">
        <v>927</v>
      </c>
      <c r="C113" t="s">
        <v>933</v>
      </c>
      <c r="D113" t="s">
        <v>934</v>
      </c>
    </row>
    <row r="114" spans="1:4">
      <c r="A114">
        <v>113</v>
      </c>
      <c r="B114" t="s">
        <v>927</v>
      </c>
      <c r="C114" t="s">
        <v>797</v>
      </c>
      <c r="D114" t="s">
        <v>935</v>
      </c>
    </row>
    <row r="115" spans="1:4">
      <c r="A115">
        <v>114</v>
      </c>
      <c r="B115" t="s">
        <v>927</v>
      </c>
      <c r="C115" t="s">
        <v>936</v>
      </c>
      <c r="D115" t="s">
        <v>937</v>
      </c>
    </row>
    <row r="116" spans="1:4">
      <c r="A116">
        <v>115</v>
      </c>
      <c r="B116" t="s">
        <v>927</v>
      </c>
      <c r="C116" t="s">
        <v>938</v>
      </c>
      <c r="D116" t="s">
        <v>939</v>
      </c>
    </row>
    <row r="117" spans="1:4">
      <c r="A117">
        <v>116</v>
      </c>
      <c r="B117" t="s">
        <v>927</v>
      </c>
      <c r="C117" t="s">
        <v>940</v>
      </c>
      <c r="D117" t="s">
        <v>941</v>
      </c>
    </row>
    <row r="118" spans="1:4">
      <c r="A118">
        <v>117</v>
      </c>
      <c r="B118" t="s">
        <v>927</v>
      </c>
      <c r="C118" t="s">
        <v>942</v>
      </c>
      <c r="D118" t="s">
        <v>943</v>
      </c>
    </row>
    <row r="119" spans="1:4">
      <c r="A119">
        <v>118</v>
      </c>
      <c r="B119" t="s">
        <v>927</v>
      </c>
      <c r="C119" t="s">
        <v>944</v>
      </c>
      <c r="D119" t="s">
        <v>945</v>
      </c>
    </row>
    <row r="120" spans="1:4">
      <c r="A120">
        <v>119</v>
      </c>
      <c r="B120" t="s">
        <v>946</v>
      </c>
      <c r="C120" t="s">
        <v>946</v>
      </c>
      <c r="D120" t="s">
        <v>947</v>
      </c>
    </row>
    <row r="121" spans="1:4">
      <c r="A121">
        <v>120</v>
      </c>
      <c r="B121" t="s">
        <v>946</v>
      </c>
      <c r="C121" t="s">
        <v>948</v>
      </c>
      <c r="D121" t="s">
        <v>949</v>
      </c>
    </row>
    <row r="122" spans="1:4">
      <c r="A122">
        <v>121</v>
      </c>
      <c r="B122" t="s">
        <v>946</v>
      </c>
      <c r="C122" t="s">
        <v>950</v>
      </c>
      <c r="D122" t="s">
        <v>951</v>
      </c>
    </row>
    <row r="123" spans="1:4">
      <c r="A123">
        <v>122</v>
      </c>
      <c r="B123" t="s">
        <v>946</v>
      </c>
      <c r="C123" t="s">
        <v>952</v>
      </c>
      <c r="D123" t="s">
        <v>953</v>
      </c>
    </row>
    <row r="124" spans="1:4">
      <c r="A124">
        <v>123</v>
      </c>
      <c r="B124" t="s">
        <v>946</v>
      </c>
      <c r="C124" t="s">
        <v>954</v>
      </c>
      <c r="D124" t="s">
        <v>955</v>
      </c>
    </row>
    <row r="125" spans="1:4">
      <c r="A125">
        <v>124</v>
      </c>
      <c r="B125" t="s">
        <v>946</v>
      </c>
      <c r="C125" t="s">
        <v>956</v>
      </c>
      <c r="D125" t="s">
        <v>957</v>
      </c>
    </row>
    <row r="126" spans="1:4">
      <c r="A126">
        <v>125</v>
      </c>
      <c r="B126" t="s">
        <v>946</v>
      </c>
      <c r="C126" t="s">
        <v>958</v>
      </c>
      <c r="D126" t="s">
        <v>959</v>
      </c>
    </row>
    <row r="127" spans="1:4">
      <c r="A127">
        <v>126</v>
      </c>
      <c r="B127" t="s">
        <v>946</v>
      </c>
      <c r="C127" t="s">
        <v>960</v>
      </c>
      <c r="D127" t="s">
        <v>961</v>
      </c>
    </row>
    <row r="128" spans="1:4">
      <c r="A128">
        <v>127</v>
      </c>
      <c r="B128" t="s">
        <v>946</v>
      </c>
      <c r="C128" t="s">
        <v>962</v>
      </c>
      <c r="D128" t="s">
        <v>963</v>
      </c>
    </row>
    <row r="129" spans="1:4">
      <c r="A129">
        <v>128</v>
      </c>
      <c r="B129" t="s">
        <v>946</v>
      </c>
      <c r="C129" t="s">
        <v>964</v>
      </c>
      <c r="D129" t="s">
        <v>965</v>
      </c>
    </row>
    <row r="130" spans="1:4">
      <c r="A130">
        <v>129</v>
      </c>
      <c r="B130" t="s">
        <v>966</v>
      </c>
      <c r="C130" t="s">
        <v>968</v>
      </c>
      <c r="D130" t="s">
        <v>969</v>
      </c>
    </row>
    <row r="131" spans="1:4">
      <c r="A131">
        <v>130</v>
      </c>
      <c r="B131" t="s">
        <v>966</v>
      </c>
      <c r="C131" t="s">
        <v>970</v>
      </c>
      <c r="D131" t="s">
        <v>971</v>
      </c>
    </row>
    <row r="132" spans="1:4">
      <c r="A132">
        <v>131</v>
      </c>
      <c r="B132" t="s">
        <v>966</v>
      </c>
      <c r="C132" t="s">
        <v>972</v>
      </c>
      <c r="D132" t="s">
        <v>973</v>
      </c>
    </row>
    <row r="133" spans="1:4">
      <c r="A133">
        <v>132</v>
      </c>
      <c r="B133" t="s">
        <v>966</v>
      </c>
      <c r="C133" t="s">
        <v>966</v>
      </c>
      <c r="D133" t="s">
        <v>967</v>
      </c>
    </row>
    <row r="134" spans="1:4">
      <c r="A134">
        <v>133</v>
      </c>
      <c r="B134" t="s">
        <v>966</v>
      </c>
      <c r="C134" t="s">
        <v>974</v>
      </c>
      <c r="D134" t="s">
        <v>975</v>
      </c>
    </row>
    <row r="135" spans="1:4">
      <c r="A135">
        <v>134</v>
      </c>
      <c r="B135" t="s">
        <v>966</v>
      </c>
      <c r="C135" t="s">
        <v>976</v>
      </c>
      <c r="D135" t="s">
        <v>977</v>
      </c>
    </row>
    <row r="136" spans="1:4">
      <c r="A136">
        <v>135</v>
      </c>
      <c r="B136" t="s">
        <v>966</v>
      </c>
      <c r="C136" t="s">
        <v>978</v>
      </c>
      <c r="D136" t="s">
        <v>979</v>
      </c>
    </row>
    <row r="137" spans="1:4">
      <c r="A137">
        <v>136</v>
      </c>
      <c r="B137" t="s">
        <v>966</v>
      </c>
      <c r="C137" t="s">
        <v>785</v>
      </c>
      <c r="D137" t="s">
        <v>980</v>
      </c>
    </row>
    <row r="138" spans="1:4">
      <c r="A138">
        <v>137</v>
      </c>
      <c r="B138" t="s">
        <v>966</v>
      </c>
      <c r="C138" t="s">
        <v>981</v>
      </c>
      <c r="D138" t="s">
        <v>982</v>
      </c>
    </row>
    <row r="139" spans="1:4">
      <c r="A139">
        <v>138</v>
      </c>
      <c r="B139" t="s">
        <v>966</v>
      </c>
      <c r="C139" t="s">
        <v>983</v>
      </c>
      <c r="D139" t="s">
        <v>984</v>
      </c>
    </row>
    <row r="140" spans="1:4">
      <c r="A140">
        <v>139</v>
      </c>
      <c r="B140" t="s">
        <v>985</v>
      </c>
      <c r="C140" t="s">
        <v>987</v>
      </c>
      <c r="D140" t="s">
        <v>988</v>
      </c>
    </row>
    <row r="141" spans="1:4">
      <c r="A141">
        <v>140</v>
      </c>
      <c r="B141" t="s">
        <v>985</v>
      </c>
      <c r="C141" t="s">
        <v>989</v>
      </c>
      <c r="D141" t="s">
        <v>990</v>
      </c>
    </row>
    <row r="142" spans="1:4">
      <c r="A142">
        <v>141</v>
      </c>
      <c r="B142" t="s">
        <v>985</v>
      </c>
      <c r="C142" t="s">
        <v>991</v>
      </c>
      <c r="D142" t="s">
        <v>992</v>
      </c>
    </row>
    <row r="143" spans="1:4">
      <c r="A143">
        <v>142</v>
      </c>
      <c r="B143" t="s">
        <v>985</v>
      </c>
      <c r="C143" t="s">
        <v>985</v>
      </c>
      <c r="D143" t="s">
        <v>986</v>
      </c>
    </row>
    <row r="144" spans="1:4">
      <c r="A144">
        <v>143</v>
      </c>
      <c r="B144" t="s">
        <v>985</v>
      </c>
      <c r="C144" t="s">
        <v>993</v>
      </c>
      <c r="D144" t="s">
        <v>994</v>
      </c>
    </row>
    <row r="145" spans="1:4">
      <c r="A145">
        <v>144</v>
      </c>
      <c r="B145" t="s">
        <v>985</v>
      </c>
      <c r="C145" t="s">
        <v>995</v>
      </c>
      <c r="D145" t="s">
        <v>996</v>
      </c>
    </row>
    <row r="146" spans="1:4">
      <c r="A146">
        <v>145</v>
      </c>
      <c r="B146" t="s">
        <v>985</v>
      </c>
      <c r="C146" t="s">
        <v>997</v>
      </c>
      <c r="D146" t="s">
        <v>998</v>
      </c>
    </row>
    <row r="147" spans="1:4">
      <c r="A147">
        <v>146</v>
      </c>
      <c r="B147" t="s">
        <v>985</v>
      </c>
      <c r="C147" t="s">
        <v>999</v>
      </c>
      <c r="D147" t="s">
        <v>1000</v>
      </c>
    </row>
    <row r="148" spans="1:4">
      <c r="A148">
        <v>147</v>
      </c>
      <c r="B148" t="s">
        <v>985</v>
      </c>
      <c r="C148" t="s">
        <v>763</v>
      </c>
      <c r="D148" t="s">
        <v>1001</v>
      </c>
    </row>
    <row r="149" spans="1:4">
      <c r="A149">
        <v>148</v>
      </c>
      <c r="B149" t="s">
        <v>985</v>
      </c>
      <c r="C149" t="s">
        <v>1002</v>
      </c>
      <c r="D149" t="s">
        <v>1003</v>
      </c>
    </row>
    <row r="150" spans="1:4">
      <c r="A150">
        <v>149</v>
      </c>
      <c r="B150" t="s">
        <v>985</v>
      </c>
      <c r="C150" t="s">
        <v>1004</v>
      </c>
      <c r="D150" t="s">
        <v>1005</v>
      </c>
    </row>
    <row r="151" spans="1:4">
      <c r="A151">
        <v>150</v>
      </c>
      <c r="B151" t="s">
        <v>985</v>
      </c>
      <c r="C151" t="s">
        <v>1006</v>
      </c>
      <c r="D151" t="s">
        <v>1007</v>
      </c>
    </row>
    <row r="152" spans="1:4">
      <c r="A152">
        <v>151</v>
      </c>
      <c r="B152" t="s">
        <v>1008</v>
      </c>
      <c r="C152" t="s">
        <v>1010</v>
      </c>
      <c r="D152" t="s">
        <v>1011</v>
      </c>
    </row>
    <row r="153" spans="1:4">
      <c r="A153">
        <v>152</v>
      </c>
      <c r="B153" t="s">
        <v>1008</v>
      </c>
      <c r="C153" t="s">
        <v>1008</v>
      </c>
      <c r="D153" t="s">
        <v>1009</v>
      </c>
    </row>
    <row r="154" spans="1:4">
      <c r="A154">
        <v>153</v>
      </c>
      <c r="B154" t="s">
        <v>1008</v>
      </c>
      <c r="C154" t="s">
        <v>723</v>
      </c>
      <c r="D154" t="s">
        <v>1012</v>
      </c>
    </row>
    <row r="155" spans="1:4">
      <c r="A155">
        <v>154</v>
      </c>
      <c r="B155" t="s">
        <v>1008</v>
      </c>
      <c r="C155" t="s">
        <v>1013</v>
      </c>
      <c r="D155" t="s">
        <v>1014</v>
      </c>
    </row>
    <row r="156" spans="1:4">
      <c r="A156">
        <v>155</v>
      </c>
      <c r="B156" t="s">
        <v>1008</v>
      </c>
      <c r="C156" t="s">
        <v>997</v>
      </c>
      <c r="D156" t="s">
        <v>1015</v>
      </c>
    </row>
    <row r="157" spans="1:4">
      <c r="A157">
        <v>156</v>
      </c>
      <c r="B157" t="s">
        <v>1008</v>
      </c>
      <c r="C157" t="s">
        <v>1016</v>
      </c>
      <c r="D157" t="s">
        <v>1017</v>
      </c>
    </row>
    <row r="158" spans="1:4">
      <c r="A158">
        <v>157</v>
      </c>
      <c r="B158" t="s">
        <v>1008</v>
      </c>
      <c r="C158" t="s">
        <v>1018</v>
      </c>
      <c r="D158" t="s">
        <v>1019</v>
      </c>
    </row>
    <row r="159" spans="1:4">
      <c r="A159">
        <v>158</v>
      </c>
      <c r="B159" t="s">
        <v>1008</v>
      </c>
      <c r="C159" t="s">
        <v>1020</v>
      </c>
      <c r="D159" t="s">
        <v>1021</v>
      </c>
    </row>
    <row r="160" spans="1:4">
      <c r="A160">
        <v>159</v>
      </c>
      <c r="B160" t="s">
        <v>1008</v>
      </c>
      <c r="C160" t="s">
        <v>1022</v>
      </c>
      <c r="D160" t="s">
        <v>1023</v>
      </c>
    </row>
    <row r="161" spans="1:4">
      <c r="A161">
        <v>160</v>
      </c>
      <c r="B161" t="s">
        <v>1024</v>
      </c>
      <c r="C161" t="s">
        <v>1026</v>
      </c>
      <c r="D161" t="s">
        <v>1027</v>
      </c>
    </row>
    <row r="162" spans="1:4">
      <c r="A162">
        <v>161</v>
      </c>
      <c r="B162" t="s">
        <v>1024</v>
      </c>
      <c r="C162" t="s">
        <v>1028</v>
      </c>
      <c r="D162" t="s">
        <v>1029</v>
      </c>
    </row>
    <row r="163" spans="1:4">
      <c r="A163">
        <v>162</v>
      </c>
      <c r="B163" t="s">
        <v>1024</v>
      </c>
      <c r="C163" t="s">
        <v>1030</v>
      </c>
      <c r="D163" t="s">
        <v>1031</v>
      </c>
    </row>
    <row r="164" spans="1:4">
      <c r="A164">
        <v>163</v>
      </c>
      <c r="B164" t="s">
        <v>1024</v>
      </c>
      <c r="C164" t="s">
        <v>1032</v>
      </c>
      <c r="D164" t="s">
        <v>1033</v>
      </c>
    </row>
    <row r="165" spans="1:4">
      <c r="A165">
        <v>164</v>
      </c>
      <c r="B165" t="s">
        <v>1024</v>
      </c>
      <c r="C165" t="s">
        <v>1034</v>
      </c>
      <c r="D165" t="s">
        <v>1035</v>
      </c>
    </row>
    <row r="166" spans="1:4">
      <c r="A166">
        <v>165</v>
      </c>
      <c r="B166" t="s">
        <v>1024</v>
      </c>
      <c r="C166" t="s">
        <v>1036</v>
      </c>
      <c r="D166" t="s">
        <v>1037</v>
      </c>
    </row>
    <row r="167" spans="1:4">
      <c r="A167">
        <v>166</v>
      </c>
      <c r="B167" t="s">
        <v>1024</v>
      </c>
      <c r="C167" t="s">
        <v>1038</v>
      </c>
      <c r="D167" t="s">
        <v>1039</v>
      </c>
    </row>
    <row r="168" spans="1:4">
      <c r="A168">
        <v>167</v>
      </c>
      <c r="B168" t="s">
        <v>1024</v>
      </c>
      <c r="C168" t="s">
        <v>1024</v>
      </c>
      <c r="D168" t="s">
        <v>1025</v>
      </c>
    </row>
    <row r="169" spans="1:4">
      <c r="A169">
        <v>168</v>
      </c>
      <c r="B169" t="s">
        <v>1024</v>
      </c>
      <c r="C169" t="s">
        <v>1040</v>
      </c>
      <c r="D169" t="s">
        <v>1041</v>
      </c>
    </row>
    <row r="170" spans="1:4">
      <c r="A170">
        <v>169</v>
      </c>
      <c r="B170" t="s">
        <v>1024</v>
      </c>
      <c r="C170" t="s">
        <v>1042</v>
      </c>
      <c r="D170" t="s">
        <v>1043</v>
      </c>
    </row>
    <row r="171" spans="1:4">
      <c r="A171">
        <v>170</v>
      </c>
      <c r="B171" t="s">
        <v>1024</v>
      </c>
      <c r="C171" t="s">
        <v>1044</v>
      </c>
      <c r="D171" t="s">
        <v>1045</v>
      </c>
    </row>
    <row r="172" spans="1:4">
      <c r="A172">
        <v>171</v>
      </c>
      <c r="B172" t="s">
        <v>1024</v>
      </c>
      <c r="C172" t="s">
        <v>1046</v>
      </c>
      <c r="D172" t="s">
        <v>1047</v>
      </c>
    </row>
    <row r="173" spans="1:4">
      <c r="A173">
        <v>172</v>
      </c>
      <c r="B173" t="s">
        <v>1024</v>
      </c>
      <c r="C173" t="s">
        <v>1048</v>
      </c>
      <c r="D173" t="s">
        <v>1049</v>
      </c>
    </row>
    <row r="174" spans="1:4">
      <c r="A174">
        <v>173</v>
      </c>
      <c r="B174" t="s">
        <v>1050</v>
      </c>
      <c r="C174" t="s">
        <v>1052</v>
      </c>
      <c r="D174" t="s">
        <v>1053</v>
      </c>
    </row>
    <row r="175" spans="1:4">
      <c r="A175">
        <v>174</v>
      </c>
      <c r="B175" t="s">
        <v>1050</v>
      </c>
      <c r="C175" t="s">
        <v>1054</v>
      </c>
      <c r="D175" t="s">
        <v>1055</v>
      </c>
    </row>
    <row r="176" spans="1:4">
      <c r="A176">
        <v>175</v>
      </c>
      <c r="B176" t="s">
        <v>1050</v>
      </c>
      <c r="C176" t="s">
        <v>1056</v>
      </c>
      <c r="D176" t="s">
        <v>1057</v>
      </c>
    </row>
    <row r="177" spans="1:4">
      <c r="A177">
        <v>176</v>
      </c>
      <c r="B177" t="s">
        <v>1050</v>
      </c>
      <c r="C177" t="s">
        <v>1058</v>
      </c>
      <c r="D177" t="s">
        <v>1059</v>
      </c>
    </row>
    <row r="178" spans="1:4">
      <c r="A178">
        <v>177</v>
      </c>
      <c r="B178" t="s">
        <v>1050</v>
      </c>
      <c r="C178" t="s">
        <v>1050</v>
      </c>
      <c r="D178" t="s">
        <v>1051</v>
      </c>
    </row>
    <row r="179" spans="1:4">
      <c r="A179">
        <v>178</v>
      </c>
      <c r="B179" t="s">
        <v>1050</v>
      </c>
      <c r="C179" t="s">
        <v>1060</v>
      </c>
      <c r="D179" t="s">
        <v>1061</v>
      </c>
    </row>
    <row r="180" spans="1:4">
      <c r="A180">
        <v>179</v>
      </c>
      <c r="B180" t="s">
        <v>1050</v>
      </c>
      <c r="C180" t="s">
        <v>1062</v>
      </c>
      <c r="D180" t="s">
        <v>1063</v>
      </c>
    </row>
    <row r="181" spans="1:4">
      <c r="A181">
        <v>180</v>
      </c>
      <c r="B181" t="s">
        <v>1050</v>
      </c>
      <c r="C181" t="s">
        <v>1064</v>
      </c>
      <c r="D181" t="s">
        <v>1065</v>
      </c>
    </row>
    <row r="182" spans="1:4">
      <c r="A182">
        <v>181</v>
      </c>
      <c r="B182" t="s">
        <v>1050</v>
      </c>
      <c r="C182" t="s">
        <v>1066</v>
      </c>
      <c r="D182" t="s">
        <v>1067</v>
      </c>
    </row>
    <row r="183" spans="1:4">
      <c r="A183">
        <v>182</v>
      </c>
      <c r="B183" t="s">
        <v>1050</v>
      </c>
      <c r="C183" t="s">
        <v>1068</v>
      </c>
      <c r="D183" t="s">
        <v>1069</v>
      </c>
    </row>
    <row r="184" spans="1:4">
      <c r="A184">
        <v>183</v>
      </c>
      <c r="B184" t="s">
        <v>1050</v>
      </c>
      <c r="C184" t="s">
        <v>1070</v>
      </c>
      <c r="D184" t="s">
        <v>1071</v>
      </c>
    </row>
    <row r="185" spans="1:4">
      <c r="A185">
        <v>184</v>
      </c>
      <c r="B185" t="s">
        <v>1072</v>
      </c>
      <c r="C185" t="s">
        <v>1074</v>
      </c>
      <c r="D185" t="s">
        <v>1075</v>
      </c>
    </row>
    <row r="186" spans="1:4">
      <c r="A186">
        <v>185</v>
      </c>
      <c r="B186" t="s">
        <v>1072</v>
      </c>
      <c r="C186" t="s">
        <v>1076</v>
      </c>
      <c r="D186" t="s">
        <v>1077</v>
      </c>
    </row>
    <row r="187" spans="1:4">
      <c r="A187">
        <v>186</v>
      </c>
      <c r="B187" t="s">
        <v>1072</v>
      </c>
      <c r="C187" t="s">
        <v>1078</v>
      </c>
      <c r="D187" t="s">
        <v>1079</v>
      </c>
    </row>
    <row r="188" spans="1:4">
      <c r="A188">
        <v>187</v>
      </c>
      <c r="B188" t="s">
        <v>1072</v>
      </c>
      <c r="C188" t="s">
        <v>1072</v>
      </c>
      <c r="D188" t="s">
        <v>1073</v>
      </c>
    </row>
    <row r="189" spans="1:4">
      <c r="A189">
        <v>188</v>
      </c>
      <c r="B189" t="s">
        <v>1072</v>
      </c>
      <c r="C189" t="s">
        <v>1080</v>
      </c>
      <c r="D189" t="s">
        <v>1081</v>
      </c>
    </row>
    <row r="190" spans="1:4">
      <c r="A190">
        <v>189</v>
      </c>
      <c r="B190" t="s">
        <v>1072</v>
      </c>
      <c r="C190" t="s">
        <v>1082</v>
      </c>
      <c r="D190" t="s">
        <v>1083</v>
      </c>
    </row>
    <row r="191" spans="1:4">
      <c r="A191">
        <v>190</v>
      </c>
      <c r="B191" t="s">
        <v>1072</v>
      </c>
      <c r="C191" t="s">
        <v>1084</v>
      </c>
      <c r="D191" t="s">
        <v>1085</v>
      </c>
    </row>
    <row r="192" spans="1:4">
      <c r="A192">
        <v>191</v>
      </c>
      <c r="B192" t="s">
        <v>1072</v>
      </c>
      <c r="C192" t="s">
        <v>1086</v>
      </c>
      <c r="D192" t="s">
        <v>1087</v>
      </c>
    </row>
    <row r="193" spans="1:4">
      <c r="A193">
        <v>192</v>
      </c>
      <c r="B193" t="s">
        <v>1088</v>
      </c>
      <c r="C193" t="s">
        <v>1090</v>
      </c>
      <c r="D193" t="s">
        <v>1091</v>
      </c>
    </row>
    <row r="194" spans="1:4">
      <c r="A194">
        <v>193</v>
      </c>
      <c r="B194" t="s">
        <v>1088</v>
      </c>
      <c r="C194" t="s">
        <v>1092</v>
      </c>
      <c r="D194" t="s">
        <v>1093</v>
      </c>
    </row>
    <row r="195" spans="1:4">
      <c r="A195">
        <v>194</v>
      </c>
      <c r="B195" t="s">
        <v>1088</v>
      </c>
      <c r="C195" t="s">
        <v>1094</v>
      </c>
      <c r="D195" t="s">
        <v>1095</v>
      </c>
    </row>
    <row r="196" spans="1:4">
      <c r="A196">
        <v>195</v>
      </c>
      <c r="B196" t="s">
        <v>1088</v>
      </c>
      <c r="C196" t="s">
        <v>1096</v>
      </c>
      <c r="D196" t="s">
        <v>1097</v>
      </c>
    </row>
    <row r="197" spans="1:4">
      <c r="A197">
        <v>196</v>
      </c>
      <c r="B197" t="s">
        <v>1088</v>
      </c>
      <c r="C197" t="s">
        <v>1098</v>
      </c>
      <c r="D197" t="s">
        <v>1099</v>
      </c>
    </row>
    <row r="198" spans="1:4">
      <c r="A198">
        <v>197</v>
      </c>
      <c r="B198" t="s">
        <v>1088</v>
      </c>
      <c r="C198" t="s">
        <v>950</v>
      </c>
      <c r="D198" t="s">
        <v>1100</v>
      </c>
    </row>
    <row r="199" spans="1:4">
      <c r="A199">
        <v>198</v>
      </c>
      <c r="B199" t="s">
        <v>1088</v>
      </c>
      <c r="C199" t="s">
        <v>1101</v>
      </c>
      <c r="D199" t="s">
        <v>1102</v>
      </c>
    </row>
    <row r="200" spans="1:4">
      <c r="A200">
        <v>199</v>
      </c>
      <c r="B200" t="s">
        <v>1088</v>
      </c>
      <c r="C200" t="s">
        <v>916</v>
      </c>
      <c r="D200" t="s">
        <v>1103</v>
      </c>
    </row>
    <row r="201" spans="1:4">
      <c r="A201">
        <v>200</v>
      </c>
      <c r="B201" t="s">
        <v>1088</v>
      </c>
      <c r="C201" t="s">
        <v>1088</v>
      </c>
      <c r="D201" t="s">
        <v>1089</v>
      </c>
    </row>
    <row r="202" spans="1:4">
      <c r="A202">
        <v>201</v>
      </c>
      <c r="B202" t="s">
        <v>1088</v>
      </c>
      <c r="C202" t="s">
        <v>1104</v>
      </c>
      <c r="D202" t="s">
        <v>1105</v>
      </c>
    </row>
    <row r="203" spans="1:4">
      <c r="A203">
        <v>202</v>
      </c>
      <c r="B203" t="s">
        <v>1088</v>
      </c>
      <c r="C203" t="s">
        <v>1106</v>
      </c>
      <c r="D203" t="s">
        <v>1107</v>
      </c>
    </row>
    <row r="204" spans="1:4">
      <c r="A204">
        <v>203</v>
      </c>
      <c r="B204" t="s">
        <v>1088</v>
      </c>
      <c r="C204" t="s">
        <v>1108</v>
      </c>
      <c r="D204" t="s">
        <v>1109</v>
      </c>
    </row>
    <row r="205" spans="1:4">
      <c r="A205">
        <v>204</v>
      </c>
      <c r="B205" t="s">
        <v>1088</v>
      </c>
      <c r="C205" t="s">
        <v>1110</v>
      </c>
      <c r="D205" t="s">
        <v>1111</v>
      </c>
    </row>
    <row r="206" spans="1:4">
      <c r="A206">
        <v>205</v>
      </c>
      <c r="B206" t="s">
        <v>1088</v>
      </c>
      <c r="C206" t="s">
        <v>1112</v>
      </c>
      <c r="D206" t="s">
        <v>1113</v>
      </c>
    </row>
    <row r="207" spans="1:4">
      <c r="A207">
        <v>206</v>
      </c>
      <c r="B207" t="s">
        <v>1088</v>
      </c>
      <c r="C207" t="s">
        <v>1114</v>
      </c>
      <c r="D207" t="s">
        <v>1115</v>
      </c>
    </row>
    <row r="208" spans="1:4">
      <c r="A208">
        <v>207</v>
      </c>
      <c r="B208" t="s">
        <v>1088</v>
      </c>
      <c r="C208" t="s">
        <v>1116</v>
      </c>
      <c r="D208" t="s">
        <v>1117</v>
      </c>
    </row>
    <row r="209" spans="1:4">
      <c r="A209">
        <v>208</v>
      </c>
      <c r="B209" t="s">
        <v>1118</v>
      </c>
      <c r="C209" t="s">
        <v>1120</v>
      </c>
      <c r="D209" t="s">
        <v>1121</v>
      </c>
    </row>
    <row r="210" spans="1:4">
      <c r="A210">
        <v>209</v>
      </c>
      <c r="B210" t="s">
        <v>1118</v>
      </c>
      <c r="C210" t="s">
        <v>1118</v>
      </c>
      <c r="D210" t="s">
        <v>1119</v>
      </c>
    </row>
    <row r="211" spans="1:4">
      <c r="A211">
        <v>210</v>
      </c>
      <c r="B211" t="s">
        <v>1118</v>
      </c>
      <c r="C211" t="s">
        <v>1122</v>
      </c>
      <c r="D211" t="s">
        <v>1123</v>
      </c>
    </row>
    <row r="212" spans="1:4">
      <c r="A212">
        <v>211</v>
      </c>
      <c r="B212" t="s">
        <v>1118</v>
      </c>
      <c r="C212" t="s">
        <v>1124</v>
      </c>
      <c r="D212" t="s">
        <v>1125</v>
      </c>
    </row>
    <row r="213" spans="1:4">
      <c r="A213">
        <v>212</v>
      </c>
      <c r="B213" t="s">
        <v>1126</v>
      </c>
      <c r="C213" t="s">
        <v>1128</v>
      </c>
      <c r="D213" t="s">
        <v>1129</v>
      </c>
    </row>
    <row r="214" spans="1:4">
      <c r="A214">
        <v>213</v>
      </c>
      <c r="B214" t="s">
        <v>1126</v>
      </c>
      <c r="C214" t="s">
        <v>1130</v>
      </c>
      <c r="D214" t="s">
        <v>1131</v>
      </c>
    </row>
    <row r="215" spans="1:4">
      <c r="A215">
        <v>214</v>
      </c>
      <c r="B215" t="s">
        <v>1126</v>
      </c>
      <c r="C215" t="s">
        <v>1132</v>
      </c>
      <c r="D215" t="s">
        <v>1133</v>
      </c>
    </row>
    <row r="216" spans="1:4">
      <c r="A216">
        <v>215</v>
      </c>
      <c r="B216" t="s">
        <v>1126</v>
      </c>
      <c r="C216" t="s">
        <v>1134</v>
      </c>
      <c r="D216" t="s">
        <v>1135</v>
      </c>
    </row>
    <row r="217" spans="1:4">
      <c r="A217">
        <v>216</v>
      </c>
      <c r="B217" t="s">
        <v>1126</v>
      </c>
      <c r="C217" t="s">
        <v>1136</v>
      </c>
      <c r="D217" t="s">
        <v>1137</v>
      </c>
    </row>
    <row r="218" spans="1:4">
      <c r="A218">
        <v>217</v>
      </c>
      <c r="B218" t="s">
        <v>1126</v>
      </c>
      <c r="C218" t="s">
        <v>1126</v>
      </c>
      <c r="D218" t="s">
        <v>1127</v>
      </c>
    </row>
    <row r="219" spans="1:4">
      <c r="A219">
        <v>218</v>
      </c>
      <c r="B219" t="s">
        <v>1126</v>
      </c>
      <c r="C219" t="s">
        <v>1138</v>
      </c>
      <c r="D219" t="s">
        <v>1139</v>
      </c>
    </row>
    <row r="220" spans="1:4">
      <c r="A220">
        <v>219</v>
      </c>
      <c r="B220" t="s">
        <v>1126</v>
      </c>
      <c r="C220" t="s">
        <v>1140</v>
      </c>
      <c r="D220" t="s">
        <v>1141</v>
      </c>
    </row>
    <row r="221" spans="1:4">
      <c r="A221">
        <v>220</v>
      </c>
      <c r="B221" t="s">
        <v>1126</v>
      </c>
      <c r="C221" t="s">
        <v>1142</v>
      </c>
      <c r="D221" t="s">
        <v>1143</v>
      </c>
    </row>
    <row r="222" spans="1:4">
      <c r="A222">
        <v>221</v>
      </c>
      <c r="B222" t="s">
        <v>1126</v>
      </c>
      <c r="C222" t="s">
        <v>1144</v>
      </c>
      <c r="D222" t="s">
        <v>1145</v>
      </c>
    </row>
    <row r="223" spans="1:4">
      <c r="A223">
        <v>222</v>
      </c>
      <c r="B223" t="s">
        <v>1146</v>
      </c>
      <c r="C223" t="s">
        <v>1148</v>
      </c>
      <c r="D223" t="s">
        <v>1149</v>
      </c>
    </row>
    <row r="224" spans="1:4">
      <c r="A224">
        <v>223</v>
      </c>
      <c r="B224" t="s">
        <v>1146</v>
      </c>
      <c r="C224" t="s">
        <v>1150</v>
      </c>
      <c r="D224" t="s">
        <v>1151</v>
      </c>
    </row>
    <row r="225" spans="1:4">
      <c r="A225">
        <v>224</v>
      </c>
      <c r="B225" t="s">
        <v>1146</v>
      </c>
      <c r="C225" t="s">
        <v>1152</v>
      </c>
      <c r="D225" t="s">
        <v>1153</v>
      </c>
    </row>
    <row r="226" spans="1:4">
      <c r="A226">
        <v>225</v>
      </c>
      <c r="B226" t="s">
        <v>1146</v>
      </c>
      <c r="C226" t="s">
        <v>1154</v>
      </c>
      <c r="D226" t="s">
        <v>1155</v>
      </c>
    </row>
    <row r="227" spans="1:4">
      <c r="A227">
        <v>226</v>
      </c>
      <c r="B227" t="s">
        <v>1146</v>
      </c>
      <c r="C227" t="s">
        <v>1156</v>
      </c>
      <c r="D227" t="s">
        <v>1157</v>
      </c>
    </row>
    <row r="228" spans="1:4">
      <c r="A228">
        <v>227</v>
      </c>
      <c r="B228" t="s">
        <v>1146</v>
      </c>
      <c r="C228" t="s">
        <v>1146</v>
      </c>
      <c r="D228" t="s">
        <v>1147</v>
      </c>
    </row>
    <row r="229" spans="1:4">
      <c r="A229">
        <v>228</v>
      </c>
      <c r="B229" t="s">
        <v>1146</v>
      </c>
      <c r="C229" t="s">
        <v>1158</v>
      </c>
      <c r="D229" t="s">
        <v>1159</v>
      </c>
    </row>
    <row r="230" spans="1:4">
      <c r="A230">
        <v>229</v>
      </c>
      <c r="B230" t="s">
        <v>1146</v>
      </c>
      <c r="C230" t="s">
        <v>1160</v>
      </c>
      <c r="D230" t="s">
        <v>1161</v>
      </c>
    </row>
    <row r="231" spans="1:4">
      <c r="A231">
        <v>230</v>
      </c>
      <c r="B231" t="s">
        <v>1146</v>
      </c>
      <c r="C231" t="s">
        <v>1162</v>
      </c>
      <c r="D231" t="s">
        <v>1163</v>
      </c>
    </row>
    <row r="232" spans="1:4">
      <c r="A232">
        <v>231</v>
      </c>
      <c r="B232" t="s">
        <v>1164</v>
      </c>
      <c r="C232" t="s">
        <v>1166</v>
      </c>
      <c r="D232" t="s">
        <v>1167</v>
      </c>
    </row>
    <row r="233" spans="1:4">
      <c r="A233">
        <v>232</v>
      </c>
      <c r="B233" t="s">
        <v>1164</v>
      </c>
      <c r="C233" t="s">
        <v>1168</v>
      </c>
      <c r="D233" t="s">
        <v>1169</v>
      </c>
    </row>
    <row r="234" spans="1:4">
      <c r="A234">
        <v>233</v>
      </c>
      <c r="B234" t="s">
        <v>1164</v>
      </c>
      <c r="C234" t="s">
        <v>1170</v>
      </c>
      <c r="D234" t="s">
        <v>1171</v>
      </c>
    </row>
    <row r="235" spans="1:4">
      <c r="A235">
        <v>234</v>
      </c>
      <c r="B235" t="s">
        <v>1164</v>
      </c>
      <c r="C235" t="s">
        <v>1172</v>
      </c>
      <c r="D235" t="s">
        <v>1173</v>
      </c>
    </row>
    <row r="236" spans="1:4">
      <c r="A236">
        <v>235</v>
      </c>
      <c r="B236" t="s">
        <v>1164</v>
      </c>
      <c r="C236" t="s">
        <v>1174</v>
      </c>
      <c r="D236" t="s">
        <v>1175</v>
      </c>
    </row>
    <row r="237" spans="1:4">
      <c r="A237">
        <v>236</v>
      </c>
      <c r="B237" t="s">
        <v>1164</v>
      </c>
      <c r="C237" t="s">
        <v>1176</v>
      </c>
      <c r="D237" t="s">
        <v>1177</v>
      </c>
    </row>
    <row r="238" spans="1:4">
      <c r="A238">
        <v>237</v>
      </c>
      <c r="B238" t="s">
        <v>1164</v>
      </c>
      <c r="C238" t="s">
        <v>1164</v>
      </c>
      <c r="D238" t="s">
        <v>1165</v>
      </c>
    </row>
    <row r="239" spans="1:4">
      <c r="A239">
        <v>238</v>
      </c>
      <c r="B239" t="s">
        <v>1164</v>
      </c>
      <c r="C239" t="s">
        <v>1178</v>
      </c>
      <c r="D239" t="s">
        <v>1179</v>
      </c>
    </row>
    <row r="240" spans="1:4">
      <c r="A240">
        <v>239</v>
      </c>
      <c r="B240" t="s">
        <v>1164</v>
      </c>
      <c r="C240" t="s">
        <v>1180</v>
      </c>
      <c r="D240" t="s">
        <v>1181</v>
      </c>
    </row>
    <row r="241" spans="1:4">
      <c r="A241">
        <v>240</v>
      </c>
      <c r="B241" t="s">
        <v>1164</v>
      </c>
      <c r="C241" t="s">
        <v>1064</v>
      </c>
      <c r="D241" t="s">
        <v>1182</v>
      </c>
    </row>
    <row r="242" spans="1:4">
      <c r="A242">
        <v>241</v>
      </c>
      <c r="B242" t="s">
        <v>1164</v>
      </c>
      <c r="C242" t="s">
        <v>1183</v>
      </c>
      <c r="D242" t="s">
        <v>1184</v>
      </c>
    </row>
    <row r="243" spans="1:4">
      <c r="A243">
        <v>242</v>
      </c>
      <c r="B243" t="s">
        <v>1164</v>
      </c>
      <c r="C243" t="s">
        <v>1185</v>
      </c>
      <c r="D243" t="s">
        <v>1186</v>
      </c>
    </row>
    <row r="244" spans="1:4">
      <c r="A244">
        <v>243</v>
      </c>
      <c r="B244" t="s">
        <v>1164</v>
      </c>
      <c r="C244" t="s">
        <v>1187</v>
      </c>
      <c r="D244" t="s">
        <v>1188</v>
      </c>
    </row>
    <row r="245" spans="1:4">
      <c r="A245">
        <v>244</v>
      </c>
      <c r="B245" t="s">
        <v>1164</v>
      </c>
      <c r="C245" t="s">
        <v>1189</v>
      </c>
      <c r="D245" t="s">
        <v>1190</v>
      </c>
    </row>
    <row r="246" spans="1:4">
      <c r="A246">
        <v>245</v>
      </c>
      <c r="B246" t="s">
        <v>1191</v>
      </c>
      <c r="C246" t="s">
        <v>1193</v>
      </c>
      <c r="D246" t="s">
        <v>1194</v>
      </c>
    </row>
    <row r="247" spans="1:4">
      <c r="A247">
        <v>246</v>
      </c>
      <c r="B247" t="s">
        <v>1191</v>
      </c>
      <c r="C247" t="s">
        <v>1195</v>
      </c>
      <c r="D247" t="s">
        <v>1196</v>
      </c>
    </row>
    <row r="248" spans="1:4">
      <c r="A248">
        <v>247</v>
      </c>
      <c r="B248" t="s">
        <v>1191</v>
      </c>
      <c r="C248" t="s">
        <v>1191</v>
      </c>
      <c r="D248" t="s">
        <v>1192</v>
      </c>
    </row>
    <row r="249" spans="1:4">
      <c r="A249">
        <v>248</v>
      </c>
      <c r="B249" t="s">
        <v>1191</v>
      </c>
      <c r="C249" t="s">
        <v>1197</v>
      </c>
      <c r="D249" t="s">
        <v>1198</v>
      </c>
    </row>
    <row r="250" spans="1:4">
      <c r="A250">
        <v>249</v>
      </c>
      <c r="B250" t="s">
        <v>1191</v>
      </c>
      <c r="C250" t="s">
        <v>1199</v>
      </c>
      <c r="D250" t="s">
        <v>1200</v>
      </c>
    </row>
    <row r="251" spans="1:4">
      <c r="A251">
        <v>250</v>
      </c>
      <c r="B251" t="s">
        <v>1191</v>
      </c>
      <c r="C251" t="s">
        <v>1201</v>
      </c>
      <c r="D251" t="s">
        <v>1202</v>
      </c>
    </row>
    <row r="252" spans="1:4">
      <c r="A252">
        <v>251</v>
      </c>
      <c r="B252" t="s">
        <v>1191</v>
      </c>
      <c r="C252" t="s">
        <v>1203</v>
      </c>
      <c r="D252" t="s">
        <v>1204</v>
      </c>
    </row>
    <row r="253" spans="1:4">
      <c r="A253">
        <v>252</v>
      </c>
      <c r="B253" t="s">
        <v>1191</v>
      </c>
      <c r="C253" t="s">
        <v>1205</v>
      </c>
      <c r="D253" t="s">
        <v>1206</v>
      </c>
    </row>
    <row r="254" spans="1:4">
      <c r="A254">
        <v>253</v>
      </c>
      <c r="B254" t="s">
        <v>1207</v>
      </c>
      <c r="C254" t="s">
        <v>1209</v>
      </c>
      <c r="D254" t="s">
        <v>1210</v>
      </c>
    </row>
    <row r="255" spans="1:4">
      <c r="A255">
        <v>254</v>
      </c>
      <c r="B255" t="s">
        <v>1207</v>
      </c>
      <c r="C255" t="s">
        <v>1211</v>
      </c>
      <c r="D255" t="s">
        <v>1212</v>
      </c>
    </row>
    <row r="256" spans="1:4">
      <c r="A256">
        <v>255</v>
      </c>
      <c r="B256" t="s">
        <v>1207</v>
      </c>
      <c r="C256" t="s">
        <v>1213</v>
      </c>
      <c r="D256" t="s">
        <v>1214</v>
      </c>
    </row>
    <row r="257" spans="1:4">
      <c r="A257">
        <v>256</v>
      </c>
      <c r="B257" t="s">
        <v>1207</v>
      </c>
      <c r="C257" t="s">
        <v>1215</v>
      </c>
      <c r="D257" t="s">
        <v>1216</v>
      </c>
    </row>
    <row r="258" spans="1:4">
      <c r="A258">
        <v>257</v>
      </c>
      <c r="B258" t="s">
        <v>1207</v>
      </c>
      <c r="C258" t="s">
        <v>1217</v>
      </c>
      <c r="D258" t="s">
        <v>1218</v>
      </c>
    </row>
    <row r="259" spans="1:4">
      <c r="A259">
        <v>258</v>
      </c>
      <c r="B259" t="s">
        <v>1207</v>
      </c>
      <c r="C259" t="s">
        <v>1219</v>
      </c>
      <c r="D259" t="s">
        <v>1220</v>
      </c>
    </row>
    <row r="260" spans="1:4">
      <c r="A260">
        <v>259</v>
      </c>
      <c r="B260" t="s">
        <v>1207</v>
      </c>
      <c r="C260" t="s">
        <v>1207</v>
      </c>
      <c r="D260" t="s">
        <v>1208</v>
      </c>
    </row>
    <row r="261" spans="1:4">
      <c r="A261">
        <v>260</v>
      </c>
      <c r="B261" t="s">
        <v>1207</v>
      </c>
      <c r="C261" t="s">
        <v>1221</v>
      </c>
      <c r="D261" t="s">
        <v>1222</v>
      </c>
    </row>
    <row r="262" spans="1:4">
      <c r="A262">
        <v>261</v>
      </c>
      <c r="B262" t="s">
        <v>1207</v>
      </c>
      <c r="C262" t="s">
        <v>1223</v>
      </c>
      <c r="D262" t="s">
        <v>1224</v>
      </c>
    </row>
    <row r="263" spans="1:4">
      <c r="A263">
        <v>262</v>
      </c>
      <c r="B263" t="s">
        <v>1207</v>
      </c>
      <c r="C263" t="s">
        <v>1225</v>
      </c>
      <c r="D263" t="s">
        <v>1226</v>
      </c>
    </row>
    <row r="264" spans="1:4">
      <c r="A264">
        <v>263</v>
      </c>
      <c r="B264" t="s">
        <v>1227</v>
      </c>
      <c r="C264" t="s">
        <v>1229</v>
      </c>
      <c r="D264" t="s">
        <v>1230</v>
      </c>
    </row>
    <row r="265" spans="1:4">
      <c r="A265">
        <v>264</v>
      </c>
      <c r="B265" t="s">
        <v>1227</v>
      </c>
      <c r="C265" t="s">
        <v>1013</v>
      </c>
      <c r="D265" t="s">
        <v>1231</v>
      </c>
    </row>
    <row r="266" spans="1:4">
      <c r="A266">
        <v>265</v>
      </c>
      <c r="B266" t="s">
        <v>1227</v>
      </c>
      <c r="C266" t="s">
        <v>1232</v>
      </c>
      <c r="D266" t="s">
        <v>1233</v>
      </c>
    </row>
    <row r="267" spans="1:4">
      <c r="A267">
        <v>266</v>
      </c>
      <c r="B267" t="s">
        <v>1227</v>
      </c>
      <c r="C267" t="s">
        <v>1234</v>
      </c>
      <c r="D267" t="s">
        <v>1235</v>
      </c>
    </row>
    <row r="268" spans="1:4">
      <c r="A268">
        <v>267</v>
      </c>
      <c r="B268" t="s">
        <v>1227</v>
      </c>
      <c r="C268" t="s">
        <v>1227</v>
      </c>
      <c r="D268" t="s">
        <v>1228</v>
      </c>
    </row>
    <row r="269" spans="1:4">
      <c r="A269">
        <v>268</v>
      </c>
      <c r="B269" t="s">
        <v>1227</v>
      </c>
      <c r="C269" t="s">
        <v>1236</v>
      </c>
      <c r="D269" t="s">
        <v>1237</v>
      </c>
    </row>
    <row r="270" spans="1:4">
      <c r="A270">
        <v>269</v>
      </c>
      <c r="B270" t="s">
        <v>1227</v>
      </c>
      <c r="C270" t="s">
        <v>1238</v>
      </c>
      <c r="D270" t="s">
        <v>1239</v>
      </c>
    </row>
    <row r="271" spans="1:4">
      <c r="A271">
        <v>270</v>
      </c>
      <c r="B271" t="s">
        <v>1227</v>
      </c>
      <c r="C271" t="s">
        <v>1240</v>
      </c>
      <c r="D271" t="s">
        <v>1241</v>
      </c>
    </row>
    <row r="272" spans="1:4">
      <c r="A272">
        <v>271</v>
      </c>
      <c r="B272" t="s">
        <v>1242</v>
      </c>
      <c r="C272" t="s">
        <v>1244</v>
      </c>
      <c r="D272" t="s">
        <v>1245</v>
      </c>
    </row>
    <row r="273" spans="1:4">
      <c r="A273">
        <v>272</v>
      </c>
      <c r="B273" t="s">
        <v>1242</v>
      </c>
      <c r="C273" t="s">
        <v>1246</v>
      </c>
      <c r="D273" t="s">
        <v>1247</v>
      </c>
    </row>
    <row r="274" spans="1:4">
      <c r="A274">
        <v>273</v>
      </c>
      <c r="B274" t="s">
        <v>1242</v>
      </c>
      <c r="C274" t="s">
        <v>1248</v>
      </c>
      <c r="D274" t="s">
        <v>1249</v>
      </c>
    </row>
    <row r="275" spans="1:4">
      <c r="A275">
        <v>274</v>
      </c>
      <c r="B275" t="s">
        <v>1242</v>
      </c>
      <c r="C275" t="s">
        <v>1250</v>
      </c>
      <c r="D275" t="s">
        <v>1251</v>
      </c>
    </row>
    <row r="276" spans="1:4">
      <c r="A276">
        <v>275</v>
      </c>
      <c r="B276" t="s">
        <v>1242</v>
      </c>
      <c r="C276" t="s">
        <v>1252</v>
      </c>
      <c r="D276" t="s">
        <v>1253</v>
      </c>
    </row>
    <row r="277" spans="1:4">
      <c r="A277">
        <v>276</v>
      </c>
      <c r="B277" t="s">
        <v>1242</v>
      </c>
      <c r="C277" t="s">
        <v>1254</v>
      </c>
      <c r="D277" t="s">
        <v>1255</v>
      </c>
    </row>
    <row r="278" spans="1:4">
      <c r="A278">
        <v>277</v>
      </c>
      <c r="B278" t="s">
        <v>1242</v>
      </c>
      <c r="C278" t="s">
        <v>1242</v>
      </c>
      <c r="D278" t="s">
        <v>1243</v>
      </c>
    </row>
    <row r="279" spans="1:4">
      <c r="A279">
        <v>278</v>
      </c>
      <c r="B279" t="s">
        <v>1242</v>
      </c>
      <c r="C279" t="s">
        <v>1082</v>
      </c>
      <c r="D279" t="s">
        <v>1256</v>
      </c>
    </row>
    <row r="280" spans="1:4">
      <c r="A280">
        <v>279</v>
      </c>
      <c r="B280" t="s">
        <v>1242</v>
      </c>
      <c r="C280" t="s">
        <v>1257</v>
      </c>
      <c r="D280" t="s">
        <v>1258</v>
      </c>
    </row>
    <row r="281" spans="1:4">
      <c r="A281">
        <v>280</v>
      </c>
      <c r="B281" t="s">
        <v>1242</v>
      </c>
      <c r="C281" t="s">
        <v>1259</v>
      </c>
      <c r="D281" t="s">
        <v>1260</v>
      </c>
    </row>
    <row r="282" spans="1:4">
      <c r="A282">
        <v>281</v>
      </c>
      <c r="B282" t="s">
        <v>1242</v>
      </c>
      <c r="C282" t="s">
        <v>1261</v>
      </c>
      <c r="D282" t="s">
        <v>1262</v>
      </c>
    </row>
    <row r="283" spans="1:4">
      <c r="A283">
        <v>282</v>
      </c>
      <c r="B283" t="s">
        <v>1242</v>
      </c>
      <c r="C283" t="s">
        <v>1263</v>
      </c>
      <c r="D283" t="s">
        <v>1264</v>
      </c>
    </row>
    <row r="284" spans="1:4">
      <c r="A284">
        <v>283</v>
      </c>
      <c r="B284" t="s">
        <v>1242</v>
      </c>
      <c r="C284" t="s">
        <v>1265</v>
      </c>
      <c r="D284" t="s">
        <v>1266</v>
      </c>
    </row>
    <row r="285" spans="1:4">
      <c r="A285">
        <v>284</v>
      </c>
      <c r="B285" t="s">
        <v>1242</v>
      </c>
      <c r="C285" t="s">
        <v>1267</v>
      </c>
      <c r="D285" t="s">
        <v>1268</v>
      </c>
    </row>
    <row r="286" spans="1:4">
      <c r="A286">
        <v>285</v>
      </c>
      <c r="B286" t="s">
        <v>1242</v>
      </c>
      <c r="C286" t="s">
        <v>1269</v>
      </c>
      <c r="D286" t="s">
        <v>1270</v>
      </c>
    </row>
    <row r="287" spans="1:4">
      <c r="A287">
        <v>286</v>
      </c>
      <c r="B287" t="s">
        <v>1242</v>
      </c>
      <c r="C287" t="s">
        <v>1271</v>
      </c>
      <c r="D287" t="s">
        <v>1272</v>
      </c>
    </row>
    <row r="288" spans="1:4">
      <c r="A288">
        <v>287</v>
      </c>
      <c r="B288" t="s">
        <v>1242</v>
      </c>
      <c r="C288" t="s">
        <v>1273</v>
      </c>
      <c r="D288" t="s">
        <v>1274</v>
      </c>
    </row>
    <row r="289" spans="1:4">
      <c r="A289">
        <v>288</v>
      </c>
      <c r="B289" t="s">
        <v>1242</v>
      </c>
      <c r="C289" t="s">
        <v>1275</v>
      </c>
      <c r="D289" t="s">
        <v>1276</v>
      </c>
    </row>
    <row r="290" spans="1:4">
      <c r="A290">
        <v>289</v>
      </c>
      <c r="B290" t="s">
        <v>1242</v>
      </c>
      <c r="C290" t="s">
        <v>1277</v>
      </c>
      <c r="D290" t="s">
        <v>1278</v>
      </c>
    </row>
    <row r="291" spans="1:4">
      <c r="A291">
        <v>290</v>
      </c>
      <c r="B291" t="s">
        <v>1279</v>
      </c>
      <c r="C291" t="s">
        <v>715</v>
      </c>
      <c r="D291" t="s">
        <v>1281</v>
      </c>
    </row>
    <row r="292" spans="1:4">
      <c r="A292">
        <v>291</v>
      </c>
      <c r="B292" t="s">
        <v>1279</v>
      </c>
      <c r="C292" t="s">
        <v>1148</v>
      </c>
      <c r="D292" t="s">
        <v>1282</v>
      </c>
    </row>
    <row r="293" spans="1:4">
      <c r="A293">
        <v>292</v>
      </c>
      <c r="B293" t="s">
        <v>1279</v>
      </c>
      <c r="C293" t="s">
        <v>1283</v>
      </c>
      <c r="D293" t="s">
        <v>1284</v>
      </c>
    </row>
    <row r="294" spans="1:4">
      <c r="A294">
        <v>293</v>
      </c>
      <c r="B294" t="s">
        <v>1279</v>
      </c>
      <c r="C294" t="s">
        <v>1285</v>
      </c>
      <c r="D294" t="s">
        <v>1286</v>
      </c>
    </row>
    <row r="295" spans="1:4">
      <c r="A295">
        <v>294</v>
      </c>
      <c r="B295" t="s">
        <v>1279</v>
      </c>
      <c r="C295" t="s">
        <v>1287</v>
      </c>
      <c r="D295" t="s">
        <v>1288</v>
      </c>
    </row>
    <row r="296" spans="1:4">
      <c r="A296">
        <v>295</v>
      </c>
      <c r="B296" t="s">
        <v>1279</v>
      </c>
      <c r="C296" t="s">
        <v>1279</v>
      </c>
      <c r="D296" t="s">
        <v>1280</v>
      </c>
    </row>
    <row r="297" spans="1:4">
      <c r="A297">
        <v>296</v>
      </c>
      <c r="B297" t="s">
        <v>1279</v>
      </c>
      <c r="C297" t="s">
        <v>1289</v>
      </c>
      <c r="D297" t="s">
        <v>1290</v>
      </c>
    </row>
    <row r="298" spans="1:4">
      <c r="A298">
        <v>297</v>
      </c>
      <c r="B298" t="s">
        <v>1279</v>
      </c>
      <c r="C298" t="s">
        <v>1291</v>
      </c>
      <c r="D298" t="s">
        <v>1292</v>
      </c>
    </row>
    <row r="299" spans="1:4">
      <c r="A299">
        <v>298</v>
      </c>
      <c r="B299" t="s">
        <v>1293</v>
      </c>
      <c r="C299" t="s">
        <v>1148</v>
      </c>
      <c r="D299" t="s">
        <v>1295</v>
      </c>
    </row>
    <row r="300" spans="1:4">
      <c r="A300">
        <v>299</v>
      </c>
      <c r="B300" t="s">
        <v>1293</v>
      </c>
      <c r="C300" t="s">
        <v>1296</v>
      </c>
      <c r="D300" t="s">
        <v>1297</v>
      </c>
    </row>
    <row r="301" spans="1:4">
      <c r="A301">
        <v>300</v>
      </c>
      <c r="B301" t="s">
        <v>1293</v>
      </c>
      <c r="C301" t="s">
        <v>1298</v>
      </c>
      <c r="D301" t="s">
        <v>1299</v>
      </c>
    </row>
    <row r="302" spans="1:4">
      <c r="A302">
        <v>301</v>
      </c>
      <c r="B302" t="s">
        <v>1293</v>
      </c>
      <c r="C302" t="s">
        <v>1300</v>
      </c>
      <c r="D302" t="s">
        <v>1301</v>
      </c>
    </row>
    <row r="303" spans="1:4">
      <c r="A303">
        <v>302</v>
      </c>
      <c r="B303" t="s">
        <v>1293</v>
      </c>
      <c r="C303" t="s">
        <v>1302</v>
      </c>
      <c r="D303" t="s">
        <v>1303</v>
      </c>
    </row>
    <row r="304" spans="1:4">
      <c r="A304">
        <v>303</v>
      </c>
      <c r="B304" t="s">
        <v>1293</v>
      </c>
      <c r="C304" t="s">
        <v>1304</v>
      </c>
      <c r="D304" t="s">
        <v>1305</v>
      </c>
    </row>
    <row r="305" spans="1:4">
      <c r="A305">
        <v>304</v>
      </c>
      <c r="B305" t="s">
        <v>1293</v>
      </c>
      <c r="C305" t="s">
        <v>827</v>
      </c>
      <c r="D305" t="s">
        <v>1306</v>
      </c>
    </row>
    <row r="306" spans="1:4">
      <c r="A306">
        <v>305</v>
      </c>
      <c r="B306" t="s">
        <v>1293</v>
      </c>
      <c r="C306" t="s">
        <v>1307</v>
      </c>
      <c r="D306" t="s">
        <v>1308</v>
      </c>
    </row>
    <row r="307" spans="1:4">
      <c r="A307">
        <v>306</v>
      </c>
      <c r="B307" t="s">
        <v>1293</v>
      </c>
      <c r="C307" t="s">
        <v>1309</v>
      </c>
      <c r="D307" t="s">
        <v>1310</v>
      </c>
    </row>
    <row r="308" spans="1:4">
      <c r="A308">
        <v>307</v>
      </c>
      <c r="B308" t="s">
        <v>1293</v>
      </c>
      <c r="C308" t="s">
        <v>1311</v>
      </c>
      <c r="D308" t="s">
        <v>1312</v>
      </c>
    </row>
    <row r="309" spans="1:4">
      <c r="A309">
        <v>308</v>
      </c>
      <c r="B309" t="s">
        <v>1293</v>
      </c>
      <c r="C309" t="s">
        <v>1313</v>
      </c>
      <c r="D309" t="s">
        <v>1314</v>
      </c>
    </row>
    <row r="310" spans="1:4">
      <c r="A310">
        <v>309</v>
      </c>
      <c r="B310" t="s">
        <v>1293</v>
      </c>
      <c r="C310" t="s">
        <v>1293</v>
      </c>
      <c r="D310" t="s">
        <v>1294</v>
      </c>
    </row>
    <row r="311" spans="1:4">
      <c r="A311">
        <v>310</v>
      </c>
      <c r="B311" t="s">
        <v>1293</v>
      </c>
      <c r="C311" t="s">
        <v>1315</v>
      </c>
      <c r="D311" t="s">
        <v>1316</v>
      </c>
    </row>
    <row r="312" spans="1:4">
      <c r="A312">
        <v>311</v>
      </c>
      <c r="B312" t="s">
        <v>1317</v>
      </c>
      <c r="C312" t="s">
        <v>1319</v>
      </c>
      <c r="D312" t="s">
        <v>1320</v>
      </c>
    </row>
    <row r="313" spans="1:4">
      <c r="A313">
        <v>312</v>
      </c>
      <c r="B313" t="s">
        <v>1317</v>
      </c>
      <c r="C313" t="s">
        <v>972</v>
      </c>
      <c r="D313" t="s">
        <v>1321</v>
      </c>
    </row>
    <row r="314" spans="1:4">
      <c r="A314">
        <v>313</v>
      </c>
      <c r="B314" t="s">
        <v>1317</v>
      </c>
      <c r="C314" t="s">
        <v>1322</v>
      </c>
      <c r="D314" t="s">
        <v>1323</v>
      </c>
    </row>
    <row r="315" spans="1:4">
      <c r="A315">
        <v>314</v>
      </c>
      <c r="B315" t="s">
        <v>1317</v>
      </c>
      <c r="C315" t="s">
        <v>995</v>
      </c>
      <c r="D315" t="s">
        <v>1324</v>
      </c>
    </row>
    <row r="316" spans="1:4">
      <c r="A316">
        <v>315</v>
      </c>
      <c r="B316" t="s">
        <v>1317</v>
      </c>
      <c r="C316" t="s">
        <v>978</v>
      </c>
      <c r="D316" t="s">
        <v>1325</v>
      </c>
    </row>
    <row r="317" spans="1:4">
      <c r="A317">
        <v>316</v>
      </c>
      <c r="B317" t="s">
        <v>1317</v>
      </c>
      <c r="C317" t="s">
        <v>1326</v>
      </c>
      <c r="D317" t="s">
        <v>1327</v>
      </c>
    </row>
    <row r="318" spans="1:4">
      <c r="A318">
        <v>317</v>
      </c>
      <c r="B318" t="s">
        <v>1317</v>
      </c>
      <c r="C318" t="s">
        <v>1328</v>
      </c>
      <c r="D318" t="s">
        <v>1329</v>
      </c>
    </row>
    <row r="319" spans="1:4">
      <c r="A319">
        <v>318</v>
      </c>
      <c r="B319" t="s">
        <v>1317</v>
      </c>
      <c r="C319" t="s">
        <v>1330</v>
      </c>
      <c r="D319" t="s">
        <v>1331</v>
      </c>
    </row>
    <row r="320" spans="1:4">
      <c r="A320">
        <v>319</v>
      </c>
      <c r="B320" t="s">
        <v>1317</v>
      </c>
      <c r="C320" t="s">
        <v>1317</v>
      </c>
      <c r="D320" t="s">
        <v>1318</v>
      </c>
    </row>
    <row r="321" spans="1:4">
      <c r="A321">
        <v>320</v>
      </c>
      <c r="B321" t="s">
        <v>1317</v>
      </c>
      <c r="C321" t="s">
        <v>1201</v>
      </c>
      <c r="D321" t="s">
        <v>1332</v>
      </c>
    </row>
    <row r="322" spans="1:4">
      <c r="A322">
        <v>321</v>
      </c>
      <c r="B322" t="s">
        <v>1317</v>
      </c>
      <c r="C322" t="s">
        <v>1333</v>
      </c>
      <c r="D322" t="s">
        <v>1334</v>
      </c>
    </row>
    <row r="323" spans="1:4">
      <c r="A323">
        <v>322</v>
      </c>
      <c r="B323" t="s">
        <v>1317</v>
      </c>
      <c r="C323" t="s">
        <v>1108</v>
      </c>
      <c r="D323" t="s">
        <v>1335</v>
      </c>
    </row>
    <row r="324" spans="1:4">
      <c r="A324">
        <v>323</v>
      </c>
      <c r="B324" t="s">
        <v>1336</v>
      </c>
      <c r="C324" t="s">
        <v>1338</v>
      </c>
      <c r="D324" t="s">
        <v>1339</v>
      </c>
    </row>
    <row r="325" spans="1:4">
      <c r="A325">
        <v>324</v>
      </c>
      <c r="B325" t="s">
        <v>1336</v>
      </c>
      <c r="C325" t="s">
        <v>914</v>
      </c>
      <c r="D325" t="s">
        <v>1340</v>
      </c>
    </row>
    <row r="326" spans="1:4">
      <c r="A326">
        <v>325</v>
      </c>
      <c r="B326" t="s">
        <v>1336</v>
      </c>
      <c r="C326" t="s">
        <v>1341</v>
      </c>
      <c r="D326" t="s">
        <v>1342</v>
      </c>
    </row>
    <row r="327" spans="1:4">
      <c r="A327">
        <v>326</v>
      </c>
      <c r="B327" t="s">
        <v>1336</v>
      </c>
      <c r="C327" t="s">
        <v>1343</v>
      </c>
      <c r="D327" t="s">
        <v>1344</v>
      </c>
    </row>
    <row r="328" spans="1:4">
      <c r="A328">
        <v>327</v>
      </c>
      <c r="B328" t="s">
        <v>1336</v>
      </c>
      <c r="C328" t="s">
        <v>1345</v>
      </c>
      <c r="D328" t="s">
        <v>1346</v>
      </c>
    </row>
    <row r="329" spans="1:4">
      <c r="A329">
        <v>328</v>
      </c>
      <c r="B329" t="s">
        <v>1336</v>
      </c>
      <c r="C329" t="s">
        <v>1336</v>
      </c>
      <c r="D329" t="s">
        <v>1337</v>
      </c>
    </row>
    <row r="330" spans="1:4">
      <c r="A330">
        <v>329</v>
      </c>
      <c r="B330" t="s">
        <v>1336</v>
      </c>
      <c r="C330" t="s">
        <v>1347</v>
      </c>
      <c r="D330" t="s">
        <v>1348</v>
      </c>
    </row>
    <row r="331" spans="1:4">
      <c r="A331">
        <v>330</v>
      </c>
      <c r="B331" t="s">
        <v>1336</v>
      </c>
      <c r="C331" t="s">
        <v>1349</v>
      </c>
      <c r="D331" t="s">
        <v>1350</v>
      </c>
    </row>
    <row r="332" spans="1:4">
      <c r="A332">
        <v>331</v>
      </c>
      <c r="B332" t="s">
        <v>1336</v>
      </c>
      <c r="C332" t="s">
        <v>1351</v>
      </c>
      <c r="D332" t="s">
        <v>1352</v>
      </c>
    </row>
    <row r="333" spans="1:4">
      <c r="A333">
        <v>332</v>
      </c>
      <c r="B333" t="s">
        <v>1336</v>
      </c>
      <c r="C333" t="s">
        <v>1353</v>
      </c>
      <c r="D333" t="s">
        <v>1354</v>
      </c>
    </row>
    <row r="334" spans="1:4">
      <c r="A334">
        <v>333</v>
      </c>
      <c r="B334" t="s">
        <v>1355</v>
      </c>
      <c r="C334" t="s">
        <v>1357</v>
      </c>
      <c r="D334" t="s">
        <v>1358</v>
      </c>
    </row>
    <row r="335" spans="1:4">
      <c r="A335">
        <v>334</v>
      </c>
      <c r="B335" t="s">
        <v>1355</v>
      </c>
      <c r="C335" t="s">
        <v>1359</v>
      </c>
      <c r="D335" t="s">
        <v>1360</v>
      </c>
    </row>
    <row r="336" spans="1:4">
      <c r="A336">
        <v>335</v>
      </c>
      <c r="B336" t="s">
        <v>1355</v>
      </c>
      <c r="C336" t="s">
        <v>1361</v>
      </c>
      <c r="D336" t="s">
        <v>1362</v>
      </c>
    </row>
    <row r="337" spans="1:4">
      <c r="A337">
        <v>336</v>
      </c>
      <c r="B337" t="s">
        <v>1355</v>
      </c>
      <c r="C337" t="s">
        <v>1363</v>
      </c>
      <c r="D337" t="s">
        <v>1364</v>
      </c>
    </row>
    <row r="338" spans="1:4">
      <c r="A338">
        <v>337</v>
      </c>
      <c r="B338" t="s">
        <v>1355</v>
      </c>
      <c r="C338" t="s">
        <v>1082</v>
      </c>
      <c r="D338" t="s">
        <v>1365</v>
      </c>
    </row>
    <row r="339" spans="1:4">
      <c r="A339">
        <v>338</v>
      </c>
      <c r="B339" t="s">
        <v>1355</v>
      </c>
      <c r="C339" t="s">
        <v>1366</v>
      </c>
      <c r="D339" t="s">
        <v>1367</v>
      </c>
    </row>
    <row r="340" spans="1:4">
      <c r="A340">
        <v>339</v>
      </c>
      <c r="B340" t="s">
        <v>1355</v>
      </c>
      <c r="C340" t="s">
        <v>1368</v>
      </c>
      <c r="D340" t="s">
        <v>1369</v>
      </c>
    </row>
    <row r="341" spans="1:4">
      <c r="A341">
        <v>340</v>
      </c>
      <c r="B341" t="s">
        <v>1355</v>
      </c>
      <c r="C341" t="s">
        <v>1355</v>
      </c>
      <c r="D341" t="s">
        <v>1356</v>
      </c>
    </row>
    <row r="342" spans="1:4">
      <c r="A342">
        <v>341</v>
      </c>
      <c r="B342" t="s">
        <v>1355</v>
      </c>
      <c r="C342" t="s">
        <v>1370</v>
      </c>
      <c r="D342" t="s">
        <v>1371</v>
      </c>
    </row>
    <row r="343" spans="1:4">
      <c r="A343">
        <v>342</v>
      </c>
      <c r="B343" t="s">
        <v>1355</v>
      </c>
      <c r="C343" t="s">
        <v>1372</v>
      </c>
      <c r="D343" t="s">
        <v>1373</v>
      </c>
    </row>
    <row r="344" spans="1:4">
      <c r="A344">
        <v>343</v>
      </c>
      <c r="B344" t="s">
        <v>1355</v>
      </c>
      <c r="C344" t="s">
        <v>1374</v>
      </c>
      <c r="D344" t="s">
        <v>1375</v>
      </c>
    </row>
    <row r="345" spans="1:4">
      <c r="A345">
        <v>344</v>
      </c>
      <c r="B345" t="s">
        <v>1376</v>
      </c>
      <c r="C345" t="s">
        <v>1378</v>
      </c>
      <c r="D345" t="s">
        <v>1379</v>
      </c>
    </row>
    <row r="346" spans="1:4">
      <c r="A346">
        <v>345</v>
      </c>
      <c r="B346" t="s">
        <v>1376</v>
      </c>
      <c r="C346" t="s">
        <v>1380</v>
      </c>
      <c r="D346" t="s">
        <v>1381</v>
      </c>
    </row>
    <row r="347" spans="1:4">
      <c r="A347">
        <v>346</v>
      </c>
      <c r="B347" t="s">
        <v>1376</v>
      </c>
      <c r="C347" t="s">
        <v>1013</v>
      </c>
      <c r="D347" t="s">
        <v>1382</v>
      </c>
    </row>
    <row r="348" spans="1:4">
      <c r="A348">
        <v>347</v>
      </c>
      <c r="B348" t="s">
        <v>1376</v>
      </c>
      <c r="C348" t="s">
        <v>1062</v>
      </c>
      <c r="D348" t="s">
        <v>1383</v>
      </c>
    </row>
    <row r="349" spans="1:4">
      <c r="A349">
        <v>348</v>
      </c>
      <c r="B349" t="s">
        <v>1376</v>
      </c>
      <c r="C349" t="s">
        <v>1384</v>
      </c>
      <c r="D349" t="s">
        <v>1385</v>
      </c>
    </row>
    <row r="350" spans="1:4">
      <c r="A350">
        <v>349</v>
      </c>
      <c r="B350" t="s">
        <v>1376</v>
      </c>
      <c r="C350" t="s">
        <v>1386</v>
      </c>
      <c r="D350" t="s">
        <v>1387</v>
      </c>
    </row>
    <row r="351" spans="1:4">
      <c r="A351">
        <v>350</v>
      </c>
      <c r="B351" t="s">
        <v>1376</v>
      </c>
      <c r="C351" t="s">
        <v>1064</v>
      </c>
      <c r="D351" t="s">
        <v>1388</v>
      </c>
    </row>
    <row r="352" spans="1:4">
      <c r="A352">
        <v>351</v>
      </c>
      <c r="B352" t="s">
        <v>1376</v>
      </c>
      <c r="C352" t="s">
        <v>1389</v>
      </c>
      <c r="D352" t="s">
        <v>1390</v>
      </c>
    </row>
    <row r="353" spans="1:4">
      <c r="A353">
        <v>352</v>
      </c>
      <c r="B353" t="s">
        <v>1376</v>
      </c>
      <c r="C353" t="s">
        <v>1391</v>
      </c>
      <c r="D353" t="s">
        <v>1392</v>
      </c>
    </row>
    <row r="354" spans="1:4">
      <c r="A354">
        <v>353</v>
      </c>
      <c r="B354" t="s">
        <v>1376</v>
      </c>
      <c r="C354" t="s">
        <v>1376</v>
      </c>
      <c r="D354" t="s">
        <v>1377</v>
      </c>
    </row>
    <row r="355" spans="1:4">
      <c r="A355">
        <v>354</v>
      </c>
      <c r="B355" t="s">
        <v>1376</v>
      </c>
      <c r="C355" t="s">
        <v>1393</v>
      </c>
      <c r="D355" t="s">
        <v>1394</v>
      </c>
    </row>
    <row r="356" spans="1:4">
      <c r="A356">
        <v>355</v>
      </c>
      <c r="B356" t="s">
        <v>1395</v>
      </c>
      <c r="C356" t="s">
        <v>1397</v>
      </c>
      <c r="D356" t="s">
        <v>1398</v>
      </c>
    </row>
    <row r="357" spans="1:4">
      <c r="A357">
        <v>356</v>
      </c>
      <c r="B357" t="s">
        <v>1395</v>
      </c>
      <c r="C357" t="s">
        <v>1399</v>
      </c>
      <c r="D357" t="s">
        <v>1400</v>
      </c>
    </row>
    <row r="358" spans="1:4">
      <c r="A358">
        <v>357</v>
      </c>
      <c r="B358" t="s">
        <v>1395</v>
      </c>
      <c r="C358" t="s">
        <v>1401</v>
      </c>
      <c r="D358" t="s">
        <v>1402</v>
      </c>
    </row>
    <row r="359" spans="1:4">
      <c r="A359">
        <v>358</v>
      </c>
      <c r="B359" t="s">
        <v>1395</v>
      </c>
      <c r="C359" t="s">
        <v>1168</v>
      </c>
      <c r="D359" t="s">
        <v>1403</v>
      </c>
    </row>
    <row r="360" spans="1:4">
      <c r="A360">
        <v>359</v>
      </c>
      <c r="B360" t="s">
        <v>1395</v>
      </c>
      <c r="C360" t="s">
        <v>999</v>
      </c>
      <c r="D360" t="s">
        <v>1404</v>
      </c>
    </row>
    <row r="361" spans="1:4">
      <c r="A361">
        <v>360</v>
      </c>
      <c r="B361" t="s">
        <v>1395</v>
      </c>
      <c r="C361" t="s">
        <v>1395</v>
      </c>
      <c r="D361" t="s">
        <v>1396</v>
      </c>
    </row>
    <row r="362" spans="1:4">
      <c r="A362">
        <v>361</v>
      </c>
      <c r="B362" t="s">
        <v>1395</v>
      </c>
      <c r="C362" t="s">
        <v>1405</v>
      </c>
      <c r="D362" t="s">
        <v>1406</v>
      </c>
    </row>
    <row r="363" spans="1:4">
      <c r="A363">
        <v>362</v>
      </c>
      <c r="B363" t="s">
        <v>1407</v>
      </c>
      <c r="C363" t="s">
        <v>1357</v>
      </c>
      <c r="D363" t="s">
        <v>1409</v>
      </c>
    </row>
    <row r="364" spans="1:4">
      <c r="A364">
        <v>363</v>
      </c>
      <c r="B364" t="s">
        <v>1407</v>
      </c>
      <c r="C364" t="s">
        <v>1410</v>
      </c>
      <c r="D364" t="s">
        <v>1411</v>
      </c>
    </row>
    <row r="365" spans="1:4">
      <c r="A365">
        <v>364</v>
      </c>
      <c r="B365" t="s">
        <v>1407</v>
      </c>
      <c r="C365" t="s">
        <v>1154</v>
      </c>
      <c r="D365" t="s">
        <v>1412</v>
      </c>
    </row>
    <row r="366" spans="1:4">
      <c r="A366">
        <v>365</v>
      </c>
      <c r="B366" t="s">
        <v>1407</v>
      </c>
      <c r="C366" t="s">
        <v>1413</v>
      </c>
      <c r="D366" t="s">
        <v>1414</v>
      </c>
    </row>
    <row r="367" spans="1:4">
      <c r="A367">
        <v>366</v>
      </c>
      <c r="B367" t="s">
        <v>1407</v>
      </c>
      <c r="C367" t="s">
        <v>1415</v>
      </c>
      <c r="D367" t="s">
        <v>1416</v>
      </c>
    </row>
    <row r="368" spans="1:4">
      <c r="A368">
        <v>367</v>
      </c>
      <c r="B368" t="s">
        <v>1407</v>
      </c>
      <c r="C368" t="s">
        <v>785</v>
      </c>
      <c r="D368" t="s">
        <v>1417</v>
      </c>
    </row>
    <row r="369" spans="1:4">
      <c r="A369">
        <v>368</v>
      </c>
      <c r="B369" t="s">
        <v>1407</v>
      </c>
      <c r="C369" t="s">
        <v>1418</v>
      </c>
      <c r="D369" t="s">
        <v>1419</v>
      </c>
    </row>
    <row r="370" spans="1:4">
      <c r="A370">
        <v>369</v>
      </c>
      <c r="B370" t="s">
        <v>1407</v>
      </c>
      <c r="C370" t="s">
        <v>1420</v>
      </c>
      <c r="D370" t="s">
        <v>1421</v>
      </c>
    </row>
    <row r="371" spans="1:4">
      <c r="A371">
        <v>370</v>
      </c>
      <c r="B371" t="s">
        <v>1407</v>
      </c>
      <c r="C371" t="s">
        <v>1407</v>
      </c>
      <c r="D371" t="s">
        <v>1408</v>
      </c>
    </row>
    <row r="372" spans="1:4">
      <c r="A372">
        <v>371</v>
      </c>
      <c r="B372" t="s">
        <v>1407</v>
      </c>
      <c r="C372" t="s">
        <v>1422</v>
      </c>
      <c r="D372" t="s">
        <v>1423</v>
      </c>
    </row>
    <row r="373" spans="1:4">
      <c r="A373">
        <v>372</v>
      </c>
      <c r="B373" t="s">
        <v>1407</v>
      </c>
      <c r="C373" t="s">
        <v>1424</v>
      </c>
      <c r="D373" t="s">
        <v>1425</v>
      </c>
    </row>
    <row r="374" spans="1:4">
      <c r="A374">
        <v>373</v>
      </c>
      <c r="B374" t="s">
        <v>1407</v>
      </c>
      <c r="C374" t="s">
        <v>1426</v>
      </c>
      <c r="D374" t="s">
        <v>1427</v>
      </c>
    </row>
    <row r="375" spans="1:4">
      <c r="A375">
        <v>374</v>
      </c>
      <c r="B375" t="s">
        <v>1428</v>
      </c>
      <c r="C375" t="s">
        <v>1430</v>
      </c>
      <c r="D375" t="s">
        <v>1431</v>
      </c>
    </row>
    <row r="376" spans="1:4">
      <c r="A376">
        <v>375</v>
      </c>
      <c r="B376" t="s">
        <v>1428</v>
      </c>
      <c r="C376" t="s">
        <v>1432</v>
      </c>
      <c r="D376" t="s">
        <v>1433</v>
      </c>
    </row>
    <row r="377" spans="1:4">
      <c r="A377">
        <v>376</v>
      </c>
      <c r="B377" t="s">
        <v>1428</v>
      </c>
      <c r="C377" t="s">
        <v>1434</v>
      </c>
      <c r="D377" t="s">
        <v>1435</v>
      </c>
    </row>
    <row r="378" spans="1:4">
      <c r="A378">
        <v>377</v>
      </c>
      <c r="B378" t="s">
        <v>1428</v>
      </c>
      <c r="C378" t="s">
        <v>1436</v>
      </c>
      <c r="D378" t="s">
        <v>1437</v>
      </c>
    </row>
    <row r="379" spans="1:4">
      <c r="A379">
        <v>378</v>
      </c>
      <c r="B379" t="s">
        <v>1428</v>
      </c>
      <c r="C379" t="s">
        <v>1438</v>
      </c>
      <c r="D379" t="s">
        <v>1439</v>
      </c>
    </row>
    <row r="380" spans="1:4">
      <c r="A380">
        <v>379</v>
      </c>
      <c r="B380" t="s">
        <v>1428</v>
      </c>
      <c r="C380" t="s">
        <v>1440</v>
      </c>
      <c r="D380" t="s">
        <v>1441</v>
      </c>
    </row>
    <row r="381" spans="1:4">
      <c r="A381">
        <v>380</v>
      </c>
      <c r="B381" t="s">
        <v>1428</v>
      </c>
      <c r="C381" t="s">
        <v>1442</v>
      </c>
      <c r="D381" t="s">
        <v>1443</v>
      </c>
    </row>
    <row r="382" spans="1:4">
      <c r="A382">
        <v>381</v>
      </c>
      <c r="B382" t="s">
        <v>1428</v>
      </c>
      <c r="C382" t="s">
        <v>1428</v>
      </c>
      <c r="D382" t="s">
        <v>1429</v>
      </c>
    </row>
    <row r="383" spans="1:4">
      <c r="A383">
        <v>382</v>
      </c>
      <c r="B383" t="s">
        <v>1428</v>
      </c>
      <c r="C383" t="s">
        <v>1444</v>
      </c>
      <c r="D383" t="s">
        <v>1445</v>
      </c>
    </row>
    <row r="384" spans="1:4">
      <c r="A384">
        <v>383</v>
      </c>
      <c r="B384" t="s">
        <v>1428</v>
      </c>
      <c r="C384" t="s">
        <v>1446</v>
      </c>
      <c r="D384" t="s">
        <v>1447</v>
      </c>
    </row>
    <row r="385" spans="1:4">
      <c r="A385">
        <v>384</v>
      </c>
      <c r="B385" t="s">
        <v>1428</v>
      </c>
      <c r="C385" t="s">
        <v>1448</v>
      </c>
      <c r="D385" t="s">
        <v>1449</v>
      </c>
    </row>
    <row r="386" spans="1:4">
      <c r="A386">
        <v>385</v>
      </c>
      <c r="B386" t="s">
        <v>1450</v>
      </c>
      <c r="C386" t="s">
        <v>1452</v>
      </c>
      <c r="D386" t="s">
        <v>1453</v>
      </c>
    </row>
    <row r="387" spans="1:4">
      <c r="A387">
        <v>386</v>
      </c>
      <c r="B387" t="s">
        <v>1450</v>
      </c>
      <c r="C387" t="s">
        <v>1450</v>
      </c>
      <c r="D387" t="s">
        <v>1451</v>
      </c>
    </row>
    <row r="388" spans="1:4">
      <c r="A388">
        <v>387</v>
      </c>
      <c r="B388" t="s">
        <v>1450</v>
      </c>
      <c r="C388" t="s">
        <v>1454</v>
      </c>
      <c r="D388" t="s">
        <v>1455</v>
      </c>
    </row>
    <row r="389" spans="1:4">
      <c r="A389">
        <v>388</v>
      </c>
      <c r="B389" t="s">
        <v>1450</v>
      </c>
      <c r="C389" t="s">
        <v>1456</v>
      </c>
      <c r="D389" t="s">
        <v>1457</v>
      </c>
    </row>
    <row r="390" spans="1:4">
      <c r="A390">
        <v>389</v>
      </c>
      <c r="B390" t="s">
        <v>1458</v>
      </c>
      <c r="C390" t="s">
        <v>1460</v>
      </c>
      <c r="D390" t="s">
        <v>1461</v>
      </c>
    </row>
    <row r="391" spans="1:4">
      <c r="A391">
        <v>390</v>
      </c>
      <c r="B391" t="s">
        <v>1458</v>
      </c>
      <c r="C391" t="s">
        <v>1462</v>
      </c>
      <c r="D391" t="s">
        <v>1463</v>
      </c>
    </row>
    <row r="392" spans="1:4">
      <c r="A392">
        <v>391</v>
      </c>
      <c r="B392" t="s">
        <v>1458</v>
      </c>
      <c r="C392" t="s">
        <v>1464</v>
      </c>
      <c r="D392" t="s">
        <v>1465</v>
      </c>
    </row>
    <row r="393" spans="1:4">
      <c r="A393">
        <v>392</v>
      </c>
      <c r="B393" t="s">
        <v>1458</v>
      </c>
      <c r="C393" t="s">
        <v>1466</v>
      </c>
      <c r="D393" t="s">
        <v>1467</v>
      </c>
    </row>
    <row r="394" spans="1:4">
      <c r="A394">
        <v>393</v>
      </c>
      <c r="B394" t="s">
        <v>1458</v>
      </c>
      <c r="C394" t="s">
        <v>1468</v>
      </c>
      <c r="D394" t="s">
        <v>1469</v>
      </c>
    </row>
    <row r="395" spans="1:4">
      <c r="A395">
        <v>394</v>
      </c>
      <c r="B395" t="s">
        <v>1458</v>
      </c>
      <c r="C395" t="s">
        <v>1470</v>
      </c>
      <c r="D395" t="s">
        <v>1471</v>
      </c>
    </row>
    <row r="396" spans="1:4">
      <c r="A396">
        <v>395</v>
      </c>
      <c r="B396" t="s">
        <v>1458</v>
      </c>
      <c r="C396" t="s">
        <v>1040</v>
      </c>
      <c r="D396" t="s">
        <v>1472</v>
      </c>
    </row>
    <row r="397" spans="1:4">
      <c r="A397">
        <v>396</v>
      </c>
      <c r="B397" t="s">
        <v>1458</v>
      </c>
      <c r="C397" t="s">
        <v>1473</v>
      </c>
      <c r="D397" t="s">
        <v>1474</v>
      </c>
    </row>
    <row r="398" spans="1:4">
      <c r="A398">
        <v>397</v>
      </c>
      <c r="B398" t="s">
        <v>1458</v>
      </c>
      <c r="C398" t="s">
        <v>1475</v>
      </c>
      <c r="D398" t="s">
        <v>1476</v>
      </c>
    </row>
    <row r="399" spans="1:4">
      <c r="A399">
        <v>398</v>
      </c>
      <c r="B399" t="s">
        <v>1458</v>
      </c>
      <c r="C399" t="s">
        <v>1458</v>
      </c>
      <c r="D399" t="s">
        <v>1459</v>
      </c>
    </row>
    <row r="400" spans="1:4">
      <c r="A400">
        <v>399</v>
      </c>
      <c r="B400" t="s">
        <v>1458</v>
      </c>
      <c r="C400" t="s">
        <v>1477</v>
      </c>
      <c r="D400" t="s">
        <v>1478</v>
      </c>
    </row>
    <row r="401" spans="1:4">
      <c r="A401">
        <v>400</v>
      </c>
      <c r="B401" t="s">
        <v>1479</v>
      </c>
      <c r="C401" t="s">
        <v>1481</v>
      </c>
      <c r="D401" t="s">
        <v>1482</v>
      </c>
    </row>
    <row r="402" spans="1:4">
      <c r="A402">
        <v>401</v>
      </c>
      <c r="B402" t="s">
        <v>1479</v>
      </c>
      <c r="C402" t="s">
        <v>1483</v>
      </c>
      <c r="D402" t="s">
        <v>1484</v>
      </c>
    </row>
    <row r="403" spans="1:4">
      <c r="A403">
        <v>402</v>
      </c>
      <c r="B403" t="s">
        <v>1479</v>
      </c>
      <c r="C403" t="s">
        <v>1485</v>
      </c>
      <c r="D403" t="s">
        <v>1486</v>
      </c>
    </row>
    <row r="404" spans="1:4">
      <c r="A404">
        <v>403</v>
      </c>
      <c r="B404" t="s">
        <v>1479</v>
      </c>
      <c r="C404" t="s">
        <v>1487</v>
      </c>
      <c r="D404" t="s">
        <v>1488</v>
      </c>
    </row>
    <row r="405" spans="1:4">
      <c r="A405">
        <v>404</v>
      </c>
      <c r="B405" t="s">
        <v>1479</v>
      </c>
      <c r="C405" t="s">
        <v>1489</v>
      </c>
      <c r="D405" t="s">
        <v>1490</v>
      </c>
    </row>
    <row r="406" spans="1:4">
      <c r="A406">
        <v>405</v>
      </c>
      <c r="B406" t="s">
        <v>1479</v>
      </c>
      <c r="C406" t="s">
        <v>1491</v>
      </c>
      <c r="D406" t="s">
        <v>1492</v>
      </c>
    </row>
    <row r="407" spans="1:4">
      <c r="A407">
        <v>406</v>
      </c>
      <c r="B407" t="s">
        <v>1479</v>
      </c>
      <c r="C407" t="s">
        <v>1106</v>
      </c>
      <c r="D407" t="s">
        <v>1493</v>
      </c>
    </row>
    <row r="408" spans="1:4">
      <c r="A408">
        <v>407</v>
      </c>
      <c r="B408" t="s">
        <v>1479</v>
      </c>
      <c r="C408" t="s">
        <v>1494</v>
      </c>
      <c r="D408" t="s">
        <v>1495</v>
      </c>
    </row>
    <row r="409" spans="1:4">
      <c r="A409">
        <v>408</v>
      </c>
      <c r="B409" t="s">
        <v>1479</v>
      </c>
      <c r="C409" t="s">
        <v>1372</v>
      </c>
      <c r="D409" t="s">
        <v>1496</v>
      </c>
    </row>
    <row r="410" spans="1:4">
      <c r="A410">
        <v>409</v>
      </c>
      <c r="B410" t="s">
        <v>1479</v>
      </c>
      <c r="C410" t="s">
        <v>1479</v>
      </c>
      <c r="D410" t="s">
        <v>1480</v>
      </c>
    </row>
    <row r="411" spans="1:4">
      <c r="A411">
        <v>410</v>
      </c>
      <c r="B411" t="s">
        <v>1479</v>
      </c>
      <c r="C411" t="s">
        <v>1497</v>
      </c>
      <c r="D411" t="s">
        <v>1498</v>
      </c>
    </row>
    <row r="412" spans="1:4">
      <c r="A412">
        <v>411</v>
      </c>
      <c r="B412" t="s">
        <v>1479</v>
      </c>
      <c r="C412" t="s">
        <v>1499</v>
      </c>
      <c r="D412" t="s">
        <v>1500</v>
      </c>
    </row>
    <row r="413" spans="1:4">
      <c r="A413">
        <v>412</v>
      </c>
      <c r="B413" t="s">
        <v>1501</v>
      </c>
      <c r="C413" t="s">
        <v>1503</v>
      </c>
      <c r="D413" t="s">
        <v>1504</v>
      </c>
    </row>
    <row r="414" spans="1:4">
      <c r="A414">
        <v>413</v>
      </c>
      <c r="B414" t="s">
        <v>1501</v>
      </c>
      <c r="C414" t="s">
        <v>1505</v>
      </c>
      <c r="D414" t="s">
        <v>1506</v>
      </c>
    </row>
    <row r="415" spans="1:4">
      <c r="A415">
        <v>414</v>
      </c>
      <c r="B415" t="s">
        <v>1501</v>
      </c>
      <c r="C415" t="s">
        <v>1234</v>
      </c>
      <c r="D415" t="s">
        <v>1507</v>
      </c>
    </row>
    <row r="416" spans="1:4">
      <c r="A416">
        <v>415</v>
      </c>
      <c r="B416" t="s">
        <v>1501</v>
      </c>
      <c r="C416" t="s">
        <v>1508</v>
      </c>
      <c r="D416" t="s">
        <v>1509</v>
      </c>
    </row>
    <row r="417" spans="1:4">
      <c r="A417">
        <v>416</v>
      </c>
      <c r="B417" t="s">
        <v>1501</v>
      </c>
      <c r="C417" t="s">
        <v>1510</v>
      </c>
      <c r="D417" t="s">
        <v>1511</v>
      </c>
    </row>
    <row r="418" spans="1:4">
      <c r="A418">
        <v>417</v>
      </c>
      <c r="B418" t="s">
        <v>1501</v>
      </c>
      <c r="C418" t="s">
        <v>1512</v>
      </c>
      <c r="D418" t="s">
        <v>1513</v>
      </c>
    </row>
    <row r="419" spans="1:4">
      <c r="A419">
        <v>418</v>
      </c>
      <c r="B419" t="s">
        <v>1501</v>
      </c>
      <c r="C419" t="s">
        <v>1514</v>
      </c>
      <c r="D419" t="s">
        <v>1515</v>
      </c>
    </row>
    <row r="420" spans="1:4">
      <c r="A420">
        <v>419</v>
      </c>
      <c r="B420" t="s">
        <v>1501</v>
      </c>
      <c r="C420" t="s">
        <v>1501</v>
      </c>
      <c r="D420" t="s">
        <v>1502</v>
      </c>
    </row>
    <row r="421" spans="1:4">
      <c r="A421">
        <v>420</v>
      </c>
      <c r="B421" t="s">
        <v>1501</v>
      </c>
      <c r="C421" t="s">
        <v>1516</v>
      </c>
      <c r="D421" t="s">
        <v>1517</v>
      </c>
    </row>
    <row r="422" spans="1:4">
      <c r="A422">
        <v>421</v>
      </c>
      <c r="B422" t="s">
        <v>1518</v>
      </c>
      <c r="C422" t="s">
        <v>997</v>
      </c>
      <c r="D422" t="s">
        <v>1520</v>
      </c>
    </row>
    <row r="423" spans="1:4">
      <c r="A423">
        <v>422</v>
      </c>
      <c r="B423" t="s">
        <v>1518</v>
      </c>
      <c r="C423" t="s">
        <v>1521</v>
      </c>
      <c r="D423" t="s">
        <v>1522</v>
      </c>
    </row>
    <row r="424" spans="1:4">
      <c r="A424">
        <v>423</v>
      </c>
      <c r="B424" t="s">
        <v>1518</v>
      </c>
      <c r="C424" t="s">
        <v>1106</v>
      </c>
      <c r="D424" t="s">
        <v>1523</v>
      </c>
    </row>
    <row r="425" spans="1:4">
      <c r="A425">
        <v>424</v>
      </c>
      <c r="B425" t="s">
        <v>1518</v>
      </c>
      <c r="C425" t="s">
        <v>1524</v>
      </c>
      <c r="D425" t="s">
        <v>1525</v>
      </c>
    </row>
    <row r="426" spans="1:4">
      <c r="A426">
        <v>425</v>
      </c>
      <c r="B426" t="s">
        <v>1518</v>
      </c>
      <c r="C426" t="s">
        <v>1526</v>
      </c>
      <c r="D426" t="s">
        <v>1527</v>
      </c>
    </row>
    <row r="427" spans="1:4">
      <c r="A427">
        <v>426</v>
      </c>
      <c r="B427" t="s">
        <v>1518</v>
      </c>
      <c r="C427" t="s">
        <v>1528</v>
      </c>
      <c r="D427" t="s">
        <v>1529</v>
      </c>
    </row>
    <row r="428" spans="1:4">
      <c r="A428">
        <v>427</v>
      </c>
      <c r="B428" t="s">
        <v>1518</v>
      </c>
      <c r="C428" t="s">
        <v>1530</v>
      </c>
      <c r="D428" t="s">
        <v>1531</v>
      </c>
    </row>
    <row r="429" spans="1:4">
      <c r="A429">
        <v>428</v>
      </c>
      <c r="B429" t="s">
        <v>1518</v>
      </c>
      <c r="C429" t="s">
        <v>1518</v>
      </c>
      <c r="D429" t="s">
        <v>1519</v>
      </c>
    </row>
    <row r="430" spans="1:4">
      <c r="A430">
        <v>429</v>
      </c>
      <c r="B430" t="s">
        <v>1518</v>
      </c>
      <c r="C430" t="s">
        <v>1532</v>
      </c>
      <c r="D430" t="s">
        <v>1533</v>
      </c>
    </row>
    <row r="431" spans="1:4">
      <c r="A431">
        <v>430</v>
      </c>
      <c r="B431" t="s">
        <v>1518</v>
      </c>
      <c r="C431" t="s">
        <v>1426</v>
      </c>
      <c r="D431" t="s">
        <v>1534</v>
      </c>
    </row>
    <row r="432" spans="1:4">
      <c r="A432">
        <v>431</v>
      </c>
      <c r="B432" t="s">
        <v>1535</v>
      </c>
      <c r="C432" t="s">
        <v>1013</v>
      </c>
      <c r="D432" t="s">
        <v>1537</v>
      </c>
    </row>
    <row r="433" spans="1:4">
      <c r="A433">
        <v>432</v>
      </c>
      <c r="B433" t="s">
        <v>1535</v>
      </c>
      <c r="C433" t="s">
        <v>1538</v>
      </c>
      <c r="D433" t="s">
        <v>1539</v>
      </c>
    </row>
    <row r="434" spans="1:4">
      <c r="A434">
        <v>433</v>
      </c>
      <c r="B434" t="s">
        <v>1535</v>
      </c>
      <c r="C434" t="s">
        <v>1540</v>
      </c>
      <c r="D434" t="s">
        <v>1541</v>
      </c>
    </row>
    <row r="435" spans="1:4">
      <c r="A435">
        <v>434</v>
      </c>
      <c r="B435" t="s">
        <v>1535</v>
      </c>
      <c r="C435" t="s">
        <v>1542</v>
      </c>
      <c r="D435" t="s">
        <v>1543</v>
      </c>
    </row>
    <row r="436" spans="1:4">
      <c r="A436">
        <v>435</v>
      </c>
      <c r="B436" t="s">
        <v>1535</v>
      </c>
      <c r="C436" t="s">
        <v>1544</v>
      </c>
      <c r="D436" t="s">
        <v>1545</v>
      </c>
    </row>
    <row r="437" spans="1:4">
      <c r="A437">
        <v>436</v>
      </c>
      <c r="B437" t="s">
        <v>1535</v>
      </c>
      <c r="C437" t="s">
        <v>1546</v>
      </c>
      <c r="D437" t="s">
        <v>1547</v>
      </c>
    </row>
    <row r="438" spans="1:4">
      <c r="A438">
        <v>437</v>
      </c>
      <c r="B438" t="s">
        <v>1535</v>
      </c>
      <c r="C438" t="s">
        <v>1535</v>
      </c>
      <c r="D438" t="s">
        <v>1536</v>
      </c>
    </row>
    <row r="439" spans="1:4">
      <c r="A439">
        <v>438</v>
      </c>
      <c r="B439" t="s">
        <v>1535</v>
      </c>
      <c r="C439" t="s">
        <v>1548</v>
      </c>
      <c r="D439" t="s">
        <v>1549</v>
      </c>
    </row>
    <row r="440" spans="1:4">
      <c r="A440">
        <v>439</v>
      </c>
      <c r="B440" t="s">
        <v>1550</v>
      </c>
      <c r="C440" t="s">
        <v>1552</v>
      </c>
      <c r="D440" t="s">
        <v>1553</v>
      </c>
    </row>
    <row r="441" spans="1:4">
      <c r="A441">
        <v>440</v>
      </c>
      <c r="B441" t="s">
        <v>1550</v>
      </c>
      <c r="C441" t="s">
        <v>972</v>
      </c>
      <c r="D441" t="s">
        <v>1554</v>
      </c>
    </row>
    <row r="442" spans="1:4">
      <c r="A442">
        <v>441</v>
      </c>
      <c r="B442" t="s">
        <v>1550</v>
      </c>
      <c r="C442" t="s">
        <v>1555</v>
      </c>
      <c r="D442" t="s">
        <v>1556</v>
      </c>
    </row>
    <row r="443" spans="1:4">
      <c r="A443">
        <v>442</v>
      </c>
      <c r="B443" t="s">
        <v>1550</v>
      </c>
      <c r="C443" t="s">
        <v>999</v>
      </c>
      <c r="D443" t="s">
        <v>1557</v>
      </c>
    </row>
    <row r="444" spans="1:4">
      <c r="A444">
        <v>443</v>
      </c>
      <c r="B444" t="s">
        <v>1550</v>
      </c>
      <c r="C444" t="s">
        <v>1558</v>
      </c>
      <c r="D444" t="s">
        <v>1559</v>
      </c>
    </row>
    <row r="445" spans="1:4">
      <c r="A445">
        <v>444</v>
      </c>
      <c r="B445" t="s">
        <v>1550</v>
      </c>
      <c r="C445" t="s">
        <v>1560</v>
      </c>
      <c r="D445" t="s">
        <v>1561</v>
      </c>
    </row>
    <row r="446" spans="1:4">
      <c r="A446">
        <v>445</v>
      </c>
      <c r="B446" t="s">
        <v>1550</v>
      </c>
      <c r="C446" t="s">
        <v>1562</v>
      </c>
      <c r="D446" t="s">
        <v>1563</v>
      </c>
    </row>
    <row r="447" spans="1:4">
      <c r="A447">
        <v>446</v>
      </c>
      <c r="B447" t="s">
        <v>1550</v>
      </c>
      <c r="C447" t="s">
        <v>1564</v>
      </c>
      <c r="D447" t="s">
        <v>1565</v>
      </c>
    </row>
    <row r="448" spans="1:4">
      <c r="A448">
        <v>447</v>
      </c>
      <c r="B448" t="s">
        <v>1550</v>
      </c>
      <c r="C448" t="s">
        <v>1566</v>
      </c>
      <c r="D448" t="s">
        <v>1567</v>
      </c>
    </row>
    <row r="449" spans="1:4">
      <c r="A449">
        <v>448</v>
      </c>
      <c r="B449" t="s">
        <v>1550</v>
      </c>
      <c r="C449" t="s">
        <v>1568</v>
      </c>
      <c r="D449" t="s">
        <v>1569</v>
      </c>
    </row>
    <row r="450" spans="1:4">
      <c r="A450">
        <v>449</v>
      </c>
      <c r="B450" t="s">
        <v>1550</v>
      </c>
      <c r="C450" t="s">
        <v>1570</v>
      </c>
      <c r="D450" t="s">
        <v>1571</v>
      </c>
    </row>
    <row r="451" spans="1:4">
      <c r="A451">
        <v>450</v>
      </c>
      <c r="B451" t="s">
        <v>1550</v>
      </c>
      <c r="C451" t="s">
        <v>1550</v>
      </c>
      <c r="D451" t="s">
        <v>1551</v>
      </c>
    </row>
    <row r="452" spans="1:4">
      <c r="A452">
        <v>451</v>
      </c>
      <c r="B452" t="s">
        <v>1550</v>
      </c>
      <c r="C452" t="s">
        <v>1572</v>
      </c>
      <c r="D452" t="s">
        <v>1573</v>
      </c>
    </row>
    <row r="453" spans="1:4">
      <c r="A453">
        <v>452</v>
      </c>
      <c r="B453" t="s">
        <v>1550</v>
      </c>
      <c r="C453" t="s">
        <v>1574</v>
      </c>
      <c r="D453" t="s">
        <v>1575</v>
      </c>
    </row>
    <row r="454" spans="1:4">
      <c r="A454">
        <v>453</v>
      </c>
      <c r="B454" t="s">
        <v>1550</v>
      </c>
      <c r="C454" t="s">
        <v>1576</v>
      </c>
      <c r="D454" t="s">
        <v>1577</v>
      </c>
    </row>
    <row r="455" spans="1:4">
      <c r="A455">
        <v>454</v>
      </c>
      <c r="B455" t="s">
        <v>1578</v>
      </c>
      <c r="C455" t="s">
        <v>1580</v>
      </c>
      <c r="D455" t="s">
        <v>1581</v>
      </c>
    </row>
    <row r="456" spans="1:4">
      <c r="A456">
        <v>455</v>
      </c>
      <c r="B456" t="s">
        <v>1578</v>
      </c>
      <c r="C456" t="s">
        <v>1582</v>
      </c>
      <c r="D456" t="s">
        <v>1583</v>
      </c>
    </row>
    <row r="457" spans="1:4">
      <c r="A457">
        <v>456</v>
      </c>
      <c r="B457" t="s">
        <v>1578</v>
      </c>
      <c r="C457" t="s">
        <v>1584</v>
      </c>
      <c r="D457" t="s">
        <v>1585</v>
      </c>
    </row>
    <row r="458" spans="1:4">
      <c r="A458">
        <v>457</v>
      </c>
      <c r="B458" t="s">
        <v>1578</v>
      </c>
      <c r="C458" t="s">
        <v>1586</v>
      </c>
      <c r="D458" t="s">
        <v>1587</v>
      </c>
    </row>
    <row r="459" spans="1:4">
      <c r="A459">
        <v>458</v>
      </c>
      <c r="B459" t="s">
        <v>1578</v>
      </c>
      <c r="C459" t="s">
        <v>1013</v>
      </c>
      <c r="D459" t="s">
        <v>1588</v>
      </c>
    </row>
    <row r="460" spans="1:4">
      <c r="A460">
        <v>459</v>
      </c>
      <c r="B460" t="s">
        <v>1578</v>
      </c>
      <c r="C460" t="s">
        <v>1589</v>
      </c>
      <c r="D460" t="s">
        <v>1590</v>
      </c>
    </row>
    <row r="461" spans="1:4">
      <c r="A461">
        <v>460</v>
      </c>
      <c r="B461" t="s">
        <v>1578</v>
      </c>
      <c r="C461" t="s">
        <v>1591</v>
      </c>
      <c r="D461" t="s">
        <v>1592</v>
      </c>
    </row>
    <row r="462" spans="1:4">
      <c r="A462">
        <v>461</v>
      </c>
      <c r="B462" t="s">
        <v>1578</v>
      </c>
      <c r="C462" t="s">
        <v>1593</v>
      </c>
      <c r="D462" t="s">
        <v>1594</v>
      </c>
    </row>
    <row r="463" spans="1:4">
      <c r="A463">
        <v>462</v>
      </c>
      <c r="B463" t="s">
        <v>1578</v>
      </c>
      <c r="C463" t="s">
        <v>1595</v>
      </c>
      <c r="D463" t="s">
        <v>1596</v>
      </c>
    </row>
    <row r="464" spans="1:4">
      <c r="A464">
        <v>463</v>
      </c>
      <c r="B464" t="s">
        <v>1578</v>
      </c>
      <c r="C464" t="s">
        <v>1578</v>
      </c>
      <c r="D464" t="s">
        <v>1579</v>
      </c>
    </row>
  </sheetData>
  <phoneticPr fontId="9" type="noConversion"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BA87"/>
  <sheetViews>
    <sheetView showGridLines="0" zoomScaleNormal="100" workbookViewId="0"/>
  </sheetViews>
  <sheetFormatPr defaultRowHeight="11.25"/>
  <cols>
    <col min="1" max="1" width="32.5703125" style="6" customWidth="1"/>
    <col min="2" max="2" width="9.140625" style="147"/>
    <col min="3" max="3" width="9.140625" style="150"/>
    <col min="4" max="4" width="26.5703125" style="150" customWidth="1"/>
    <col min="5" max="6" width="26.5703125" style="82" customWidth="1"/>
    <col min="7" max="7" width="31.42578125" style="82" customWidth="1"/>
    <col min="8" max="8" width="40.85546875" style="82" customWidth="1"/>
    <col min="9" max="9" width="14.5703125" style="82" customWidth="1"/>
    <col min="10" max="10" width="26.85546875" style="82" customWidth="1"/>
    <col min="11" max="11" width="50" style="82" customWidth="1"/>
    <col min="12" max="13" width="10.7109375" style="82" customWidth="1"/>
    <col min="14" max="14" width="55.140625" style="82" customWidth="1"/>
    <col min="15" max="15" width="31.85546875" style="82" customWidth="1"/>
    <col min="16" max="16" width="23.85546875" style="82" customWidth="1"/>
    <col min="17" max="17" width="46.5703125" style="82" customWidth="1"/>
    <col min="18" max="18" width="24" style="82" bestFit="1" customWidth="1"/>
    <col min="19" max="19" width="20.5703125" style="82" customWidth="1"/>
    <col min="20" max="20" width="22" style="82" customWidth="1"/>
    <col min="21" max="22" width="26.42578125" style="82" customWidth="1"/>
    <col min="23" max="23" width="3.28515625" style="82" customWidth="1"/>
    <col min="24" max="24" width="59.7109375" style="82" customWidth="1"/>
    <col min="25" max="25" width="49.140625" style="82" customWidth="1"/>
    <col min="26" max="26" width="11.140625" style="82" customWidth="1"/>
    <col min="27" max="30" width="29" style="82" customWidth="1"/>
    <col min="31" max="31" width="9.140625" style="82"/>
    <col min="32" max="32" width="34.7109375" style="82" customWidth="1"/>
    <col min="33" max="33" width="9.140625" style="82"/>
    <col min="34" max="35" width="34.42578125" style="82" customWidth="1"/>
    <col min="36" max="36" width="9.140625" style="82"/>
    <col min="37" max="37" width="24.5703125" style="82" customWidth="1"/>
    <col min="38" max="38" width="9.140625" style="82"/>
    <col min="39" max="39" width="26.140625" style="82" customWidth="1"/>
    <col min="40" max="40" width="1.7109375" style="82" customWidth="1"/>
    <col min="41" max="41" width="9.140625" style="82"/>
    <col min="42" max="42" width="27.28515625" style="82" customWidth="1"/>
    <col min="43" max="43" width="29.7109375" style="82" customWidth="1"/>
    <col min="44" max="44" width="1.7109375" style="82" customWidth="1"/>
    <col min="45" max="45" width="21.42578125" style="82" customWidth="1"/>
    <col min="46" max="46" width="1.7109375" style="82" customWidth="1"/>
    <col min="47" max="47" width="31.28515625" style="82" bestFit="1" customWidth="1"/>
    <col min="48" max="48" width="1.7109375" style="82" customWidth="1"/>
    <col min="49" max="50" width="9.140625" style="545"/>
    <col min="51" max="51" width="9.140625" style="82"/>
    <col min="52" max="52" width="20" style="82" customWidth="1"/>
    <col min="53" max="53" width="42.85546875" style="82" bestFit="1" customWidth="1"/>
    <col min="54" max="16384" width="9.140625" style="82"/>
  </cols>
  <sheetData>
    <row r="1" spans="1:53" s="146" customFormat="1" ht="43.5" customHeight="1">
      <c r="A1" s="155" t="s">
        <v>70</v>
      </c>
      <c r="B1" s="155" t="s">
        <v>367</v>
      </c>
      <c r="C1" s="155" t="s">
        <v>89</v>
      </c>
      <c r="D1" s="155" t="s">
        <v>86</v>
      </c>
      <c r="E1" s="155" t="s">
        <v>188</v>
      </c>
      <c r="F1" s="155" t="s">
        <v>228</v>
      </c>
      <c r="G1" s="155" t="s">
        <v>205</v>
      </c>
      <c r="H1" s="155" t="s">
        <v>209</v>
      </c>
      <c r="I1" s="155" t="s">
        <v>227</v>
      </c>
      <c r="J1" s="155" t="s">
        <v>244</v>
      </c>
      <c r="K1" s="155" t="s">
        <v>248</v>
      </c>
      <c r="L1" s="155"/>
      <c r="M1" s="155"/>
      <c r="N1" s="99" t="s">
        <v>284</v>
      </c>
      <c r="O1" s="155" t="s">
        <v>275</v>
      </c>
      <c r="P1" s="155" t="s">
        <v>299</v>
      </c>
      <c r="Q1" s="155" t="s">
        <v>343</v>
      </c>
      <c r="R1" s="155" t="s">
        <v>24</v>
      </c>
      <c r="S1" s="155" t="s">
        <v>32</v>
      </c>
      <c r="T1" s="193" t="s">
        <v>38</v>
      </c>
      <c r="U1" s="193" t="s">
        <v>43</v>
      </c>
      <c r="V1" s="193"/>
      <c r="W1" s="246" t="s">
        <v>328</v>
      </c>
      <c r="X1" s="155" t="s">
        <v>297</v>
      </c>
      <c r="Y1" s="155" t="s">
        <v>311</v>
      </c>
      <c r="Z1" s="155"/>
      <c r="AA1" s="310" t="s">
        <v>368</v>
      </c>
      <c r="AB1" s="310"/>
      <c r="AC1" s="310" t="s">
        <v>369</v>
      </c>
      <c r="AD1" s="310"/>
      <c r="AF1" s="193" t="s">
        <v>340</v>
      </c>
      <c r="AH1" s="155" t="s">
        <v>341</v>
      </c>
      <c r="AI1" s="155" t="s">
        <v>342</v>
      </c>
      <c r="AK1" s="155" t="s">
        <v>359</v>
      </c>
      <c r="AM1" s="155" t="s">
        <v>360</v>
      </c>
      <c r="AP1" s="155" t="s">
        <v>380</v>
      </c>
      <c r="AQ1" s="155" t="s">
        <v>379</v>
      </c>
      <c r="AS1" s="544" t="s">
        <v>385</v>
      </c>
      <c r="AU1" s="193" t="s">
        <v>420</v>
      </c>
      <c r="AW1" s="546" t="s">
        <v>626</v>
      </c>
      <c r="AX1" s="546" t="s">
        <v>627</v>
      </c>
      <c r="AZ1" s="882" t="s">
        <v>660</v>
      </c>
      <c r="BA1" s="882"/>
    </row>
    <row r="2" spans="1:53" ht="66.75" customHeight="1">
      <c r="A2" s="5" t="s">
        <v>104</v>
      </c>
      <c r="B2" s="43">
        <v>2000</v>
      </c>
      <c r="C2" s="43">
        <v>2013</v>
      </c>
      <c r="D2" s="43" t="s">
        <v>87</v>
      </c>
      <c r="E2" s="148" t="s">
        <v>189</v>
      </c>
      <c r="F2" s="148" t="s">
        <v>229</v>
      </c>
      <c r="G2" s="148" t="s">
        <v>203</v>
      </c>
      <c r="H2" s="148" t="s">
        <v>207</v>
      </c>
      <c r="I2" s="148" t="s">
        <v>96</v>
      </c>
      <c r="J2" s="148" t="s">
        <v>245</v>
      </c>
      <c r="K2" s="149" t="s">
        <v>249</v>
      </c>
      <c r="L2" s="234" t="s">
        <v>249</v>
      </c>
      <c r="M2" s="149">
        <v>1</v>
      </c>
      <c r="N2" s="100" t="s">
        <v>288</v>
      </c>
      <c r="O2" s="149" t="s">
        <v>373</v>
      </c>
      <c r="P2" s="235" t="s">
        <v>45</v>
      </c>
      <c r="Q2" s="237" t="s">
        <v>3</v>
      </c>
      <c r="R2" s="240" t="s">
        <v>27</v>
      </c>
      <c r="S2" s="238" t="s">
        <v>29</v>
      </c>
      <c r="T2" s="239" t="s">
        <v>33</v>
      </c>
      <c r="U2" s="234" t="s">
        <v>39</v>
      </c>
      <c r="V2" s="244">
        <v>1</v>
      </c>
      <c r="W2" s="247"/>
      <c r="X2" s="325" t="s">
        <v>386</v>
      </c>
      <c r="Y2" s="43" t="s">
        <v>404</v>
      </c>
      <c r="Z2" s="43"/>
      <c r="AA2" s="327" t="s">
        <v>400</v>
      </c>
      <c r="AB2" s="312" t="s">
        <v>399</v>
      </c>
      <c r="AC2" s="43" t="s">
        <v>313</v>
      </c>
      <c r="AD2" s="312" t="s">
        <v>313</v>
      </c>
      <c r="AF2" s="44" t="s">
        <v>39</v>
      </c>
      <c r="AH2" s="148" t="s">
        <v>345</v>
      </c>
      <c r="AI2" s="148" t="s">
        <v>345</v>
      </c>
      <c r="AK2" s="148" t="s">
        <v>351</v>
      </c>
      <c r="AM2" s="148" t="s">
        <v>361</v>
      </c>
      <c r="AP2" s="686" t="s">
        <v>391</v>
      </c>
      <c r="AQ2" s="43" t="s">
        <v>388</v>
      </c>
      <c r="AS2" s="43" t="s">
        <v>383</v>
      </c>
      <c r="AU2" s="44" t="s">
        <v>413</v>
      </c>
      <c r="AW2" s="547" t="s">
        <v>628</v>
      </c>
      <c r="AX2" s="548" t="s">
        <v>628</v>
      </c>
      <c r="AZ2" s="606" t="s">
        <v>661</v>
      </c>
      <c r="BA2" s="607" t="s">
        <v>665</v>
      </c>
    </row>
    <row r="3" spans="1:53" ht="66.75" customHeight="1">
      <c r="A3" s="5" t="s">
        <v>105</v>
      </c>
      <c r="B3" s="43">
        <v>2001</v>
      </c>
      <c r="C3" s="43">
        <v>2014</v>
      </c>
      <c r="D3" s="43" t="s">
        <v>88</v>
      </c>
      <c r="E3" s="148" t="s">
        <v>190</v>
      </c>
      <c r="F3" s="148" t="s">
        <v>230</v>
      </c>
      <c r="G3" s="148" t="s">
        <v>204</v>
      </c>
      <c r="H3" s="148" t="s">
        <v>208</v>
      </c>
      <c r="I3" s="148" t="s">
        <v>52</v>
      </c>
      <c r="J3" s="148" t="s">
        <v>285</v>
      </c>
      <c r="K3" s="149" t="s">
        <v>251</v>
      </c>
      <c r="L3" s="149" t="s">
        <v>251</v>
      </c>
      <c r="M3" s="149">
        <v>2</v>
      </c>
      <c r="N3" s="100" t="s">
        <v>262</v>
      </c>
      <c r="O3" s="234" t="s">
        <v>374</v>
      </c>
      <c r="P3" s="235" t="s">
        <v>46</v>
      </c>
      <c r="Q3" s="237" t="s">
        <v>304</v>
      </c>
      <c r="R3" s="236" t="s">
        <v>306</v>
      </c>
      <c r="S3" s="238" t="s">
        <v>30</v>
      </c>
      <c r="T3" s="239" t="s">
        <v>34</v>
      </c>
      <c r="U3" s="234" t="s">
        <v>40</v>
      </c>
      <c r="V3" s="244">
        <v>2</v>
      </c>
      <c r="W3" s="247"/>
      <c r="X3" s="325" t="s">
        <v>387</v>
      </c>
      <c r="Y3" s="43" t="s">
        <v>394</v>
      </c>
      <c r="Z3" s="43"/>
      <c r="AA3" s="327" t="s">
        <v>399</v>
      </c>
      <c r="AB3" s="312" t="s">
        <v>398</v>
      </c>
      <c r="AC3" s="43" t="s">
        <v>314</v>
      </c>
      <c r="AD3" s="312" t="s">
        <v>314</v>
      </c>
      <c r="AF3" s="44" t="s">
        <v>40</v>
      </c>
      <c r="AH3" s="148" t="s">
        <v>370</v>
      </c>
      <c r="AI3" s="148" t="s">
        <v>349</v>
      </c>
      <c r="AK3" s="148" t="s">
        <v>352</v>
      </c>
      <c r="AM3" s="148" t="s">
        <v>362</v>
      </c>
      <c r="AP3" s="686" t="s">
        <v>388</v>
      </c>
      <c r="AQ3" s="43" t="s">
        <v>387</v>
      </c>
      <c r="AS3" s="43" t="s">
        <v>384</v>
      </c>
      <c r="AU3" s="44" t="s">
        <v>414</v>
      </c>
      <c r="AW3" s="547" t="s">
        <v>629</v>
      </c>
      <c r="AX3" s="548" t="s">
        <v>629</v>
      </c>
      <c r="AZ3" s="151" t="s">
        <v>662</v>
      </c>
      <c r="BA3" s="236" t="s">
        <v>669</v>
      </c>
    </row>
    <row r="4" spans="1:53" ht="66.75" customHeight="1">
      <c r="A4" s="5" t="s">
        <v>106</v>
      </c>
      <c r="B4" s="43">
        <v>2002</v>
      </c>
      <c r="C4" s="43">
        <v>2015</v>
      </c>
      <c r="E4" s="148" t="s">
        <v>191</v>
      </c>
      <c r="F4" s="148" t="s">
        <v>231</v>
      </c>
      <c r="H4" s="148" t="s">
        <v>2</v>
      </c>
      <c r="I4" s="148" t="s">
        <v>53</v>
      </c>
      <c r="J4" s="148" t="s">
        <v>286</v>
      </c>
      <c r="K4" s="149" t="s">
        <v>252</v>
      </c>
      <c r="L4" s="149" t="s">
        <v>252</v>
      </c>
      <c r="M4" s="149">
        <v>3</v>
      </c>
      <c r="N4" s="100" t="s">
        <v>289</v>
      </c>
      <c r="O4" s="234" t="s">
        <v>375</v>
      </c>
      <c r="Q4" s="237" t="s">
        <v>26</v>
      </c>
      <c r="R4" s="236" t="s">
        <v>709</v>
      </c>
      <c r="S4" s="238" t="s">
        <v>31</v>
      </c>
      <c r="T4" s="239" t="s">
        <v>35</v>
      </c>
      <c r="U4" s="234" t="s">
        <v>41</v>
      </c>
      <c r="V4" s="244">
        <v>3</v>
      </c>
      <c r="W4" s="247"/>
      <c r="X4" s="325" t="s">
        <v>388</v>
      </c>
      <c r="Y4" s="43" t="s">
        <v>395</v>
      </c>
      <c r="Z4" s="311"/>
      <c r="AA4" s="326" t="s">
        <v>398</v>
      </c>
      <c r="AB4" s="82" t="s">
        <v>401</v>
      </c>
      <c r="AC4" s="43" t="s">
        <v>315</v>
      </c>
      <c r="AD4" s="312" t="s">
        <v>315</v>
      </c>
      <c r="AF4" s="44" t="s">
        <v>41</v>
      </c>
      <c r="AH4" s="44" t="s">
        <v>376</v>
      </c>
      <c r="AK4" s="148" t="s">
        <v>353</v>
      </c>
      <c r="AM4" s="148" t="s">
        <v>363</v>
      </c>
      <c r="AP4" s="686" t="s">
        <v>387</v>
      </c>
      <c r="AQ4" s="43" t="s">
        <v>386</v>
      </c>
      <c r="AS4" s="43" t="s">
        <v>350</v>
      </c>
      <c r="AU4" s="44" t="s">
        <v>415</v>
      </c>
      <c r="AW4" s="547" t="s">
        <v>630</v>
      </c>
      <c r="AX4" s="548" t="s">
        <v>630</v>
      </c>
      <c r="AZ4" s="151" t="s">
        <v>667</v>
      </c>
      <c r="BA4" s="236" t="s">
        <v>668</v>
      </c>
    </row>
    <row r="5" spans="1:53" ht="66.75" customHeight="1">
      <c r="A5" s="5" t="s">
        <v>107</v>
      </c>
      <c r="B5" s="43">
        <v>2003</v>
      </c>
      <c r="C5" s="43">
        <v>2016</v>
      </c>
      <c r="E5" s="148" t="s">
        <v>192</v>
      </c>
      <c r="F5" s="148" t="s">
        <v>232</v>
      </c>
      <c r="I5" s="148" t="s">
        <v>54</v>
      </c>
      <c r="K5" s="149" t="s">
        <v>250</v>
      </c>
      <c r="L5" s="149" t="s">
        <v>250</v>
      </c>
      <c r="M5" s="149">
        <v>4</v>
      </c>
      <c r="N5" s="151" t="s">
        <v>290</v>
      </c>
      <c r="O5" s="148" t="s">
        <v>345</v>
      </c>
      <c r="Q5" s="237" t="s">
        <v>305</v>
      </c>
      <c r="R5" s="236" t="s">
        <v>307</v>
      </c>
      <c r="T5" s="44" t="s">
        <v>36</v>
      </c>
      <c r="U5" s="234" t="s">
        <v>42</v>
      </c>
      <c r="V5" s="244">
        <v>4</v>
      </c>
      <c r="W5" s="247"/>
      <c r="X5" s="325" t="s">
        <v>391</v>
      </c>
      <c r="Y5" s="43" t="s">
        <v>393</v>
      </c>
      <c r="Z5" s="311">
        <v>1</v>
      </c>
      <c r="AA5" s="326" t="s">
        <v>401</v>
      </c>
      <c r="AF5" s="44" t="s">
        <v>330</v>
      </c>
      <c r="AH5" s="148" t="s">
        <v>371</v>
      </c>
      <c r="AK5" s="148" t="s">
        <v>354</v>
      </c>
      <c r="AM5" s="148" t="s">
        <v>364</v>
      </c>
      <c r="AP5" s="686" t="s">
        <v>386</v>
      </c>
      <c r="AQ5" s="43" t="s">
        <v>390</v>
      </c>
      <c r="AU5" s="44" t="s">
        <v>416</v>
      </c>
      <c r="AW5" s="547" t="s">
        <v>631</v>
      </c>
      <c r="AX5" s="548" t="s">
        <v>631</v>
      </c>
      <c r="AZ5" s="151" t="s">
        <v>663</v>
      </c>
      <c r="BA5" s="236" t="s">
        <v>666</v>
      </c>
    </row>
    <row r="6" spans="1:53" ht="66.75" customHeight="1">
      <c r="A6" s="5" t="s">
        <v>108</v>
      </c>
      <c r="B6" s="43">
        <v>2004</v>
      </c>
      <c r="C6" s="43">
        <v>2017</v>
      </c>
      <c r="E6" s="148" t="s">
        <v>193</v>
      </c>
      <c r="F6" s="152"/>
      <c r="G6" s="155" t="s">
        <v>294</v>
      </c>
      <c r="H6" s="155" t="s">
        <v>261</v>
      </c>
      <c r="I6" s="148" t="s">
        <v>71</v>
      </c>
      <c r="J6" s="155" t="s">
        <v>267</v>
      </c>
      <c r="N6" s="151" t="s">
        <v>291</v>
      </c>
      <c r="O6" s="148" t="s">
        <v>349</v>
      </c>
      <c r="R6" s="236" t="s">
        <v>3</v>
      </c>
      <c r="T6" s="44" t="s">
        <v>37</v>
      </c>
      <c r="U6" s="234" t="s">
        <v>330</v>
      </c>
      <c r="V6" s="244">
        <v>5</v>
      </c>
      <c r="W6" s="247"/>
      <c r="X6" s="189">
        <v>5555</v>
      </c>
      <c r="Y6" s="43"/>
      <c r="Z6" s="311"/>
      <c r="AA6" s="326"/>
      <c r="AH6" s="148" t="s">
        <v>372</v>
      </c>
      <c r="AK6" s="148" t="s">
        <v>355</v>
      </c>
      <c r="AM6" s="148" t="s">
        <v>365</v>
      </c>
      <c r="AP6" s="686" t="s">
        <v>390</v>
      </c>
      <c r="AQ6" s="43" t="s">
        <v>389</v>
      </c>
      <c r="AU6" s="329" t="s">
        <v>417</v>
      </c>
      <c r="AW6" s="547" t="s">
        <v>632</v>
      </c>
      <c r="AX6" s="548" t="s">
        <v>632</v>
      </c>
      <c r="AZ6" s="151" t="s">
        <v>664</v>
      </c>
      <c r="BA6" s="236" t="s">
        <v>670</v>
      </c>
    </row>
    <row r="7" spans="1:53" ht="66.75" customHeight="1">
      <c r="A7" s="5" t="s">
        <v>109</v>
      </c>
      <c r="B7" s="43">
        <v>2005</v>
      </c>
      <c r="E7" s="148" t="s">
        <v>194</v>
      </c>
      <c r="F7" s="152"/>
      <c r="G7" s="148" t="s">
        <v>258</v>
      </c>
      <c r="H7" s="148" t="s">
        <v>260</v>
      </c>
      <c r="I7" s="148" t="s">
        <v>72</v>
      </c>
      <c r="J7" s="148" t="s">
        <v>287</v>
      </c>
      <c r="N7" s="153" t="s">
        <v>292</v>
      </c>
      <c r="O7" s="148" t="s">
        <v>370</v>
      </c>
      <c r="U7" s="234" t="s">
        <v>88</v>
      </c>
      <c r="V7" s="245" t="s">
        <v>72</v>
      </c>
      <c r="W7" s="247"/>
      <c r="X7" s="189">
        <v>66666</v>
      </c>
      <c r="Y7" s="43"/>
      <c r="Z7" s="311"/>
      <c r="AA7" s="326"/>
      <c r="AH7" s="148" t="s">
        <v>346</v>
      </c>
      <c r="AK7" s="148" t="s">
        <v>356</v>
      </c>
      <c r="AM7" s="148" t="s">
        <v>366</v>
      </c>
      <c r="AP7" s="686" t="s">
        <v>389</v>
      </c>
      <c r="AQ7" s="43"/>
      <c r="AU7" s="329" t="s">
        <v>418</v>
      </c>
      <c r="AW7" s="547" t="s">
        <v>633</v>
      </c>
      <c r="AX7" s="548" t="s">
        <v>633</v>
      </c>
    </row>
    <row r="8" spans="1:53" ht="66.75" customHeight="1">
      <c r="A8" s="5" t="s">
        <v>110</v>
      </c>
      <c r="B8" s="43">
        <v>2006</v>
      </c>
      <c r="E8" s="148" t="s">
        <v>195</v>
      </c>
      <c r="F8" s="152"/>
      <c r="G8" s="148" t="s">
        <v>259</v>
      </c>
      <c r="H8" s="148" t="s">
        <v>266</v>
      </c>
      <c r="I8" s="148" t="s">
        <v>186</v>
      </c>
      <c r="J8" s="148" t="s">
        <v>283</v>
      </c>
      <c r="N8" s="154" t="s">
        <v>293</v>
      </c>
      <c r="O8" s="148" t="s">
        <v>376</v>
      </c>
      <c r="V8" s="245" t="s">
        <v>186</v>
      </c>
      <c r="W8" s="247"/>
      <c r="X8" s="189">
        <v>77777</v>
      </c>
      <c r="Y8" s="43"/>
      <c r="Z8" s="311"/>
      <c r="AA8" s="326"/>
      <c r="AK8" s="148" t="s">
        <v>357</v>
      </c>
      <c r="AP8" s="247"/>
      <c r="AU8" s="329" t="s">
        <v>419</v>
      </c>
      <c r="AW8" s="547" t="s">
        <v>634</v>
      </c>
      <c r="AX8" s="548" t="s">
        <v>634</v>
      </c>
    </row>
    <row r="9" spans="1:53" ht="66.75" customHeight="1">
      <c r="A9" s="5" t="s">
        <v>111</v>
      </c>
      <c r="B9" s="43">
        <v>2007</v>
      </c>
      <c r="E9" s="148" t="s">
        <v>196</v>
      </c>
      <c r="F9" s="152"/>
      <c r="G9" s="148" t="s">
        <v>266</v>
      </c>
      <c r="I9" s="148" t="s">
        <v>187</v>
      </c>
      <c r="O9" s="148" t="s">
        <v>371</v>
      </c>
      <c r="V9" s="245" t="s">
        <v>187</v>
      </c>
      <c r="W9" s="247"/>
      <c r="X9" s="189">
        <v>8888</v>
      </c>
      <c r="Y9" s="43"/>
      <c r="Z9" s="311">
        <v>1</v>
      </c>
      <c r="AA9" s="326"/>
      <c r="AK9" s="148" t="s">
        <v>358</v>
      </c>
      <c r="AP9" s="247"/>
      <c r="AW9" s="547" t="s">
        <v>635</v>
      </c>
      <c r="AX9" s="548" t="s">
        <v>635</v>
      </c>
    </row>
    <row r="10" spans="1:53" ht="66.75" customHeight="1">
      <c r="A10" s="5" t="s">
        <v>112</v>
      </c>
      <c r="B10" s="43">
        <v>2008</v>
      </c>
      <c r="E10" s="148" t="s">
        <v>197</v>
      </c>
      <c r="F10" s="152"/>
      <c r="I10" s="148" t="s">
        <v>211</v>
      </c>
      <c r="O10" s="148" t="s">
        <v>372</v>
      </c>
      <c r="V10" s="245" t="s">
        <v>211</v>
      </c>
      <c r="W10" s="247"/>
      <c r="X10" s="325" t="s">
        <v>389</v>
      </c>
      <c r="Y10" s="43" t="s">
        <v>396</v>
      </c>
      <c r="Z10" s="311"/>
      <c r="AP10" s="247"/>
      <c r="AW10" s="547" t="s">
        <v>636</v>
      </c>
      <c r="AX10" s="548" t="s">
        <v>636</v>
      </c>
    </row>
    <row r="11" spans="1:53" ht="66.75" customHeight="1">
      <c r="A11" s="5" t="s">
        <v>113</v>
      </c>
      <c r="B11" s="43">
        <v>2009</v>
      </c>
      <c r="E11" s="148" t="s">
        <v>198</v>
      </c>
      <c r="F11" s="152"/>
      <c r="I11" s="148" t="s">
        <v>212</v>
      </c>
      <c r="O11" s="148" t="s">
        <v>346</v>
      </c>
      <c r="V11" s="245" t="s">
        <v>212</v>
      </c>
      <c r="W11" s="242"/>
      <c r="X11" s="325" t="s">
        <v>390</v>
      </c>
      <c r="Y11" s="43" t="s">
        <v>397</v>
      </c>
      <c r="Z11" s="311"/>
      <c r="AP11" s="247"/>
      <c r="AW11" s="547" t="s">
        <v>637</v>
      </c>
      <c r="AX11" s="548" t="s">
        <v>637</v>
      </c>
    </row>
    <row r="12" spans="1:53" ht="33.75">
      <c r="A12" s="5" t="s">
        <v>68</v>
      </c>
      <c r="B12" s="43">
        <v>2010</v>
      </c>
      <c r="E12" s="148" t="s">
        <v>199</v>
      </c>
      <c r="F12" s="152"/>
      <c r="G12" s="155" t="s">
        <v>295</v>
      </c>
      <c r="H12" s="155" t="s">
        <v>263</v>
      </c>
      <c r="I12" s="148" t="s">
        <v>213</v>
      </c>
      <c r="O12" s="156" t="s">
        <v>377</v>
      </c>
      <c r="AW12" s="547" t="s">
        <v>212</v>
      </c>
      <c r="AX12" s="548" t="s">
        <v>212</v>
      </c>
    </row>
    <row r="13" spans="1:53" ht="22.5">
      <c r="A13" s="5" t="s">
        <v>114</v>
      </c>
      <c r="B13" s="43">
        <v>2011</v>
      </c>
      <c r="E13" s="148" t="s">
        <v>200</v>
      </c>
      <c r="F13" s="152"/>
      <c r="G13" s="148" t="s">
        <v>264</v>
      </c>
      <c r="H13" s="148" t="s">
        <v>265</v>
      </c>
      <c r="I13" s="148" t="s">
        <v>214</v>
      </c>
      <c r="O13" s="156" t="s">
        <v>358</v>
      </c>
      <c r="AW13" s="547" t="s">
        <v>213</v>
      </c>
      <c r="AX13" s="548" t="s">
        <v>213</v>
      </c>
    </row>
    <row r="14" spans="1:53" ht="21" customHeight="1">
      <c r="A14" s="5" t="s">
        <v>69</v>
      </c>
      <c r="B14" s="43">
        <v>2012</v>
      </c>
      <c r="G14" s="148" t="s">
        <v>266</v>
      </c>
      <c r="H14" s="148" t="s">
        <v>266</v>
      </c>
      <c r="I14" s="148" t="s">
        <v>215</v>
      </c>
      <c r="N14" s="99" t="s">
        <v>319</v>
      </c>
      <c r="AW14" s="547" t="s">
        <v>214</v>
      </c>
      <c r="AX14" s="548" t="s">
        <v>214</v>
      </c>
    </row>
    <row r="15" spans="1:53" ht="21" customHeight="1">
      <c r="A15" s="5" t="s">
        <v>493</v>
      </c>
      <c r="B15" s="43">
        <v>2013</v>
      </c>
      <c r="I15" s="148" t="s">
        <v>216</v>
      </c>
      <c r="N15" s="233" t="s">
        <v>327</v>
      </c>
      <c r="AW15" s="547" t="s">
        <v>215</v>
      </c>
      <c r="AX15" s="548" t="s">
        <v>215</v>
      </c>
    </row>
    <row r="16" spans="1:53" ht="21" customHeight="1">
      <c r="A16" s="5" t="s">
        <v>115</v>
      </c>
      <c r="B16" s="43">
        <v>2014</v>
      </c>
      <c r="I16" s="148" t="s">
        <v>217</v>
      </c>
      <c r="N16" s="233" t="s">
        <v>326</v>
      </c>
      <c r="AW16" s="547" t="s">
        <v>216</v>
      </c>
      <c r="AX16" s="548" t="s">
        <v>216</v>
      </c>
    </row>
    <row r="17" spans="1:50" ht="21" customHeight="1">
      <c r="A17" s="5" t="s">
        <v>116</v>
      </c>
      <c r="B17" s="43">
        <v>2015</v>
      </c>
      <c r="I17" s="148" t="s">
        <v>218</v>
      </c>
      <c r="N17" s="233" t="s">
        <v>325</v>
      </c>
      <c r="X17" s="325"/>
      <c r="AW17" s="547" t="s">
        <v>217</v>
      </c>
      <c r="AX17" s="548" t="s">
        <v>217</v>
      </c>
    </row>
    <row r="18" spans="1:50" ht="21" customHeight="1">
      <c r="A18" s="5" t="s">
        <v>117</v>
      </c>
      <c r="B18" s="43">
        <v>2016</v>
      </c>
      <c r="I18" s="148" t="s">
        <v>219</v>
      </c>
      <c r="N18" s="233" t="s">
        <v>324</v>
      </c>
      <c r="X18" s="325"/>
      <c r="AW18" s="547" t="s">
        <v>218</v>
      </c>
      <c r="AX18" s="548" t="s">
        <v>218</v>
      </c>
    </row>
    <row r="19" spans="1:50" ht="21" customHeight="1">
      <c r="A19" s="5" t="s">
        <v>118</v>
      </c>
      <c r="B19" s="43">
        <v>2017</v>
      </c>
      <c r="I19" s="148" t="s">
        <v>220</v>
      </c>
      <c r="N19" s="233" t="s">
        <v>323</v>
      </c>
      <c r="X19" s="325"/>
      <c r="AW19" s="547" t="s">
        <v>219</v>
      </c>
      <c r="AX19" s="548" t="s">
        <v>219</v>
      </c>
    </row>
    <row r="20" spans="1:50" ht="21" customHeight="1">
      <c r="A20" s="5" t="s">
        <v>119</v>
      </c>
      <c r="B20" s="43">
        <v>2018</v>
      </c>
      <c r="I20" s="148" t="s">
        <v>221</v>
      </c>
      <c r="N20" s="233" t="s">
        <v>322</v>
      </c>
      <c r="AW20" s="547" t="s">
        <v>220</v>
      </c>
      <c r="AX20" s="548" t="s">
        <v>220</v>
      </c>
    </row>
    <row r="21" spans="1:50" ht="21" customHeight="1">
      <c r="A21" s="5" t="s">
        <v>120</v>
      </c>
      <c r="B21" s="43">
        <v>2019</v>
      </c>
      <c r="I21" s="148" t="s">
        <v>222</v>
      </c>
      <c r="N21" s="233" t="s">
        <v>321</v>
      </c>
      <c r="AW21" s="547" t="s">
        <v>221</v>
      </c>
      <c r="AX21" s="548" t="s">
        <v>221</v>
      </c>
    </row>
    <row r="22" spans="1:50" ht="21" customHeight="1">
      <c r="A22" s="5" t="s">
        <v>121</v>
      </c>
      <c r="B22" s="43">
        <v>2020</v>
      </c>
      <c r="N22" s="233" t="s">
        <v>320</v>
      </c>
      <c r="AW22" s="547" t="s">
        <v>222</v>
      </c>
      <c r="AX22" s="548" t="s">
        <v>222</v>
      </c>
    </row>
    <row r="23" spans="1:50" ht="21" customHeight="1">
      <c r="A23" s="5" t="s">
        <v>122</v>
      </c>
      <c r="B23" s="43">
        <v>2021</v>
      </c>
      <c r="AW23" s="547" t="s">
        <v>638</v>
      </c>
      <c r="AX23" s="548" t="s">
        <v>638</v>
      </c>
    </row>
    <row r="24" spans="1:50" ht="21" customHeight="1">
      <c r="A24" s="5" t="s">
        <v>123</v>
      </c>
      <c r="B24" s="43">
        <v>2022</v>
      </c>
      <c r="AW24" s="547" t="s">
        <v>639</v>
      </c>
      <c r="AX24" s="548" t="s">
        <v>639</v>
      </c>
    </row>
    <row r="25" spans="1:50">
      <c r="A25" s="5" t="s">
        <v>124</v>
      </c>
      <c r="B25" s="43">
        <v>2023</v>
      </c>
      <c r="AW25" s="547" t="s">
        <v>640</v>
      </c>
      <c r="AX25" s="548" t="s">
        <v>640</v>
      </c>
    </row>
    <row r="26" spans="1:50">
      <c r="A26" s="5" t="s">
        <v>125</v>
      </c>
      <c r="B26" s="43">
        <v>2024</v>
      </c>
      <c r="AX26" s="548" t="s">
        <v>641</v>
      </c>
    </row>
    <row r="27" spans="1:50">
      <c r="A27" s="5" t="s">
        <v>126</v>
      </c>
      <c r="B27" s="43">
        <v>2025</v>
      </c>
      <c r="AX27" s="548" t="s">
        <v>642</v>
      </c>
    </row>
    <row r="28" spans="1:50">
      <c r="A28" s="5" t="s">
        <v>127</v>
      </c>
      <c r="D28" s="395"/>
      <c r="E28" s="396"/>
      <c r="F28" s="396"/>
      <c r="H28" s="397" t="s">
        <v>456</v>
      </c>
      <c r="AX28" s="548" t="s">
        <v>643</v>
      </c>
    </row>
    <row r="29" spans="1:50">
      <c r="A29" s="5" t="s">
        <v>128</v>
      </c>
      <c r="D29" s="398" t="s">
        <v>457</v>
      </c>
      <c r="E29" s="399" t="str">
        <f>IF(periodStart = "","", periodStart)</f>
        <v>01.01.2024</v>
      </c>
      <c r="F29" s="399" t="str">
        <f>IF(periodEnd = "","", periodEnd)</f>
        <v>31.12.2028</v>
      </c>
      <c r="H29" s="400" t="s">
        <v>1995</v>
      </c>
      <c r="AX29" s="548" t="s">
        <v>644</v>
      </c>
    </row>
    <row r="30" spans="1:50">
      <c r="A30" s="5" t="s">
        <v>129</v>
      </c>
      <c r="D30" s="401"/>
      <c r="E30" s="402"/>
      <c r="F30" s="402"/>
      <c r="AX30" s="548" t="s">
        <v>645</v>
      </c>
    </row>
    <row r="31" spans="1:50" ht="12.75">
      <c r="A31" s="5" t="s">
        <v>130</v>
      </c>
      <c r="D31" s="395"/>
      <c r="E31" s="396"/>
      <c r="F31" s="396"/>
      <c r="H31" s="403"/>
      <c r="AX31" s="548" t="s">
        <v>646</v>
      </c>
    </row>
    <row r="32" spans="1:50">
      <c r="A32" s="5" t="s">
        <v>131</v>
      </c>
      <c r="D32" s="398" t="s">
        <v>458</v>
      </c>
      <c r="E32" s="404"/>
      <c r="F32" s="404"/>
      <c r="H32" s="405" t="s">
        <v>459</v>
      </c>
      <c r="AX32" s="548" t="s">
        <v>647</v>
      </c>
    </row>
    <row r="33" spans="1:50">
      <c r="A33" s="5" t="s">
        <v>132</v>
      </c>
      <c r="AX33" s="548" t="s">
        <v>648</v>
      </c>
    </row>
    <row r="34" spans="1:50">
      <c r="A34" s="5" t="s">
        <v>133</v>
      </c>
      <c r="AX34" s="548" t="s">
        <v>649</v>
      </c>
    </row>
    <row r="35" spans="1:50">
      <c r="A35" s="5" t="s">
        <v>134</v>
      </c>
      <c r="AX35" s="548" t="s">
        <v>650</v>
      </c>
    </row>
    <row r="36" spans="1:50">
      <c r="A36" s="5" t="s">
        <v>98</v>
      </c>
      <c r="AX36" s="548" t="s">
        <v>651</v>
      </c>
    </row>
    <row r="37" spans="1:50">
      <c r="A37" s="5" t="s">
        <v>99</v>
      </c>
      <c r="AX37" s="548" t="s">
        <v>652</v>
      </c>
    </row>
    <row r="38" spans="1:50">
      <c r="A38" s="5" t="s">
        <v>100</v>
      </c>
      <c r="AX38" s="548" t="s">
        <v>653</v>
      </c>
    </row>
    <row r="39" spans="1:50">
      <c r="A39" s="5" t="s">
        <v>101</v>
      </c>
      <c r="AX39" s="548" t="s">
        <v>601</v>
      </c>
    </row>
    <row r="40" spans="1:50">
      <c r="A40" s="5" t="s">
        <v>102</v>
      </c>
      <c r="AX40" s="548" t="s">
        <v>602</v>
      </c>
    </row>
    <row r="41" spans="1:50">
      <c r="A41" s="5" t="s">
        <v>103</v>
      </c>
      <c r="AX41" s="548" t="s">
        <v>603</v>
      </c>
    </row>
    <row r="42" spans="1:50">
      <c r="A42" s="5" t="s">
        <v>135</v>
      </c>
      <c r="AX42" s="548" t="s">
        <v>604</v>
      </c>
    </row>
    <row r="43" spans="1:50">
      <c r="A43" s="5" t="s">
        <v>136</v>
      </c>
      <c r="AX43" s="548" t="s">
        <v>605</v>
      </c>
    </row>
    <row r="44" spans="1:50">
      <c r="A44" s="5" t="s">
        <v>137</v>
      </c>
      <c r="AX44" s="548" t="s">
        <v>606</v>
      </c>
    </row>
    <row r="45" spans="1:50">
      <c r="A45" s="5" t="s">
        <v>138</v>
      </c>
      <c r="AX45" s="548" t="s">
        <v>607</v>
      </c>
    </row>
    <row r="46" spans="1:50">
      <c r="A46" s="5" t="s">
        <v>139</v>
      </c>
      <c r="AX46" s="548" t="s">
        <v>608</v>
      </c>
    </row>
    <row r="47" spans="1:50">
      <c r="A47" s="5" t="s">
        <v>160</v>
      </c>
      <c r="AX47" s="548" t="s">
        <v>609</v>
      </c>
    </row>
    <row r="48" spans="1:50">
      <c r="A48" s="5" t="s">
        <v>161</v>
      </c>
      <c r="AX48" s="548" t="s">
        <v>610</v>
      </c>
    </row>
    <row r="49" spans="1:50">
      <c r="A49" s="5" t="s">
        <v>162</v>
      </c>
      <c r="AX49" s="548" t="s">
        <v>611</v>
      </c>
    </row>
    <row r="50" spans="1:50">
      <c r="A50" s="5" t="s">
        <v>140</v>
      </c>
      <c r="AX50" s="548" t="s">
        <v>612</v>
      </c>
    </row>
    <row r="51" spans="1:50">
      <c r="A51" s="5" t="s">
        <v>141</v>
      </c>
      <c r="AX51" s="548" t="s">
        <v>613</v>
      </c>
    </row>
    <row r="52" spans="1:50">
      <c r="A52" s="5" t="s">
        <v>142</v>
      </c>
      <c r="AX52" s="548" t="s">
        <v>614</v>
      </c>
    </row>
    <row r="53" spans="1:50">
      <c r="A53" s="5" t="s">
        <v>143</v>
      </c>
      <c r="AX53" s="548" t="s">
        <v>615</v>
      </c>
    </row>
    <row r="54" spans="1:50">
      <c r="A54" s="5" t="s">
        <v>144</v>
      </c>
      <c r="AX54" s="548" t="s">
        <v>616</v>
      </c>
    </row>
    <row r="55" spans="1:50">
      <c r="A55" s="5" t="s">
        <v>145</v>
      </c>
      <c r="AX55" s="548" t="s">
        <v>617</v>
      </c>
    </row>
    <row r="56" spans="1:50">
      <c r="A56" s="5" t="s">
        <v>146</v>
      </c>
      <c r="AX56" s="548" t="s">
        <v>618</v>
      </c>
    </row>
    <row r="57" spans="1:50">
      <c r="A57" s="5" t="s">
        <v>424</v>
      </c>
      <c r="AX57" s="548" t="s">
        <v>619</v>
      </c>
    </row>
    <row r="58" spans="1:50">
      <c r="A58" s="5" t="s">
        <v>147</v>
      </c>
      <c r="AX58" s="548" t="s">
        <v>620</v>
      </c>
    </row>
    <row r="59" spans="1:50">
      <c r="A59" s="5" t="s">
        <v>148</v>
      </c>
      <c r="AX59" s="548" t="s">
        <v>621</v>
      </c>
    </row>
    <row r="60" spans="1:50">
      <c r="A60" s="5" t="s">
        <v>149</v>
      </c>
      <c r="AX60" s="548" t="s">
        <v>622</v>
      </c>
    </row>
    <row r="61" spans="1:50">
      <c r="A61" s="5" t="s">
        <v>150</v>
      </c>
      <c r="AX61" s="548" t="s">
        <v>623</v>
      </c>
    </row>
    <row r="62" spans="1:50">
      <c r="A62" s="5" t="s">
        <v>93</v>
      </c>
    </row>
    <row r="63" spans="1:50">
      <c r="A63" s="5" t="s">
        <v>151</v>
      </c>
    </row>
    <row r="64" spans="1:50">
      <c r="A64" s="5" t="s">
        <v>152</v>
      </c>
    </row>
    <row r="65" spans="1:1">
      <c r="A65" s="5" t="s">
        <v>153</v>
      </c>
    </row>
    <row r="66" spans="1:1">
      <c r="A66" s="5" t="s">
        <v>154</v>
      </c>
    </row>
    <row r="67" spans="1:1">
      <c r="A67" s="5" t="s">
        <v>155</v>
      </c>
    </row>
    <row r="68" spans="1:1">
      <c r="A68" s="5" t="s">
        <v>156</v>
      </c>
    </row>
    <row r="69" spans="1:1">
      <c r="A69" s="5" t="s">
        <v>157</v>
      </c>
    </row>
    <row r="70" spans="1:1">
      <c r="A70" s="5" t="s">
        <v>158</v>
      </c>
    </row>
    <row r="71" spans="1:1">
      <c r="A71" s="5" t="s">
        <v>159</v>
      </c>
    </row>
    <row r="72" spans="1:1">
      <c r="A72" s="5" t="s">
        <v>163</v>
      </c>
    </row>
    <row r="73" spans="1:1">
      <c r="A73" s="5" t="s">
        <v>164</v>
      </c>
    </row>
    <row r="74" spans="1:1">
      <c r="A74" s="5" t="s">
        <v>165</v>
      </c>
    </row>
    <row r="75" spans="1:1">
      <c r="A75" s="5" t="s">
        <v>166</v>
      </c>
    </row>
    <row r="76" spans="1:1">
      <c r="A76" s="5" t="s">
        <v>167</v>
      </c>
    </row>
    <row r="77" spans="1:1">
      <c r="A77" s="5" t="s">
        <v>168</v>
      </c>
    </row>
    <row r="78" spans="1:1">
      <c r="A78" s="5" t="s">
        <v>169</v>
      </c>
    </row>
    <row r="79" spans="1:1">
      <c r="A79" s="5" t="s">
        <v>97</v>
      </c>
    </row>
    <row r="80" spans="1:1">
      <c r="A80" s="5" t="s">
        <v>170</v>
      </c>
    </row>
    <row r="81" spans="1:1">
      <c r="A81" s="5" t="s">
        <v>171</v>
      </c>
    </row>
    <row r="82" spans="1:1">
      <c r="A82" s="5" t="s">
        <v>172</v>
      </c>
    </row>
    <row r="83" spans="1:1">
      <c r="A83" s="5" t="s">
        <v>47</v>
      </c>
    </row>
    <row r="84" spans="1:1">
      <c r="A84" s="5" t="s">
        <v>48</v>
      </c>
    </row>
    <row r="85" spans="1:1">
      <c r="A85" s="5" t="s">
        <v>49</v>
      </c>
    </row>
    <row r="86" spans="1:1">
      <c r="A86" s="5" t="s">
        <v>50</v>
      </c>
    </row>
    <row r="87" spans="1:1">
      <c r="A87" s="5" t="s">
        <v>51</v>
      </c>
    </row>
  </sheetData>
  <sheetProtection formatColumns="0" formatRows="0"/>
  <mergeCells count="1">
    <mergeCell ref="AZ1:BA1"/>
  </mergeCells>
  <phoneticPr fontId="1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A1:D36"/>
  <sheetViews>
    <sheetView showGridLines="0" zoomScaleNormal="100" workbookViewId="0"/>
  </sheetViews>
  <sheetFormatPr defaultRowHeight="11.25"/>
  <cols>
    <col min="1" max="1" width="3.7109375" style="42" customWidth="1"/>
    <col min="2" max="2" width="90.7109375" style="42" customWidth="1"/>
    <col min="3" max="16384" width="9.140625" style="42"/>
  </cols>
  <sheetData>
    <row r="1" spans="2:4">
      <c r="B1" s="50" t="s">
        <v>63</v>
      </c>
    </row>
    <row r="2" spans="2:4" ht="90">
      <c r="B2" s="52" t="s">
        <v>578</v>
      </c>
    </row>
    <row r="3" spans="2:4" ht="67.5">
      <c r="B3" s="52" t="s">
        <v>433</v>
      </c>
    </row>
    <row r="4" spans="2:4" ht="33.75">
      <c r="B4" s="52" t="s">
        <v>698</v>
      </c>
    </row>
    <row r="5" spans="2:4">
      <c r="B5" s="52" t="s">
        <v>226</v>
      </c>
    </row>
    <row r="6" spans="2:4" ht="22.5">
      <c r="B6" s="52" t="s">
        <v>270</v>
      </c>
    </row>
    <row r="7" spans="2:4" ht="22.5">
      <c r="B7" s="52" t="s">
        <v>271</v>
      </c>
    </row>
    <row r="8" spans="2:4" ht="22.5">
      <c r="B8" s="52" t="s">
        <v>272</v>
      </c>
    </row>
    <row r="9" spans="2:4" ht="22.5">
      <c r="B9" s="52" t="s">
        <v>579</v>
      </c>
    </row>
    <row r="10" spans="2:4" ht="56.25">
      <c r="B10" s="52" t="s">
        <v>699</v>
      </c>
    </row>
    <row r="11" spans="2:4" ht="12.75">
      <c r="B11" s="334" t="s">
        <v>429</v>
      </c>
    </row>
    <row r="12" spans="2:4">
      <c r="B12" s="50" t="s">
        <v>185</v>
      </c>
    </row>
    <row r="13" spans="2:4" ht="22.5">
      <c r="B13" s="52" t="s">
        <v>201</v>
      </c>
    </row>
    <row r="14" spans="2:4" ht="67.5">
      <c r="B14" s="52" t="s">
        <v>254</v>
      </c>
    </row>
    <row r="15" spans="2:4" ht="22.5">
      <c r="B15" s="52" t="s">
        <v>234</v>
      </c>
    </row>
    <row r="16" spans="2:4">
      <c r="B16" s="50" t="s">
        <v>210</v>
      </c>
      <c r="D16" s="93"/>
    </row>
    <row r="17" spans="1:2" ht="33.75">
      <c r="B17" s="52" t="s">
        <v>268</v>
      </c>
    </row>
    <row r="18" spans="1:2" ht="33.75">
      <c r="B18" s="52" t="s">
        <v>269</v>
      </c>
    </row>
    <row r="19" spans="1:2">
      <c r="B19" s="52" t="s">
        <v>255</v>
      </c>
    </row>
    <row r="20" spans="1:2" ht="33.75">
      <c r="B20" s="52" t="s">
        <v>296</v>
      </c>
    </row>
    <row r="21" spans="1:2">
      <c r="B21" s="50" t="s">
        <v>223</v>
      </c>
    </row>
    <row r="22" spans="1:2">
      <c r="B22" s="52" t="s">
        <v>225</v>
      </c>
    </row>
    <row r="24" spans="1:2" ht="22.5">
      <c r="B24" s="336" t="s">
        <v>381</v>
      </c>
    </row>
    <row r="26" spans="1:2">
      <c r="B26" s="50" t="s">
        <v>336</v>
      </c>
    </row>
    <row r="27" spans="1:2" ht="22.5">
      <c r="B27" s="335" t="s">
        <v>543</v>
      </c>
    </row>
    <row r="28" spans="1:2" ht="56.25">
      <c r="B28" s="335" t="s">
        <v>542</v>
      </c>
    </row>
    <row r="29" spans="1:2">
      <c r="B29" s="441" t="s">
        <v>430</v>
      </c>
    </row>
    <row r="30" spans="1:2" ht="22.5">
      <c r="B30" s="335" t="s">
        <v>431</v>
      </c>
    </row>
    <row r="32" spans="1:2">
      <c r="A32" s="406"/>
      <c r="B32" s="407" t="s">
        <v>486</v>
      </c>
    </row>
    <row r="33" spans="1:2" ht="14.25">
      <c r="A33" s="408">
        <v>1</v>
      </c>
      <c r="B33" s="409" t="s">
        <v>487</v>
      </c>
    </row>
    <row r="34" spans="1:2" ht="14.25">
      <c r="A34" s="408">
        <v>2</v>
      </c>
      <c r="B34" s="409" t="s">
        <v>488</v>
      </c>
    </row>
    <row r="35" spans="1:2">
      <c r="B35" s="407" t="s">
        <v>489</v>
      </c>
    </row>
    <row r="36" spans="1:2">
      <c r="B36" s="409" t="s">
        <v>490</v>
      </c>
    </row>
  </sheetData>
  <phoneticPr fontId="9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6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5" right="0.75" top="1" bottom="1" header="0.5" footer="0.5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29"/>
  </cols>
  <sheetData>
    <row r="1" spans="1:1">
      <c r="A1" s="257"/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CCCCFF"/>
  </sheetPr>
  <dimension ref="A1:T30"/>
  <sheetViews>
    <sheetView showGridLines="0" topLeftCell="C4" zoomScaleNormal="100" workbookViewId="0">
      <selection activeCell="J21" sqref="J21:J23"/>
    </sheetView>
  </sheetViews>
  <sheetFormatPr defaultRowHeight="11.25"/>
  <cols>
    <col min="1" max="2" width="3.7109375" style="313" hidden="1" customWidth="1"/>
    <col min="3" max="3" width="3.7109375" style="103" bestFit="1" customWidth="1"/>
    <col min="4" max="4" width="6.140625" style="103" customWidth="1"/>
    <col min="5" max="5" width="50.7109375" style="103" customWidth="1"/>
    <col min="6" max="6" width="33.85546875" style="103" customWidth="1"/>
    <col min="7" max="7" width="8.5703125" style="103" customWidth="1"/>
    <col min="8" max="8" width="3.7109375" style="103" customWidth="1"/>
    <col min="9" max="9" width="5.42578125" style="103" customWidth="1"/>
    <col min="10" max="10" width="47.85546875" style="103" customWidth="1"/>
    <col min="11" max="12" width="3.7109375" style="103" customWidth="1"/>
    <col min="13" max="13" width="5.7109375" style="103" customWidth="1"/>
    <col min="14" max="14" width="28.140625" style="103" customWidth="1"/>
    <col min="15" max="16" width="3.7109375" style="103" customWidth="1"/>
    <col min="17" max="17" width="5.7109375" style="103" customWidth="1"/>
    <col min="18" max="18" width="34.42578125" style="103" customWidth="1"/>
    <col min="19" max="19" width="30.7109375" style="103" customWidth="1"/>
    <col min="20" max="20" width="3.7109375" style="103" customWidth="1"/>
    <col min="21" max="16384" width="9.140625" style="103"/>
  </cols>
  <sheetData>
    <row r="1" spans="1:20" hidden="1">
      <c r="A1" s="322"/>
    </row>
    <row r="2" spans="1:20" hidden="1"/>
    <row r="3" spans="1:20" hidden="1"/>
    <row r="4" spans="1:20" ht="3" customHeight="1"/>
    <row r="5" spans="1:20" s="124" customFormat="1" ht="24.95" customHeight="1">
      <c r="A5" s="314"/>
      <c r="B5" s="314"/>
      <c r="D5" s="731" t="s">
        <v>432</v>
      </c>
      <c r="E5" s="732"/>
      <c r="F5" s="732"/>
      <c r="G5" s="732"/>
      <c r="H5" s="732"/>
      <c r="I5" s="732"/>
      <c r="J5" s="733"/>
      <c r="K5" s="594"/>
      <c r="L5" s="232"/>
      <c r="M5" s="232"/>
      <c r="N5" s="232"/>
      <c r="O5" s="232"/>
      <c r="P5" s="232"/>
      <c r="Q5" s="232"/>
      <c r="R5" s="232"/>
      <c r="S5" s="232"/>
    </row>
    <row r="6" spans="1:20" s="184" customFormat="1" hidden="1">
      <c r="A6" s="446"/>
      <c r="B6" s="446"/>
      <c r="D6" s="759"/>
      <c r="E6" s="760"/>
      <c r="F6" s="760"/>
      <c r="G6" s="760"/>
      <c r="H6" s="760"/>
      <c r="I6" s="760"/>
      <c r="J6" s="761"/>
    </row>
    <row r="7" spans="1:20" s="184" customFormat="1" hidden="1">
      <c r="A7" s="446"/>
      <c r="B7" s="446"/>
      <c r="E7" s="757"/>
      <c r="F7" s="757"/>
      <c r="G7" s="756"/>
      <c r="H7" s="756"/>
      <c r="I7" s="756"/>
      <c r="J7" s="756"/>
    </row>
    <row r="8" spans="1:20" s="184" customFormat="1" hidden="1">
      <c r="A8" s="446"/>
      <c r="B8" s="446"/>
      <c r="E8" s="757"/>
      <c r="F8" s="757"/>
      <c r="G8" s="756"/>
      <c r="H8" s="756"/>
      <c r="I8" s="756"/>
      <c r="J8" s="756"/>
    </row>
    <row r="9" spans="1:20" s="184" customFormat="1" hidden="1">
      <c r="A9" s="446"/>
      <c r="B9" s="446"/>
      <c r="E9" s="757"/>
      <c r="F9" s="757"/>
      <c r="G9" s="756"/>
      <c r="H9" s="756"/>
      <c r="I9" s="756"/>
      <c r="J9" s="756"/>
    </row>
    <row r="10" spans="1:20" s="184" customFormat="1" hidden="1">
      <c r="A10" s="446"/>
      <c r="B10" s="446"/>
      <c r="E10" s="757"/>
      <c r="F10" s="757"/>
      <c r="G10" s="756"/>
      <c r="H10" s="756"/>
      <c r="I10" s="756"/>
      <c r="J10" s="756"/>
    </row>
    <row r="11" spans="1:20" s="184" customFormat="1" hidden="1">
      <c r="A11" s="446"/>
      <c r="B11" s="446"/>
      <c r="D11" s="166"/>
      <c r="E11" s="757"/>
      <c r="F11" s="757"/>
      <c r="G11" s="167"/>
      <c r="H11" s="212"/>
      <c r="I11" s="212"/>
      <c r="J11" s="166"/>
      <c r="K11" s="167"/>
      <c r="L11" s="166"/>
      <c r="M11" s="166"/>
      <c r="N11" s="167"/>
      <c r="O11" s="167"/>
      <c r="P11" s="166"/>
      <c r="Q11" s="166"/>
      <c r="R11" s="167"/>
    </row>
    <row r="12" spans="1:20" s="184" customFormat="1" hidden="1">
      <c r="A12" s="446"/>
      <c r="B12" s="446"/>
      <c r="E12" s="757"/>
      <c r="F12" s="757"/>
      <c r="G12" s="167"/>
      <c r="H12" s="212"/>
      <c r="I12" s="212"/>
      <c r="J12" s="211"/>
      <c r="K12" s="166"/>
      <c r="L12" s="166"/>
      <c r="M12" s="166"/>
      <c r="N12" s="167"/>
      <c r="O12" s="166"/>
      <c r="P12" s="166"/>
      <c r="Q12" s="166"/>
      <c r="R12" s="167"/>
    </row>
    <row r="13" spans="1:20" s="184" customFormat="1" hidden="1">
      <c r="A13" s="446"/>
      <c r="B13" s="446"/>
      <c r="E13" s="758"/>
      <c r="F13" s="758"/>
      <c r="G13" s="252"/>
      <c r="H13" s="212"/>
      <c r="I13" s="166"/>
      <c r="J13" s="166"/>
      <c r="K13" s="166"/>
      <c r="L13" s="166"/>
      <c r="M13" s="166"/>
      <c r="N13" s="167"/>
      <c r="O13" s="166"/>
      <c r="P13" s="166"/>
      <c r="Q13" s="166"/>
      <c r="R13" s="167"/>
    </row>
    <row r="14" spans="1:20" s="184" customFormat="1" hidden="1">
      <c r="A14" s="446"/>
      <c r="B14" s="446"/>
    </row>
    <row r="15" spans="1:20" hidden="1"/>
    <row r="16" spans="1:20" s="124" customFormat="1" ht="3" customHeight="1">
      <c r="A16" s="314"/>
      <c r="B16" s="314"/>
      <c r="D16" s="447"/>
      <c r="E16" s="447"/>
      <c r="F16" s="447"/>
      <c r="G16" s="447"/>
      <c r="H16" s="447"/>
      <c r="I16" s="447"/>
      <c r="J16" s="447"/>
      <c r="K16" s="447"/>
      <c r="L16" s="447"/>
      <c r="M16" s="447"/>
      <c r="N16" s="447"/>
      <c r="O16" s="447"/>
      <c r="P16" s="447"/>
      <c r="Q16" s="447"/>
      <c r="R16" s="447"/>
      <c r="S16" s="447"/>
      <c r="T16" s="168"/>
    </row>
    <row r="17" spans="1:20" ht="27" customHeight="1">
      <c r="D17" s="754" t="s">
        <v>95</v>
      </c>
      <c r="E17" s="754" t="s">
        <v>300</v>
      </c>
      <c r="F17" s="754" t="s">
        <v>83</v>
      </c>
      <c r="G17" s="754" t="s">
        <v>491</v>
      </c>
      <c r="H17" s="754" t="s">
        <v>95</v>
      </c>
      <c r="I17" s="754"/>
      <c r="J17" s="754" t="s">
        <v>23</v>
      </c>
      <c r="K17" s="755" t="s">
        <v>551</v>
      </c>
      <c r="L17" s="755"/>
      <c r="M17" s="755"/>
      <c r="N17" s="755"/>
      <c r="O17" s="755" t="s">
        <v>550</v>
      </c>
      <c r="P17" s="755"/>
      <c r="Q17" s="755"/>
      <c r="R17" s="755"/>
      <c r="S17" s="754" t="s">
        <v>247</v>
      </c>
    </row>
    <row r="18" spans="1:20" ht="30.75" customHeight="1">
      <c r="D18" s="754"/>
      <c r="E18" s="754"/>
      <c r="F18" s="754"/>
      <c r="G18" s="754"/>
      <c r="H18" s="754"/>
      <c r="I18" s="754"/>
      <c r="J18" s="754"/>
      <c r="K18" s="118" t="s">
        <v>303</v>
      </c>
      <c r="L18" s="754" t="s">
        <v>95</v>
      </c>
      <c r="M18" s="754"/>
      <c r="N18" s="118" t="s">
        <v>233</v>
      </c>
      <c r="O18" s="118" t="s">
        <v>303</v>
      </c>
      <c r="P18" s="754" t="s">
        <v>95</v>
      </c>
      <c r="Q18" s="754"/>
      <c r="R18" s="118" t="s">
        <v>233</v>
      </c>
      <c r="S18" s="754"/>
    </row>
    <row r="19" spans="1:20" s="543" customFormat="1" ht="12" customHeight="1">
      <c r="A19" s="542"/>
      <c r="B19" s="542"/>
      <c r="D19" s="41" t="s">
        <v>96</v>
      </c>
      <c r="E19" s="41" t="s">
        <v>52</v>
      </c>
      <c r="F19" s="41" t="s">
        <v>53</v>
      </c>
      <c r="G19" s="41" t="s">
        <v>54</v>
      </c>
      <c r="H19" s="753" t="s">
        <v>71</v>
      </c>
      <c r="I19" s="753"/>
      <c r="J19" s="41" t="s">
        <v>72</v>
      </c>
      <c r="K19" s="41" t="s">
        <v>186</v>
      </c>
      <c r="L19" s="753" t="s">
        <v>187</v>
      </c>
      <c r="M19" s="753"/>
      <c r="N19" s="41" t="s">
        <v>211</v>
      </c>
      <c r="O19" s="41" t="s">
        <v>212</v>
      </c>
      <c r="P19" s="753" t="s">
        <v>213</v>
      </c>
      <c r="Q19" s="753"/>
      <c r="R19" s="41" t="s">
        <v>214</v>
      </c>
      <c r="S19" s="41" t="s">
        <v>215</v>
      </c>
    </row>
    <row r="20" spans="1:20" ht="14.25" hidden="1">
      <c r="C20" s="440"/>
      <c r="D20" s="485">
        <v>0</v>
      </c>
      <c r="E20" s="538"/>
      <c r="F20" s="538"/>
      <c r="G20" s="126"/>
      <c r="H20" s="539"/>
      <c r="I20" s="539"/>
      <c r="J20" s="331"/>
      <c r="K20" s="126"/>
      <c r="L20" s="331"/>
      <c r="M20" s="331"/>
      <c r="N20" s="540"/>
      <c r="O20" s="126"/>
      <c r="P20" s="331"/>
      <c r="Q20" s="331"/>
      <c r="R20" s="541"/>
      <c r="S20" s="126"/>
      <c r="T20" s="231"/>
    </row>
    <row r="21" spans="1:20" s="668" customFormat="1" ht="17.100000000000001" customHeight="1">
      <c r="A21" s="308">
        <v>4</v>
      </c>
      <c r="C21" s="440"/>
      <c r="D21" s="741">
        <v>1</v>
      </c>
      <c r="E21" s="747" t="s">
        <v>391</v>
      </c>
      <c r="F21" s="749" t="s">
        <v>1599</v>
      </c>
      <c r="G21" s="752" t="s">
        <v>88</v>
      </c>
      <c r="H21" s="741"/>
      <c r="I21" s="741">
        <v>1</v>
      </c>
      <c r="J21" s="743" t="s">
        <v>400</v>
      </c>
      <c r="K21" s="739" t="s">
        <v>88</v>
      </c>
      <c r="L21" s="746"/>
      <c r="M21" s="746" t="s">
        <v>96</v>
      </c>
      <c r="N21" s="737"/>
      <c r="O21" s="739" t="s">
        <v>88</v>
      </c>
      <c r="P21" s="683"/>
      <c r="Q21" s="683" t="s">
        <v>96</v>
      </c>
      <c r="R21" s="693"/>
      <c r="S21" s="678"/>
    </row>
    <row r="22" spans="1:20" s="668" customFormat="1" ht="17.100000000000001" customHeight="1">
      <c r="A22" s="308"/>
      <c r="C22" s="184"/>
      <c r="D22" s="742"/>
      <c r="E22" s="748"/>
      <c r="F22" s="750"/>
      <c r="G22" s="740"/>
      <c r="H22" s="742"/>
      <c r="I22" s="742"/>
      <c r="J22" s="744"/>
      <c r="K22" s="740"/>
      <c r="L22" s="742"/>
      <c r="M22" s="742"/>
      <c r="N22" s="738"/>
      <c r="O22" s="740"/>
      <c r="P22" s="332"/>
      <c r="Q22" s="122"/>
      <c r="R22" s="122"/>
      <c r="S22" s="123"/>
    </row>
    <row r="23" spans="1:20" s="668" customFormat="1" ht="15" customHeight="1">
      <c r="A23" s="308"/>
      <c r="C23" s="184"/>
      <c r="D23" s="742"/>
      <c r="E23" s="748"/>
      <c r="F23" s="750"/>
      <c r="G23" s="740"/>
      <c r="H23" s="742"/>
      <c r="I23" s="742"/>
      <c r="J23" s="745"/>
      <c r="K23" s="740"/>
      <c r="L23" s="121"/>
      <c r="M23" s="122"/>
      <c r="N23" s="122"/>
      <c r="O23" s="122"/>
      <c r="P23" s="122"/>
      <c r="Q23" s="122"/>
      <c r="R23" s="122"/>
      <c r="S23" s="123"/>
    </row>
    <row r="24" spans="1:20" s="668" customFormat="1" ht="15" customHeight="1">
      <c r="A24" s="308"/>
      <c r="C24" s="184"/>
      <c r="D24" s="742"/>
      <c r="E24" s="748"/>
      <c r="F24" s="751"/>
      <c r="G24" s="740"/>
      <c r="H24" s="121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3"/>
    </row>
    <row r="25" spans="1:20" ht="17.100000000000001" customHeight="1">
      <c r="D25" s="121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3"/>
    </row>
    <row r="26" spans="1:20" ht="3" customHeight="1"/>
    <row r="27" spans="1:20" hidden="1"/>
    <row r="28" spans="1:20" ht="0.95" customHeight="1"/>
    <row r="29" spans="1:20" ht="23.25" customHeight="1"/>
    <row r="30" spans="1:20" ht="3" customHeight="1"/>
  </sheetData>
  <sheetProtection algorithmName="SHA-512" hashValue="wL9tpInpCZwieGRmDzLdcDAmCXELmu5Lc2arbqL4fJrfl+OzvY/wMUqmkPn7ptptJxHGZaLw4/rejjKXn02IPw==" saltValue="MRPI1f0FFQxk7o2dYwlqOw==" spinCount="100000" sheet="1" objects="1" scenarios="1" formatColumns="0" formatRows="0"/>
  <dataConsolidate leftLabels="1" link="1"/>
  <mergeCells count="39">
    <mergeCell ref="D5:J5"/>
    <mergeCell ref="E11:F11"/>
    <mergeCell ref="D17:D18"/>
    <mergeCell ref="E17:E18"/>
    <mergeCell ref="E13:F13"/>
    <mergeCell ref="G9:J9"/>
    <mergeCell ref="D6:J6"/>
    <mergeCell ref="E8:F8"/>
    <mergeCell ref="E9:F9"/>
    <mergeCell ref="E10:F10"/>
    <mergeCell ref="E7:F7"/>
    <mergeCell ref="F17:F18"/>
    <mergeCell ref="E12:F12"/>
    <mergeCell ref="S17:S18"/>
    <mergeCell ref="O17:R17"/>
    <mergeCell ref="K17:N17"/>
    <mergeCell ref="G17:G18"/>
    <mergeCell ref="G7:J7"/>
    <mergeCell ref="G8:J8"/>
    <mergeCell ref="J17:J18"/>
    <mergeCell ref="G10:J10"/>
    <mergeCell ref="H17:I18"/>
    <mergeCell ref="H19:I19"/>
    <mergeCell ref="L18:M18"/>
    <mergeCell ref="P18:Q18"/>
    <mergeCell ref="L19:M19"/>
    <mergeCell ref="P19:Q19"/>
    <mergeCell ref="D21:D24"/>
    <mergeCell ref="E21:E24"/>
    <mergeCell ref="F21:F24"/>
    <mergeCell ref="G21:G24"/>
    <mergeCell ref="H21:H23"/>
    <mergeCell ref="N21:N22"/>
    <mergeCell ref="O21:O22"/>
    <mergeCell ref="I21:I23"/>
    <mergeCell ref="J21:J23"/>
    <mergeCell ref="K21:K23"/>
    <mergeCell ref="L21:L22"/>
    <mergeCell ref="M21:M22"/>
  </mergeCells>
  <phoneticPr fontId="9" type="noConversion"/>
  <dataValidations xWindow="622" yWindow="221" count="6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8 N18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21:N22">
      <formula1>DESCRIPTION_TERRITORY</formula1>
    </dataValidation>
    <dataValidation allowBlank="1" showInputMessage="1" showErrorMessage="1" prompt="Выберите виды деятельности, выполнив двойной щелчок левой кнопки мыши по ячейке." sqref="F21"/>
    <dataValidation allowBlank="1" showInputMessage="1" showErrorMessage="1" prompt="Для выбора выполните двойной щелчок левой клавиши мыши по соответствующей ячейке." sqref="G21 K21 O21"/>
    <dataValidation type="textLength" operator="lessThanOrEqual" allowBlank="1" showInputMessage="1" showErrorMessage="1" errorTitle="Ошибка" error="Допускается ввод не более 900 символов!" sqref="R21:S21">
      <formula1>900</formula1>
    </dataValidation>
    <dataValidation type="list" showInputMessage="1" showErrorMessage="1" errorTitle="Ошибка" error="Выберите значение из списка" sqref="J21">
      <formula1>name_rates_4_filter</formula1>
    </dataValidation>
  </dataValidations>
  <pageMargins left="0.7" right="0.7" top="0.75" bottom="0.75" header="0.3" footer="0.3"/>
  <pageSetup paperSize="9" orientation="portrait" verticalDpi="1200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1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sheetProtection formatColumns="0" formatRows="0"/>
  <phoneticPr fontId="9" type="noConversion"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2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6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96</v>
      </c>
    </row>
    <row r="2" spans="1:20" ht="22.5">
      <c r="F2" s="763" t="s">
        <v>566</v>
      </c>
      <c r="G2" s="764"/>
      <c r="H2" s="765"/>
      <c r="I2" s="593"/>
    </row>
    <row r="3" spans="1:20" ht="3" customHeight="1"/>
    <row r="4" spans="1:20" s="255" customFormat="1" ht="11.25">
      <c r="A4" s="319"/>
      <c r="B4" s="319"/>
      <c r="C4" s="319"/>
      <c r="D4" s="319"/>
      <c r="F4" s="722" t="s">
        <v>510</v>
      </c>
      <c r="G4" s="722"/>
      <c r="H4" s="722"/>
      <c r="I4" s="766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6" t="s">
        <v>95</v>
      </c>
      <c r="G5" s="472" t="s">
        <v>513</v>
      </c>
      <c r="H5" s="455" t="s">
        <v>494</v>
      </c>
      <c r="I5" s="766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69">
        <v>1</v>
      </c>
      <c r="G7" s="554" t="s">
        <v>567</v>
      </c>
      <c r="H7" s="454" t="str">
        <f>IF(dateCh="","",dateCh)</f>
        <v>30.10.2023</v>
      </c>
      <c r="I7" s="286" t="s">
        <v>568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67">
        <v>1</v>
      </c>
      <c r="B8" s="319"/>
      <c r="C8" s="319"/>
      <c r="D8" s="319"/>
      <c r="F8" s="469" t="str">
        <f>"2." &amp;mergeValue(A8)</f>
        <v>2.1</v>
      </c>
      <c r="G8" s="554" t="s">
        <v>569</v>
      </c>
      <c r="H8" s="454"/>
      <c r="I8" s="286" t="s">
        <v>677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67"/>
      <c r="B9" s="319"/>
      <c r="C9" s="319"/>
      <c r="D9" s="319"/>
      <c r="F9" s="469" t="str">
        <f>"3." &amp;mergeValue(A9)</f>
        <v>3.1</v>
      </c>
      <c r="G9" s="554" t="s">
        <v>570</v>
      </c>
      <c r="H9" s="454"/>
      <c r="I9" s="286" t="s">
        <v>675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67"/>
      <c r="B10" s="319"/>
      <c r="C10" s="319"/>
      <c r="D10" s="319"/>
      <c r="F10" s="469" t="str">
        <f>"4."&amp;mergeValue(A10)</f>
        <v>4.1</v>
      </c>
      <c r="G10" s="554" t="s">
        <v>571</v>
      </c>
      <c r="H10" s="455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67"/>
      <c r="B11" s="767">
        <v>1</v>
      </c>
      <c r="C11" s="477"/>
      <c r="D11" s="477"/>
      <c r="F11" s="469" t="str">
        <f>"4."&amp;mergeValue(A11) &amp;"."&amp;mergeValue(B11)</f>
        <v>4.1.1</v>
      </c>
      <c r="G11" s="461" t="s">
        <v>679</v>
      </c>
      <c r="H11" s="454" t="str">
        <f>IF(region_name="","",region_name)</f>
        <v>Ростовская область</v>
      </c>
      <c r="I11" s="286" t="s">
        <v>574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67"/>
      <c r="B12" s="767"/>
      <c r="C12" s="767">
        <v>1</v>
      </c>
      <c r="D12" s="477"/>
      <c r="F12" s="469" t="str">
        <f>"4."&amp;mergeValue(A12) &amp;"."&amp;mergeValue(B12)&amp;"."&amp;mergeValue(C12)</f>
        <v>4.1.1.1</v>
      </c>
      <c r="G12" s="476" t="s">
        <v>572</v>
      </c>
      <c r="H12" s="454"/>
      <c r="I12" s="286" t="s">
        <v>575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39" customHeight="1">
      <c r="A13" s="767"/>
      <c r="B13" s="767"/>
      <c r="C13" s="767"/>
      <c r="D13" s="477">
        <v>1</v>
      </c>
      <c r="F13" s="469" t="str">
        <f>"4."&amp;mergeValue(A13) &amp;"."&amp;mergeValue(B13)&amp;"."&amp;mergeValue(C13)&amp;"."&amp;mergeValue(D13)</f>
        <v>4.1.1.1.1</v>
      </c>
      <c r="G13" s="557" t="s">
        <v>573</v>
      </c>
      <c r="H13" s="454"/>
      <c r="I13" s="768" t="s">
        <v>678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18.75">
      <c r="A14" s="767"/>
      <c r="B14" s="767"/>
      <c r="C14" s="767"/>
      <c r="D14" s="477"/>
      <c r="F14" s="473"/>
      <c r="G14" s="163" t="s">
        <v>4</v>
      </c>
      <c r="H14" s="478"/>
      <c r="I14" s="768"/>
      <c r="J14" s="468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75">
      <c r="A15" s="767"/>
      <c r="B15" s="767"/>
      <c r="C15" s="477"/>
      <c r="D15" s="477"/>
      <c r="F15" s="558"/>
      <c r="G15" s="278" t="s">
        <v>451</v>
      </c>
      <c r="H15" s="559"/>
      <c r="I15" s="560"/>
      <c r="J15" s="468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18.75">
      <c r="A16" s="767"/>
      <c r="B16" s="319"/>
      <c r="C16" s="319"/>
      <c r="D16" s="319"/>
      <c r="F16" s="473"/>
      <c r="G16" s="177" t="s">
        <v>581</v>
      </c>
      <c r="H16" s="474"/>
      <c r="I16" s="475"/>
      <c r="J16" s="468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319"/>
      <c r="B17" s="319"/>
      <c r="C17" s="319"/>
      <c r="D17" s="319"/>
      <c r="F17" s="473"/>
      <c r="G17" s="210" t="s">
        <v>580</v>
      </c>
      <c r="H17" s="474"/>
      <c r="I17" s="475"/>
      <c r="J17" s="468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463" customFormat="1" ht="3" customHeight="1">
      <c r="A18" s="465"/>
      <c r="B18" s="465"/>
      <c r="C18" s="465"/>
      <c r="D18" s="465"/>
      <c r="F18" s="480"/>
      <c r="G18" s="481"/>
      <c r="H18" s="482"/>
      <c r="I18" s="483"/>
      <c r="J18" s="465"/>
      <c r="K18" s="465"/>
      <c r="L18" s="465"/>
      <c r="M18" s="465"/>
      <c r="N18" s="465"/>
      <c r="O18" s="465"/>
      <c r="P18" s="465"/>
      <c r="Q18" s="465"/>
      <c r="R18" s="465"/>
      <c r="S18" s="465"/>
      <c r="T18" s="465"/>
    </row>
    <row r="19" spans="1:20" s="463" customFormat="1" ht="15" customHeight="1">
      <c r="A19" s="465"/>
      <c r="B19" s="465"/>
      <c r="C19" s="465"/>
      <c r="D19" s="465"/>
      <c r="F19" s="462"/>
      <c r="G19" s="762" t="s">
        <v>680</v>
      </c>
      <c r="H19" s="762"/>
      <c r="I19" s="343"/>
      <c r="J19" s="465"/>
      <c r="K19" s="465"/>
      <c r="L19" s="465"/>
      <c r="M19" s="465"/>
      <c r="N19" s="465"/>
      <c r="O19" s="465"/>
      <c r="P19" s="465"/>
      <c r="Q19" s="465"/>
      <c r="R19" s="465"/>
      <c r="S19" s="465"/>
      <c r="T19" s="465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1">
    <tabColor rgb="FFEAEBEE"/>
    <pageSetUpPr fitToPage="1"/>
  </sheetPr>
  <dimension ref="A1:AI32"/>
  <sheetViews>
    <sheetView showGridLines="0" topLeftCell="I4" zoomScaleNormal="100" workbookViewId="0"/>
  </sheetViews>
  <sheetFormatPr defaultColWidth="10.5703125" defaultRowHeight="14.25"/>
  <cols>
    <col min="1" max="6" width="10.5703125" style="35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5" customWidth="1"/>
    <col min="13" max="13" width="47.42578125" style="35" customWidth="1"/>
    <col min="14" max="14" width="1.7109375" style="35" hidden="1" customWidth="1"/>
    <col min="15" max="15" width="20.7109375" style="35" hidden="1" customWidth="1"/>
    <col min="16" max="17" width="23.7109375" style="35" hidden="1" customWidth="1"/>
    <col min="18" max="18" width="11.7109375" style="35" customWidth="1"/>
    <col min="19" max="19" width="3.7109375" style="35" customWidth="1"/>
    <col min="20" max="20" width="11.7109375" style="35" customWidth="1"/>
    <col min="21" max="21" width="8.5703125" style="35" hidden="1" customWidth="1"/>
    <col min="22" max="22" width="4.7109375" style="35" customWidth="1"/>
    <col min="23" max="23" width="115.7109375" style="35" customWidth="1"/>
    <col min="24" max="25" width="10.5703125" style="298"/>
    <col min="26" max="26" width="11.140625" style="298" customWidth="1"/>
    <col min="27" max="34" width="10.5703125" style="298"/>
    <col min="35" max="16384" width="10.5703125" style="35"/>
  </cols>
  <sheetData>
    <row r="1" spans="7:34" hidden="1"/>
    <row r="2" spans="7:34" hidden="1"/>
    <row r="3" spans="7:34" hidden="1"/>
    <row r="4" spans="7:34" ht="3" customHeight="1">
      <c r="J4" s="86"/>
      <c r="K4" s="86"/>
      <c r="L4" s="36"/>
      <c r="M4" s="36"/>
      <c r="N4" s="36"/>
      <c r="O4" s="101"/>
      <c r="P4" s="101"/>
      <c r="Q4" s="101"/>
      <c r="R4" s="101"/>
      <c r="S4" s="101"/>
      <c r="T4" s="101"/>
      <c r="U4" s="101"/>
    </row>
    <row r="5" spans="7:34" ht="24.95" customHeight="1">
      <c r="J5" s="86"/>
      <c r="K5" s="86"/>
      <c r="L5" s="763" t="s">
        <v>682</v>
      </c>
      <c r="M5" s="764"/>
      <c r="N5" s="764"/>
      <c r="O5" s="764"/>
      <c r="P5" s="764"/>
      <c r="Q5" s="764"/>
      <c r="R5" s="764"/>
      <c r="S5" s="764"/>
      <c r="T5" s="764"/>
      <c r="U5" s="765"/>
      <c r="V5" s="593"/>
    </row>
    <row r="6" spans="7:34" s="463" customFormat="1" ht="3" customHeight="1">
      <c r="G6" s="464"/>
      <c r="H6" s="464"/>
      <c r="L6" s="462"/>
      <c r="M6" s="453"/>
      <c r="N6" s="453"/>
      <c r="O6" s="453"/>
      <c r="P6" s="453"/>
      <c r="Q6" s="453"/>
      <c r="R6" s="453"/>
      <c r="S6" s="453"/>
      <c r="T6" s="453"/>
      <c r="U6" s="453"/>
      <c r="V6" s="453"/>
      <c r="W6" s="343"/>
      <c r="X6" s="465"/>
      <c r="Y6" s="465"/>
      <c r="Z6" s="465"/>
      <c r="AA6" s="465"/>
      <c r="AB6" s="465"/>
      <c r="AC6" s="465"/>
      <c r="AD6" s="465"/>
      <c r="AE6" s="465"/>
      <c r="AF6" s="465"/>
      <c r="AG6" s="465"/>
      <c r="AH6" s="465"/>
    </row>
    <row r="7" spans="7:34" s="463" customFormat="1" ht="22.5">
      <c r="G7" s="464"/>
      <c r="H7" s="464"/>
      <c r="L7" s="462"/>
      <c r="M7" s="655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471"/>
      <c r="O7" s="779" t="str">
        <f>IF(NameOrPr_ch="",IF(NameOrPr="","",NameOrPr),NameOrPr_ch)</f>
        <v>РСТ по РО</v>
      </c>
      <c r="P7" s="779"/>
      <c r="Q7" s="779"/>
      <c r="R7" s="779"/>
      <c r="S7" s="779"/>
      <c r="T7" s="779"/>
      <c r="U7" s="779"/>
      <c r="V7" s="779"/>
      <c r="W7" s="664"/>
      <c r="X7" s="465"/>
      <c r="Y7" s="465"/>
      <c r="Z7" s="465"/>
      <c r="AA7" s="465"/>
      <c r="AB7" s="465"/>
      <c r="AC7" s="465"/>
      <c r="AD7" s="465"/>
      <c r="AE7" s="465"/>
      <c r="AF7" s="465"/>
      <c r="AG7" s="465"/>
      <c r="AH7" s="465"/>
    </row>
    <row r="8" spans="7:34" s="463" customFormat="1" ht="18.75">
      <c r="G8" s="464"/>
      <c r="H8" s="464"/>
      <c r="L8" s="462"/>
      <c r="M8" s="655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471"/>
      <c r="O8" s="779" t="str">
        <f>IF(datePr_ch="",IF(datePr="","",datePr),datePr_ch)</f>
        <v>16.10.2023</v>
      </c>
      <c r="P8" s="779"/>
      <c r="Q8" s="779"/>
      <c r="R8" s="779"/>
      <c r="S8" s="779"/>
      <c r="T8" s="779"/>
      <c r="U8" s="779"/>
      <c r="V8" s="779"/>
      <c r="W8" s="664"/>
      <c r="X8" s="465"/>
      <c r="Y8" s="465"/>
      <c r="Z8" s="465"/>
      <c r="AA8" s="465"/>
      <c r="AB8" s="465"/>
      <c r="AC8" s="465"/>
      <c r="AD8" s="465"/>
      <c r="AE8" s="465"/>
      <c r="AF8" s="465"/>
      <c r="AG8" s="465"/>
      <c r="AH8" s="465"/>
    </row>
    <row r="9" spans="7:34" s="463" customFormat="1" ht="18.75">
      <c r="G9" s="464"/>
      <c r="H9" s="464"/>
      <c r="L9" s="462"/>
      <c r="M9" s="655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471"/>
      <c r="O9" s="779" t="str">
        <f>IF(numberPr_ch="",IF(numberPr="","",numberPr),numberPr_ch)</f>
        <v>195</v>
      </c>
      <c r="P9" s="779"/>
      <c r="Q9" s="779"/>
      <c r="R9" s="779"/>
      <c r="S9" s="779"/>
      <c r="T9" s="779"/>
      <c r="U9" s="779"/>
      <c r="V9" s="779"/>
      <c r="W9" s="664"/>
      <c r="X9" s="465"/>
      <c r="Y9" s="465"/>
      <c r="Z9" s="465"/>
      <c r="AA9" s="465"/>
      <c r="AB9" s="465"/>
      <c r="AC9" s="465"/>
      <c r="AD9" s="465"/>
      <c r="AE9" s="465"/>
      <c r="AF9" s="465"/>
      <c r="AG9" s="465"/>
      <c r="AH9" s="465"/>
    </row>
    <row r="10" spans="7:34" s="463" customFormat="1" ht="18.75">
      <c r="G10" s="464"/>
      <c r="H10" s="464"/>
      <c r="L10" s="462"/>
      <c r="M10" s="655" t="s">
        <v>576</v>
      </c>
      <c r="N10" s="471"/>
      <c r="O10" s="779" t="str">
        <f>IF(IstPub_ch="",IF(IstPub="","",IstPub),IstPub_ch)</f>
        <v>Официальный интернет - портал правовой информации pravo.donland.ru от 17.10.2023г. №6145202310170034</v>
      </c>
      <c r="P10" s="779"/>
      <c r="Q10" s="779"/>
      <c r="R10" s="779"/>
      <c r="S10" s="779"/>
      <c r="T10" s="779"/>
      <c r="U10" s="779"/>
      <c r="V10" s="779"/>
      <c r="W10" s="664"/>
      <c r="X10" s="465"/>
      <c r="Y10" s="465"/>
      <c r="Z10" s="465"/>
      <c r="AA10" s="465"/>
      <c r="AB10" s="465"/>
      <c r="AC10" s="465"/>
      <c r="AD10" s="465"/>
      <c r="AE10" s="465"/>
      <c r="AF10" s="465"/>
      <c r="AG10" s="465"/>
      <c r="AH10" s="465"/>
    </row>
    <row r="11" spans="7:34" s="255" customFormat="1" ht="3" hidden="1" customHeight="1">
      <c r="G11" s="254"/>
      <c r="H11" s="254"/>
      <c r="L11" s="757"/>
      <c r="M11" s="757"/>
      <c r="N11" s="211"/>
      <c r="O11" s="288"/>
      <c r="P11" s="288"/>
      <c r="Q11" s="288"/>
      <c r="R11" s="288"/>
      <c r="S11" s="288"/>
      <c r="T11" s="288"/>
      <c r="U11" s="315" t="s">
        <v>382</v>
      </c>
      <c r="X11" s="319"/>
      <c r="Y11" s="319"/>
      <c r="Z11" s="319"/>
      <c r="AA11" s="319"/>
      <c r="AB11" s="319"/>
      <c r="AC11" s="319"/>
      <c r="AD11" s="319"/>
      <c r="AE11" s="319"/>
      <c r="AF11" s="319"/>
      <c r="AG11" s="319"/>
      <c r="AH11" s="319"/>
    </row>
    <row r="12" spans="7:34" s="255" customFormat="1">
      <c r="G12" s="254"/>
      <c r="H12" s="254"/>
      <c r="L12" s="211"/>
      <c r="M12" s="211"/>
      <c r="N12" s="211"/>
      <c r="O12" s="769"/>
      <c r="P12" s="769"/>
      <c r="Q12" s="769"/>
      <c r="R12" s="769"/>
      <c r="S12" s="769"/>
      <c r="T12" s="769"/>
      <c r="U12" s="769"/>
      <c r="X12" s="319"/>
      <c r="Y12" s="319"/>
      <c r="Z12" s="319"/>
      <c r="AA12" s="319"/>
      <c r="AB12" s="319"/>
      <c r="AC12" s="319"/>
      <c r="AD12" s="319"/>
      <c r="AE12" s="319"/>
      <c r="AF12" s="319"/>
      <c r="AG12" s="319"/>
      <c r="AH12" s="319"/>
    </row>
    <row r="13" spans="7:34" ht="15" customHeight="1">
      <c r="J13" s="86"/>
      <c r="K13" s="86"/>
      <c r="L13" s="722" t="s">
        <v>510</v>
      </c>
      <c r="M13" s="722"/>
      <c r="N13" s="722"/>
      <c r="O13" s="722"/>
      <c r="P13" s="722"/>
      <c r="Q13" s="722"/>
      <c r="R13" s="722"/>
      <c r="S13" s="722"/>
      <c r="T13" s="722"/>
      <c r="U13" s="722"/>
      <c r="V13" s="722"/>
      <c r="W13" s="722" t="s">
        <v>511</v>
      </c>
    </row>
    <row r="14" spans="7:34" ht="15" customHeight="1">
      <c r="J14" s="86"/>
      <c r="K14" s="86"/>
      <c r="L14" s="722" t="s">
        <v>95</v>
      </c>
      <c r="M14" s="722" t="s">
        <v>425</v>
      </c>
      <c r="N14" s="722"/>
      <c r="O14" s="784" t="s">
        <v>534</v>
      </c>
      <c r="P14" s="784"/>
      <c r="Q14" s="784"/>
      <c r="R14" s="784"/>
      <c r="S14" s="784"/>
      <c r="T14" s="784"/>
      <c r="U14" s="722" t="s">
        <v>344</v>
      </c>
      <c r="V14" s="783" t="s">
        <v>278</v>
      </c>
      <c r="W14" s="722"/>
    </row>
    <row r="15" spans="7:34" ht="14.25" customHeight="1">
      <c r="J15" s="86"/>
      <c r="K15" s="86"/>
      <c r="L15" s="722"/>
      <c r="M15" s="722"/>
      <c r="N15" s="722"/>
      <c r="O15" s="251" t="s">
        <v>535</v>
      </c>
      <c r="P15" s="770" t="s">
        <v>274</v>
      </c>
      <c r="Q15" s="770"/>
      <c r="R15" s="754" t="s">
        <v>536</v>
      </c>
      <c r="S15" s="754"/>
      <c r="T15" s="754"/>
      <c r="U15" s="722"/>
      <c r="V15" s="783"/>
      <c r="W15" s="722"/>
    </row>
    <row r="16" spans="7:34" ht="33.75" customHeight="1">
      <c r="J16" s="86"/>
      <c r="K16" s="86"/>
      <c r="L16" s="722"/>
      <c r="M16" s="722"/>
      <c r="N16" s="722"/>
      <c r="O16" s="435" t="s">
        <v>537</v>
      </c>
      <c r="P16" s="436" t="s">
        <v>538</v>
      </c>
      <c r="Q16" s="436" t="s">
        <v>405</v>
      </c>
      <c r="R16" s="437" t="s">
        <v>277</v>
      </c>
      <c r="S16" s="777" t="s">
        <v>276</v>
      </c>
      <c r="T16" s="777"/>
      <c r="U16" s="722"/>
      <c r="V16" s="783"/>
      <c r="W16" s="722"/>
    </row>
    <row r="17" spans="1:35" ht="12" customHeight="1">
      <c r="J17" s="86"/>
      <c r="K17" s="248">
        <v>1</v>
      </c>
      <c r="L17" s="579" t="s">
        <v>96</v>
      </c>
      <c r="M17" s="579" t="s">
        <v>52</v>
      </c>
      <c r="N17" s="586" t="str">
        <f ca="1">OFFSET(N17,0,-1)</f>
        <v>2</v>
      </c>
      <c r="O17" s="580">
        <f ca="1">OFFSET(O17,0,-1)+1</f>
        <v>3</v>
      </c>
      <c r="P17" s="580">
        <f ca="1">OFFSET(P17,0,-1)+1</f>
        <v>4</v>
      </c>
      <c r="Q17" s="580">
        <f ca="1">OFFSET(Q17,0,-1)+1</f>
        <v>5</v>
      </c>
      <c r="R17" s="580">
        <f ca="1">OFFSET(R17,0,-1)+1</f>
        <v>6</v>
      </c>
      <c r="S17" s="778">
        <f ca="1">OFFSET(S17,0,-1)+1</f>
        <v>7</v>
      </c>
      <c r="T17" s="778"/>
      <c r="U17" s="580">
        <f ca="1">OFFSET(U17,0,-2)+1</f>
        <v>8</v>
      </c>
      <c r="V17" s="586">
        <f ca="1">OFFSET(V17,0,-1)</f>
        <v>8</v>
      </c>
      <c r="W17" s="580">
        <f ca="1">OFFSET(W17,0,-1)+1</f>
        <v>9</v>
      </c>
    </row>
    <row r="18" spans="1:35" ht="22.5">
      <c r="A18" s="776">
        <v>1</v>
      </c>
      <c r="B18" s="340"/>
      <c r="C18" s="340"/>
      <c r="D18" s="340"/>
      <c r="E18" s="341"/>
      <c r="F18" s="342"/>
      <c r="G18" s="342"/>
      <c r="H18" s="342"/>
      <c r="I18" s="343"/>
      <c r="J18" s="180"/>
      <c r="K18" s="180"/>
      <c r="L18" s="571">
        <f>mergeValue(A18)</f>
        <v>1</v>
      </c>
      <c r="M18" s="578" t="s">
        <v>23</v>
      </c>
      <c r="N18" s="584"/>
      <c r="O18" s="751"/>
      <c r="P18" s="751"/>
      <c r="Q18" s="751"/>
      <c r="R18" s="751"/>
      <c r="S18" s="751"/>
      <c r="T18" s="751"/>
      <c r="U18" s="751"/>
      <c r="V18" s="751"/>
      <c r="W18" s="600" t="s">
        <v>543</v>
      </c>
    </row>
    <row r="19" spans="1:35" ht="22.5">
      <c r="A19" s="776"/>
      <c r="B19" s="776">
        <v>1</v>
      </c>
      <c r="C19" s="340"/>
      <c r="D19" s="340"/>
      <c r="E19" s="342"/>
      <c r="F19" s="342"/>
      <c r="G19" s="342"/>
      <c r="H19" s="342"/>
      <c r="I19" s="200"/>
      <c r="J19" s="181"/>
      <c r="K19" s="35"/>
      <c r="L19" s="339" t="str">
        <f>mergeValue(A19) &amp;"."&amp; mergeValue(B19)</f>
        <v>1.1</v>
      </c>
      <c r="M19" s="159" t="s">
        <v>18</v>
      </c>
      <c r="N19" s="285"/>
      <c r="O19" s="771"/>
      <c r="P19" s="771"/>
      <c r="Q19" s="771"/>
      <c r="R19" s="771"/>
      <c r="S19" s="771"/>
      <c r="T19" s="771"/>
      <c r="U19" s="771"/>
      <c r="V19" s="771"/>
      <c r="W19" s="286" t="s">
        <v>544</v>
      </c>
    </row>
    <row r="20" spans="1:35" ht="45">
      <c r="A20" s="776"/>
      <c r="B20" s="776"/>
      <c r="C20" s="776">
        <v>1</v>
      </c>
      <c r="D20" s="340"/>
      <c r="E20" s="342"/>
      <c r="F20" s="342"/>
      <c r="G20" s="342"/>
      <c r="H20" s="342"/>
      <c r="I20" s="344"/>
      <c r="J20" s="181"/>
      <c r="K20" s="101"/>
      <c r="L20" s="339" t="str">
        <f>mergeValue(A20) &amp;"."&amp; mergeValue(B20)&amp;"."&amp; mergeValue(C20)</f>
        <v>1.1.1</v>
      </c>
      <c r="M20" s="160" t="s">
        <v>402</v>
      </c>
      <c r="N20" s="285"/>
      <c r="O20" s="771"/>
      <c r="P20" s="771"/>
      <c r="Q20" s="771"/>
      <c r="R20" s="771"/>
      <c r="S20" s="771"/>
      <c r="T20" s="771"/>
      <c r="U20" s="771"/>
      <c r="V20" s="771"/>
      <c r="W20" s="286" t="s">
        <v>683</v>
      </c>
      <c r="AA20" s="317"/>
    </row>
    <row r="21" spans="1:35" ht="33.75">
      <c r="A21" s="776"/>
      <c r="B21" s="776"/>
      <c r="C21" s="776"/>
      <c r="D21" s="776">
        <v>1</v>
      </c>
      <c r="E21" s="342"/>
      <c r="F21" s="342"/>
      <c r="G21" s="342"/>
      <c r="H21" s="342"/>
      <c r="I21" s="769"/>
      <c r="J21" s="181"/>
      <c r="K21" s="101"/>
      <c r="L21" s="339" t="str">
        <f>mergeValue(A21) &amp;"."&amp; mergeValue(B21)&amp;"."&amp; mergeValue(C21)&amp;"."&amp; mergeValue(D21)</f>
        <v>1.1.1.1</v>
      </c>
      <c r="M21" s="161" t="s">
        <v>426</v>
      </c>
      <c r="N21" s="285"/>
      <c r="O21" s="786"/>
      <c r="P21" s="786"/>
      <c r="Q21" s="786"/>
      <c r="R21" s="786"/>
      <c r="S21" s="786"/>
      <c r="T21" s="786"/>
      <c r="U21" s="786"/>
      <c r="V21" s="786"/>
      <c r="W21" s="286" t="s">
        <v>684</v>
      </c>
      <c r="AA21" s="317"/>
    </row>
    <row r="22" spans="1:35" ht="33.75">
      <c r="A22" s="776"/>
      <c r="B22" s="776"/>
      <c r="C22" s="776"/>
      <c r="D22" s="776"/>
      <c r="E22" s="776">
        <v>1</v>
      </c>
      <c r="F22" s="342"/>
      <c r="G22" s="342"/>
      <c r="H22" s="342"/>
      <c r="I22" s="769"/>
      <c r="J22" s="769"/>
      <c r="K22" s="101"/>
      <c r="L22" s="339" t="str">
        <f>mergeValue(A22) &amp;"."&amp; mergeValue(B22)&amp;"."&amp; mergeValue(C22)&amp;"."&amp; mergeValue(D22)&amp;"."&amp; mergeValue(E22)</f>
        <v>1.1.1.1.1</v>
      </c>
      <c r="M22" s="172" t="s">
        <v>10</v>
      </c>
      <c r="N22" s="286"/>
      <c r="O22" s="785"/>
      <c r="P22" s="785"/>
      <c r="Q22" s="785"/>
      <c r="R22" s="785"/>
      <c r="S22" s="785"/>
      <c r="T22" s="785"/>
      <c r="U22" s="785"/>
      <c r="V22" s="785"/>
      <c r="W22" s="286" t="s">
        <v>545</v>
      </c>
      <c r="Y22" s="317" t="str">
        <f>strCheckUnique(Z22:Z25)</f>
        <v/>
      </c>
      <c r="AA22" s="317"/>
    </row>
    <row r="23" spans="1:35" ht="66" customHeight="1">
      <c r="A23" s="776"/>
      <c r="B23" s="776"/>
      <c r="C23" s="776"/>
      <c r="D23" s="776"/>
      <c r="E23" s="776"/>
      <c r="F23" s="340">
        <v>1</v>
      </c>
      <c r="G23" s="340"/>
      <c r="H23" s="340"/>
      <c r="I23" s="769"/>
      <c r="J23" s="769"/>
      <c r="K23" s="344"/>
      <c r="L23" s="339" t="str">
        <f>mergeValue(A23) &amp;"."&amp; mergeValue(B23)&amp;"."&amp; mergeValue(C23)&amp;"."&amp; mergeValue(D23)&amp;"."&amp; mergeValue(E23)&amp;"."&amp; mergeValue(F23)</f>
        <v>1.1.1.1.1.1</v>
      </c>
      <c r="M23" s="646"/>
      <c r="N23" s="773"/>
      <c r="O23" s="192"/>
      <c r="P23" s="192"/>
      <c r="Q23" s="192"/>
      <c r="R23" s="774"/>
      <c r="S23" s="772" t="s">
        <v>87</v>
      </c>
      <c r="T23" s="774"/>
      <c r="U23" s="772" t="s">
        <v>88</v>
      </c>
      <c r="V23" s="282"/>
      <c r="W23" s="780" t="s">
        <v>546</v>
      </c>
      <c r="X23" s="599" t="str">
        <f>strCheckDate(O24:V24)</f>
        <v/>
      </c>
      <c r="Z23" s="317" t="str">
        <f>IF(M23="","",M23 )</f>
        <v/>
      </c>
      <c r="AA23" s="317"/>
      <c r="AB23" s="317"/>
      <c r="AC23" s="317"/>
    </row>
    <row r="24" spans="1:35" hidden="1">
      <c r="A24" s="776"/>
      <c r="B24" s="776"/>
      <c r="C24" s="776"/>
      <c r="D24" s="776"/>
      <c r="E24" s="776"/>
      <c r="F24" s="340"/>
      <c r="G24" s="340"/>
      <c r="H24" s="340"/>
      <c r="I24" s="769"/>
      <c r="J24" s="769"/>
      <c r="K24" s="344"/>
      <c r="L24" s="171"/>
      <c r="M24" s="205"/>
      <c r="N24" s="773"/>
      <c r="O24" s="299"/>
      <c r="P24" s="296"/>
      <c r="Q24" s="297" t="str">
        <f>R23 &amp; "-" &amp; T23</f>
        <v>-</v>
      </c>
      <c r="R24" s="774"/>
      <c r="S24" s="772"/>
      <c r="T24" s="775"/>
      <c r="U24" s="772"/>
      <c r="V24" s="282"/>
      <c r="W24" s="781"/>
      <c r="AA24" s="317"/>
    </row>
    <row r="25" spans="1:35" customFormat="1" ht="15" customHeight="1">
      <c r="A25" s="776"/>
      <c r="B25" s="776"/>
      <c r="C25" s="776"/>
      <c r="D25" s="776"/>
      <c r="E25" s="776"/>
      <c r="F25" s="340"/>
      <c r="G25" s="340"/>
      <c r="H25" s="340"/>
      <c r="I25" s="769"/>
      <c r="J25" s="769"/>
      <c r="K25" s="201"/>
      <c r="L25" s="112"/>
      <c r="M25" s="175" t="s">
        <v>427</v>
      </c>
      <c r="N25" s="197"/>
      <c r="O25" s="157"/>
      <c r="P25" s="157"/>
      <c r="Q25" s="157"/>
      <c r="R25" s="262"/>
      <c r="S25" s="198"/>
      <c r="T25" s="198"/>
      <c r="U25" s="198"/>
      <c r="V25" s="186"/>
      <c r="W25" s="782"/>
      <c r="X25" s="307"/>
      <c r="Y25" s="307"/>
      <c r="Z25" s="307"/>
      <c r="AA25" s="317"/>
      <c r="AB25" s="307"/>
      <c r="AC25" s="298"/>
      <c r="AD25" s="298"/>
      <c r="AE25" s="298"/>
      <c r="AF25" s="298"/>
      <c r="AG25" s="298"/>
      <c r="AH25" s="298"/>
      <c r="AI25" s="35"/>
    </row>
    <row r="26" spans="1:35" customFormat="1" ht="15" customHeight="1">
      <c r="A26" s="776"/>
      <c r="B26" s="776"/>
      <c r="C26" s="776"/>
      <c r="D26" s="776"/>
      <c r="E26" s="340"/>
      <c r="F26" s="342"/>
      <c r="G26" s="342"/>
      <c r="H26" s="342"/>
      <c r="I26" s="769"/>
      <c r="J26" s="85"/>
      <c r="K26" s="201"/>
      <c r="L26" s="112"/>
      <c r="M26" s="164" t="s">
        <v>13</v>
      </c>
      <c r="N26" s="197"/>
      <c r="O26" s="157"/>
      <c r="P26" s="157"/>
      <c r="Q26" s="157"/>
      <c r="R26" s="262"/>
      <c r="S26" s="198"/>
      <c r="T26" s="198"/>
      <c r="U26" s="197"/>
      <c r="V26" s="198"/>
      <c r="W26" s="186"/>
      <c r="X26" s="307"/>
      <c r="Y26" s="307"/>
      <c r="Z26" s="307"/>
      <c r="AA26" s="307"/>
      <c r="AB26" s="307"/>
      <c r="AC26" s="307"/>
      <c r="AD26" s="307"/>
      <c r="AE26" s="307"/>
      <c r="AF26" s="307"/>
      <c r="AG26" s="307"/>
      <c r="AH26" s="307"/>
    </row>
    <row r="27" spans="1:35" customFormat="1" ht="15" customHeight="1">
      <c r="A27" s="776"/>
      <c r="B27" s="776"/>
      <c r="C27" s="776"/>
      <c r="D27" s="340"/>
      <c r="E27" s="345"/>
      <c r="F27" s="342"/>
      <c r="G27" s="342"/>
      <c r="H27" s="342"/>
      <c r="I27" s="201"/>
      <c r="J27" s="85"/>
      <c r="K27" s="180"/>
      <c r="L27" s="112"/>
      <c r="M27" s="163" t="s">
        <v>428</v>
      </c>
      <c r="N27" s="197"/>
      <c r="O27" s="157"/>
      <c r="P27" s="157"/>
      <c r="Q27" s="157"/>
      <c r="R27" s="262"/>
      <c r="S27" s="198"/>
      <c r="T27" s="198"/>
      <c r="U27" s="197"/>
      <c r="V27" s="198"/>
      <c r="W27" s="186"/>
      <c r="X27" s="307"/>
      <c r="Y27" s="307"/>
      <c r="Z27" s="307"/>
      <c r="AA27" s="307"/>
      <c r="AB27" s="307"/>
      <c r="AC27" s="307"/>
      <c r="AD27" s="307"/>
      <c r="AE27" s="307"/>
      <c r="AF27" s="307"/>
      <c r="AG27" s="307"/>
      <c r="AH27" s="307"/>
    </row>
    <row r="28" spans="1:35" customFormat="1" ht="15" customHeight="1">
      <c r="A28" s="776"/>
      <c r="B28" s="776"/>
      <c r="C28" s="340"/>
      <c r="D28" s="340"/>
      <c r="E28" s="345"/>
      <c r="F28" s="342"/>
      <c r="G28" s="342"/>
      <c r="H28" s="342"/>
      <c r="I28" s="201"/>
      <c r="J28" s="85"/>
      <c r="K28" s="180"/>
      <c r="L28" s="112"/>
      <c r="M28" s="162" t="s">
        <v>403</v>
      </c>
      <c r="N28" s="198"/>
      <c r="O28" s="162"/>
      <c r="P28" s="162"/>
      <c r="Q28" s="162"/>
      <c r="R28" s="262"/>
      <c r="S28" s="198"/>
      <c r="T28" s="198"/>
      <c r="U28" s="197"/>
      <c r="V28" s="198"/>
      <c r="W28" s="186"/>
      <c r="X28" s="307"/>
      <c r="Y28" s="307"/>
      <c r="Z28" s="307"/>
      <c r="AA28" s="307"/>
      <c r="AB28" s="307"/>
      <c r="AC28" s="307"/>
      <c r="AD28" s="307"/>
      <c r="AE28" s="307"/>
      <c r="AF28" s="307"/>
      <c r="AG28" s="307"/>
      <c r="AH28" s="307"/>
    </row>
    <row r="29" spans="1:35" customFormat="1" ht="15" customHeight="1">
      <c r="A29" s="776"/>
      <c r="B29" s="340"/>
      <c r="C29" s="345"/>
      <c r="D29" s="345"/>
      <c r="E29" s="345"/>
      <c r="F29" s="342"/>
      <c r="G29" s="342"/>
      <c r="H29" s="342"/>
      <c r="I29" s="201"/>
      <c r="J29" s="85"/>
      <c r="K29" s="180"/>
      <c r="L29" s="112"/>
      <c r="M29" s="177" t="s">
        <v>21</v>
      </c>
      <c r="N29" s="198"/>
      <c r="O29" s="162"/>
      <c r="P29" s="162"/>
      <c r="Q29" s="162"/>
      <c r="R29" s="262"/>
      <c r="S29" s="198"/>
      <c r="T29" s="198"/>
      <c r="U29" s="197"/>
      <c r="V29" s="198"/>
      <c r="W29" s="186"/>
      <c r="X29" s="307"/>
      <c r="Y29" s="307"/>
      <c r="Z29" s="307"/>
      <c r="AA29" s="307"/>
      <c r="AB29" s="307"/>
      <c r="AC29" s="307"/>
      <c r="AD29" s="307"/>
      <c r="AE29" s="307"/>
      <c r="AF29" s="307"/>
      <c r="AG29" s="307"/>
      <c r="AH29" s="307"/>
    </row>
    <row r="30" spans="1:35" customFormat="1" ht="15" customHeight="1">
      <c r="A30" s="340"/>
      <c r="B30" s="346"/>
      <c r="C30" s="346"/>
      <c r="D30" s="346"/>
      <c r="E30" s="347"/>
      <c r="F30" s="346"/>
      <c r="G30" s="342"/>
      <c r="H30" s="342"/>
      <c r="I30" s="200"/>
      <c r="J30" s="85"/>
      <c r="K30" s="344"/>
      <c r="L30" s="112"/>
      <c r="M30" s="210" t="s">
        <v>312</v>
      </c>
      <c r="N30" s="198"/>
      <c r="O30" s="162"/>
      <c r="P30" s="162"/>
      <c r="Q30" s="162"/>
      <c r="R30" s="262"/>
      <c r="S30" s="198"/>
      <c r="T30" s="198"/>
      <c r="U30" s="197"/>
      <c r="V30" s="198"/>
      <c r="W30" s="186"/>
      <c r="X30" s="307"/>
      <c r="Y30" s="307"/>
      <c r="Z30" s="307"/>
      <c r="AA30" s="307"/>
      <c r="AB30" s="307"/>
      <c r="AC30" s="307"/>
      <c r="AD30" s="307"/>
      <c r="AE30" s="307"/>
      <c r="AF30" s="307"/>
      <c r="AG30" s="307"/>
      <c r="AH30" s="307"/>
    </row>
    <row r="31" spans="1:35" ht="3" customHeight="1"/>
    <row r="32" spans="1:35" ht="48.95" customHeight="1">
      <c r="M32" s="762" t="s">
        <v>707</v>
      </c>
      <c r="N32" s="762"/>
      <c r="O32" s="762"/>
      <c r="P32" s="762"/>
      <c r="Q32" s="762"/>
      <c r="R32" s="762"/>
      <c r="S32" s="762"/>
      <c r="T32" s="762"/>
      <c r="U32" s="762"/>
      <c r="V32" s="762"/>
    </row>
  </sheetData>
  <sheetProtection password="FA9C" sheet="1" objects="1" scenarios="1" formatColumns="0" formatRows="0"/>
  <dataConsolidate leftLabels="1" link="1"/>
  <mergeCells count="38">
    <mergeCell ref="W23:W25"/>
    <mergeCell ref="V14:V16"/>
    <mergeCell ref="L13:V13"/>
    <mergeCell ref="N14:N16"/>
    <mergeCell ref="R23:R24"/>
    <mergeCell ref="R15:T15"/>
    <mergeCell ref="O14:T14"/>
    <mergeCell ref="W13:W16"/>
    <mergeCell ref="O22:V22"/>
    <mergeCell ref="O21:V21"/>
    <mergeCell ref="L14:L16"/>
    <mergeCell ref="M14:M16"/>
    <mergeCell ref="O8:V8"/>
    <mergeCell ref="O9:V9"/>
    <mergeCell ref="L5:U5"/>
    <mergeCell ref="L11:M11"/>
    <mergeCell ref="O10:V10"/>
    <mergeCell ref="O7:V7"/>
    <mergeCell ref="O12:U12"/>
    <mergeCell ref="S16:T16"/>
    <mergeCell ref="O19:V19"/>
    <mergeCell ref="O18:V18"/>
    <mergeCell ref="S17:T17"/>
    <mergeCell ref="U14:U16"/>
    <mergeCell ref="A18:A29"/>
    <mergeCell ref="B19:B28"/>
    <mergeCell ref="C20:C27"/>
    <mergeCell ref="D21:D26"/>
    <mergeCell ref="I21:I26"/>
    <mergeCell ref="E22:E25"/>
    <mergeCell ref="J22:J25"/>
    <mergeCell ref="P15:Q15"/>
    <mergeCell ref="O20:V20"/>
    <mergeCell ref="M32:V32"/>
    <mergeCell ref="S23:S24"/>
    <mergeCell ref="U23:U24"/>
    <mergeCell ref="N23:N24"/>
    <mergeCell ref="T23:T24"/>
  </mergeCells>
  <phoneticPr fontId="9" type="noConversion"/>
  <dataValidations count="7">
    <dataValidation type="textLength" operator="lessThanOrEqual" allowBlank="1" showInputMessage="1" showErrorMessage="1" errorTitle="Ошибка" error="Допускается ввод не более 900 символов!" sqref="W6:W10 O21:V21">
      <formula1>900</formula1>
    </dataValidation>
    <dataValidation allowBlank="1" promptTitle="checkPeriodRange" sqref="Q24"/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qref="S25:S30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allowBlank="1" showInputMessage="1" showErrorMessage="1" prompt="Для выбора выполните двойной щелчок левой клавиши мыши по соответствующей ячейке." sqref="S23:S24 U23:U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2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52</v>
      </c>
    </row>
    <row r="2" spans="1:20" ht="22.5">
      <c r="F2" s="763" t="s">
        <v>566</v>
      </c>
      <c r="G2" s="764"/>
      <c r="H2" s="765"/>
      <c r="I2" s="593"/>
    </row>
    <row r="3" spans="1:20" ht="3" customHeight="1"/>
    <row r="4" spans="1:20" s="255" customFormat="1" ht="11.25">
      <c r="A4" s="319"/>
      <c r="B4" s="319"/>
      <c r="C4" s="319"/>
      <c r="D4" s="319"/>
      <c r="F4" s="722" t="s">
        <v>510</v>
      </c>
      <c r="G4" s="722"/>
      <c r="H4" s="722"/>
      <c r="I4" s="766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6" t="s">
        <v>95</v>
      </c>
      <c r="G5" s="472" t="s">
        <v>513</v>
      </c>
      <c r="H5" s="455" t="s">
        <v>494</v>
      </c>
      <c r="I5" s="766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69">
        <v>1</v>
      </c>
      <c r="G7" s="554" t="s">
        <v>567</v>
      </c>
      <c r="H7" s="454" t="str">
        <f>IF(dateCh="","",dateCh)</f>
        <v>30.10.2023</v>
      </c>
      <c r="I7" s="286" t="s">
        <v>568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67">
        <v>1</v>
      </c>
      <c r="B8" s="319"/>
      <c r="C8" s="319"/>
      <c r="D8" s="319"/>
      <c r="F8" s="469" t="str">
        <f>"2." &amp;mergeValue(A8)</f>
        <v>2.1</v>
      </c>
      <c r="G8" s="554" t="s">
        <v>569</v>
      </c>
      <c r="H8" s="454"/>
      <c r="I8" s="286" t="s">
        <v>677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67"/>
      <c r="B9" s="319"/>
      <c r="C9" s="319"/>
      <c r="D9" s="319"/>
      <c r="F9" s="469" t="str">
        <f>"3." &amp;mergeValue(A9)</f>
        <v>3.1</v>
      </c>
      <c r="G9" s="554" t="s">
        <v>570</v>
      </c>
      <c r="H9" s="454"/>
      <c r="I9" s="286" t="s">
        <v>675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67"/>
      <c r="B10" s="319"/>
      <c r="C10" s="319"/>
      <c r="D10" s="319"/>
      <c r="F10" s="469" t="str">
        <f>"4."&amp;mergeValue(A10)</f>
        <v>4.1</v>
      </c>
      <c r="G10" s="554" t="s">
        <v>571</v>
      </c>
      <c r="H10" s="455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67"/>
      <c r="B11" s="767">
        <v>1</v>
      </c>
      <c r="C11" s="479"/>
      <c r="D11" s="479"/>
      <c r="F11" s="469" t="str">
        <f>"4."&amp;mergeValue(A11) &amp;"."&amp;mergeValue(B11)</f>
        <v>4.1.1</v>
      </c>
      <c r="G11" s="461" t="s">
        <v>679</v>
      </c>
      <c r="H11" s="454" t="str">
        <f>IF(region_name="","",region_name)</f>
        <v>Ростовская область</v>
      </c>
      <c r="I11" s="286" t="s">
        <v>574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67"/>
      <c r="B12" s="767"/>
      <c r="C12" s="767">
        <v>1</v>
      </c>
      <c r="D12" s="479"/>
      <c r="F12" s="469" t="str">
        <f>"4."&amp;mergeValue(A12) &amp;"."&amp;mergeValue(B12)&amp;"."&amp;mergeValue(C12)</f>
        <v>4.1.1.1</v>
      </c>
      <c r="G12" s="476" t="s">
        <v>572</v>
      </c>
      <c r="H12" s="454"/>
      <c r="I12" s="286" t="s">
        <v>575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39" customHeight="1">
      <c r="A13" s="767"/>
      <c r="B13" s="767"/>
      <c r="C13" s="767"/>
      <c r="D13" s="479">
        <v>1</v>
      </c>
      <c r="F13" s="469" t="str">
        <f>"4."&amp;mergeValue(A13) &amp;"."&amp;mergeValue(B13)&amp;"."&amp;mergeValue(C13)&amp;"."&amp;mergeValue(D13)</f>
        <v>4.1.1.1.1</v>
      </c>
      <c r="G13" s="557" t="s">
        <v>573</v>
      </c>
      <c r="H13" s="454"/>
      <c r="I13" s="768" t="s">
        <v>678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18.75">
      <c r="A14" s="767"/>
      <c r="B14" s="767"/>
      <c r="C14" s="767"/>
      <c r="D14" s="479"/>
      <c r="F14" s="473"/>
      <c r="G14" s="163" t="s">
        <v>4</v>
      </c>
      <c r="H14" s="478"/>
      <c r="I14" s="768"/>
      <c r="J14" s="468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75">
      <c r="A15" s="767"/>
      <c r="B15" s="767"/>
      <c r="C15" s="479"/>
      <c r="D15" s="479"/>
      <c r="F15" s="558"/>
      <c r="G15" s="278" t="s">
        <v>451</v>
      </c>
      <c r="H15" s="559"/>
      <c r="I15" s="560"/>
      <c r="J15" s="468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18.75">
      <c r="A16" s="767"/>
      <c r="B16" s="319"/>
      <c r="C16" s="319"/>
      <c r="D16" s="319"/>
      <c r="F16" s="473"/>
      <c r="G16" s="177" t="s">
        <v>581</v>
      </c>
      <c r="H16" s="474"/>
      <c r="I16" s="475"/>
      <c r="J16" s="468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319"/>
      <c r="B17" s="319"/>
      <c r="C17" s="319"/>
      <c r="D17" s="319"/>
      <c r="F17" s="473"/>
      <c r="G17" s="210" t="s">
        <v>580</v>
      </c>
      <c r="H17" s="474"/>
      <c r="I17" s="475"/>
      <c r="J17" s="468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463" customFormat="1" ht="3" customHeight="1">
      <c r="A18" s="465"/>
      <c r="B18" s="465"/>
      <c r="C18" s="465"/>
      <c r="D18" s="465"/>
      <c r="F18" s="480"/>
      <c r="G18" s="481"/>
      <c r="H18" s="482"/>
      <c r="I18" s="483"/>
      <c r="J18" s="465"/>
      <c r="K18" s="465"/>
      <c r="L18" s="465"/>
      <c r="M18" s="465"/>
      <c r="N18" s="465"/>
      <c r="O18" s="465"/>
      <c r="P18" s="465"/>
      <c r="Q18" s="465"/>
      <c r="R18" s="465"/>
      <c r="S18" s="465"/>
      <c r="T18" s="465"/>
    </row>
    <row r="19" spans="1:20" s="463" customFormat="1" ht="15" customHeight="1">
      <c r="A19" s="465"/>
      <c r="B19" s="465"/>
      <c r="C19" s="465"/>
      <c r="D19" s="465"/>
      <c r="F19" s="462"/>
      <c r="G19" s="762" t="s">
        <v>680</v>
      </c>
      <c r="H19" s="762"/>
      <c r="I19" s="343"/>
      <c r="J19" s="465"/>
      <c r="K19" s="465"/>
      <c r="L19" s="465"/>
      <c r="M19" s="465"/>
      <c r="N19" s="465"/>
      <c r="O19" s="465"/>
      <c r="P19" s="465"/>
      <c r="Q19" s="465"/>
      <c r="R19" s="465"/>
      <c r="S19" s="465"/>
      <c r="T19" s="465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608</vt:i4>
      </vt:variant>
    </vt:vector>
  </HeadingPairs>
  <TitlesOfParts>
    <vt:vector size="618" baseType="lpstr">
      <vt:lpstr>Инструкция</vt:lpstr>
      <vt:lpstr>Титульный</vt:lpstr>
      <vt:lpstr>Территории</vt:lpstr>
      <vt:lpstr>Перечень тарифов</vt:lpstr>
      <vt:lpstr>Форма 1.0.1 | Т-пит</vt:lpstr>
      <vt:lpstr>Форма 2.2 | Т-пит</vt:lpstr>
      <vt:lpstr>Форма 1.0.1 | Форма 2.11</vt:lpstr>
      <vt:lpstr>Форма 2.11</vt:lpstr>
      <vt:lpstr>Комментарии</vt:lpstr>
      <vt:lpstr>Проверка</vt:lpstr>
      <vt:lpstr>activity</vt:lpstr>
      <vt:lpstr>add_CS_List05_1</vt:lpstr>
      <vt:lpstr>add_CS_List05_10</vt:lpstr>
      <vt:lpstr>add_CS_List05_2</vt:lpstr>
      <vt:lpstr>add_CS_List05_3</vt:lpstr>
      <vt:lpstr>add_CS_List05_9</vt:lpstr>
      <vt:lpstr>add_CT_1</vt:lpstr>
      <vt:lpstr>add_CT_10</vt:lpstr>
      <vt:lpstr>add_CT_2</vt:lpstr>
      <vt:lpstr>add_CT_3</vt:lpstr>
      <vt:lpstr>add_CT_9</vt:lpstr>
      <vt:lpstr>add_MO_1</vt:lpstr>
      <vt:lpstr>add_MO_10</vt:lpstr>
      <vt:lpstr>add_MO_2</vt:lpstr>
      <vt:lpstr>add_MO_3</vt:lpstr>
      <vt:lpstr>add_MO_9</vt:lpstr>
      <vt:lpstr>add_MO_List05_1</vt:lpstr>
      <vt:lpstr>add_MO_List05_10</vt:lpstr>
      <vt:lpstr>add_MO_List05_2</vt:lpstr>
      <vt:lpstr>add_MO_List05_3</vt:lpstr>
      <vt:lpstr>add_MO_List05_9</vt:lpstr>
      <vt:lpstr>add_MR_List05_1</vt:lpstr>
      <vt:lpstr>add_MR_List05_10</vt:lpstr>
      <vt:lpstr>add_MR_List05_2</vt:lpstr>
      <vt:lpstr>add_MR_List05_3</vt:lpstr>
      <vt:lpstr>add_MR_List05_9</vt:lpstr>
      <vt:lpstr>add_Rate_1</vt:lpstr>
      <vt:lpstr>add_Rate_10</vt:lpstr>
      <vt:lpstr>add_Rate_2</vt:lpstr>
      <vt:lpstr>add_Rate_3</vt:lpstr>
      <vt:lpstr>add_Rate_9</vt:lpstr>
      <vt:lpstr>add_TER_List05_1</vt:lpstr>
      <vt:lpstr>add_TER_List05_10</vt:lpstr>
      <vt:lpstr>add_TER_List05_2</vt:lpstr>
      <vt:lpstr>add_TER_List05_3</vt:lpstr>
      <vt:lpstr>add_TER_List05_9</vt:lpstr>
      <vt:lpstr>add_Warm_1</vt:lpstr>
      <vt:lpstr>add_Warm_2</vt:lpstr>
      <vt:lpstr>add_Warm_3</vt:lpstr>
      <vt:lpstr>add_Warm_4</vt:lpstr>
      <vt:lpstr>apr_10</vt:lpstr>
      <vt:lpstr>apr_2</vt:lpstr>
      <vt:lpstr>apr_3</vt:lpstr>
      <vt:lpstr>apr_9</vt:lpstr>
      <vt:lpstr>checkCell_List01</vt:lpstr>
      <vt:lpstr>checkCell_List02</vt:lpstr>
      <vt:lpstr>checkCell_List06_1</vt:lpstr>
      <vt:lpstr>checkCell_List06_1_double_date</vt:lpstr>
      <vt:lpstr>checkCell_List06_1_unique_t</vt:lpstr>
      <vt:lpstr>checkCell_List06_1_unique_t1</vt:lpstr>
      <vt:lpstr>checkCell_List06_10</vt:lpstr>
      <vt:lpstr>checkCell_List06_10_double_date</vt:lpstr>
      <vt:lpstr>checkCell_List06_10_plata1</vt:lpstr>
      <vt:lpstr>checkCell_List06_10_plata2</vt:lpstr>
      <vt:lpstr>checkCell_List06_10_unique</vt:lpstr>
      <vt:lpstr>checkCell_List06_2</vt:lpstr>
      <vt:lpstr>checkCell_List06_2_double_date</vt:lpstr>
      <vt:lpstr>checkCell_List06_2_unique_t</vt:lpstr>
      <vt:lpstr>checkCell_List06_2_unique_t1</vt:lpstr>
      <vt:lpstr>checkCell_List06_3</vt:lpstr>
      <vt:lpstr>checkCell_List06_3_double_date</vt:lpstr>
      <vt:lpstr>checkCell_List06_3_unique_t</vt:lpstr>
      <vt:lpstr>checkCell_List06_3_unique_t1</vt:lpstr>
      <vt:lpstr>checkCell_List06_4</vt:lpstr>
      <vt:lpstr>checkCell_List06_4_double_date</vt:lpstr>
      <vt:lpstr>checkCell_List06_4_unique_t</vt:lpstr>
      <vt:lpstr>checkCell_List06_4_unique_t1</vt:lpstr>
      <vt:lpstr>checkCell_List06_9</vt:lpstr>
      <vt:lpstr>checkCell_List06_9_double_date</vt:lpstr>
      <vt:lpstr>checkCell_List06_9_unique</vt:lpstr>
      <vt:lpstr>checkCell_List07</vt:lpstr>
      <vt:lpstr>checkCell_List11</vt:lpstr>
      <vt:lpstr>checkCells_List05_1</vt:lpstr>
      <vt:lpstr>checkCells_List05_10</vt:lpstr>
      <vt:lpstr>checkCells_List05_11</vt:lpstr>
      <vt:lpstr>checkCells_List05_2</vt:lpstr>
      <vt:lpstr>checkCells_List05_3</vt:lpstr>
      <vt:lpstr>checkCells_List05_4</vt:lpstr>
      <vt:lpstr>checkCells_List05_9</vt:lpstr>
      <vt:lpstr>checkDEfCell_List01</vt:lpstr>
      <vt:lpstr>checkPeriodRange_List06_1</vt:lpstr>
      <vt:lpstr>checkPeriodRange_List06_10</vt:lpstr>
      <vt:lpstr>checkPeriodRange_List06_2</vt:lpstr>
      <vt:lpstr>checkPeriodRange_List06_3</vt:lpstr>
      <vt:lpstr>checkPeriodRange_List06_4</vt:lpstr>
      <vt:lpstr>checkPeriodRange_List06_5</vt:lpstr>
      <vt:lpstr>checkPeriodRange_List06_6</vt:lpstr>
      <vt:lpstr>checkPeriodRange_List06_7</vt:lpstr>
      <vt:lpstr>checkPeriodRange_List06_8</vt:lpstr>
      <vt:lpstr>checkPeriodRange_List06_9</vt:lpstr>
      <vt:lpstr>chkGetUpdatesValue</vt:lpstr>
      <vt:lpstr>chkNoUpdatesValue</vt:lpstr>
      <vt:lpstr>code</vt:lpstr>
      <vt:lpstr>connection_flag</vt:lpstr>
      <vt:lpstr>CURRENT_DATE</vt:lpstr>
      <vt:lpstr>data_List11</vt:lpstr>
      <vt:lpstr>DATA_URL</vt:lpstr>
      <vt:lpstr>dataType</vt:lpstr>
      <vt:lpstr>dateCh</vt:lpstr>
      <vt:lpstr>dateChPeriod</vt:lpstr>
      <vt:lpstr>datePr</vt:lpstr>
      <vt:lpstr>datePr_ch</vt:lpstr>
      <vt:lpstr>default_val_4</vt:lpstr>
      <vt:lpstr>default_val_6</vt:lpstr>
      <vt:lpstr>DESCRIPTION_TERRITORY</vt:lpstr>
      <vt:lpstr>et_Comm</vt:lpstr>
      <vt:lpstr>et_Component_comp</vt:lpstr>
      <vt:lpstr>et_Component_comp_p</vt:lpstr>
      <vt:lpstr>et_DS_range</vt:lpstr>
      <vt:lpstr>et_List00_00</vt:lpstr>
      <vt:lpstr>et_List00_01</vt:lpstr>
      <vt:lpstr>et_List00_02</vt:lpstr>
      <vt:lpstr>et_List00_03</vt:lpstr>
      <vt:lpstr>et_List00_04</vt:lpstr>
      <vt:lpstr>et_List01_0</vt:lpstr>
      <vt:lpstr>et_List01_1</vt:lpstr>
      <vt:lpstr>et_List01_2</vt:lpstr>
      <vt:lpstr>et_List02</vt:lpstr>
      <vt:lpstr>et_List02_1</vt:lpstr>
      <vt:lpstr>et_List02_1_wd</vt:lpstr>
      <vt:lpstr>et_List02_2</vt:lpstr>
      <vt:lpstr>et_List02_2_wd</vt:lpstr>
      <vt:lpstr>et_List02_3</vt:lpstr>
      <vt:lpstr>et_List02_3_wd</vt:lpstr>
      <vt:lpstr>et_List02_4</vt:lpstr>
      <vt:lpstr>et_List02_4_wd</vt:lpstr>
      <vt:lpstr>et_List02_changeColor_1</vt:lpstr>
      <vt:lpstr>et_List02_changeColor_1_wd</vt:lpstr>
      <vt:lpstr>et_List02_changeColor_2</vt:lpstr>
      <vt:lpstr>et_List02_changeColor_2_wd</vt:lpstr>
      <vt:lpstr>et_List02_changeColor_3</vt:lpstr>
      <vt:lpstr>et_List02_changeColor_3_wd</vt:lpstr>
      <vt:lpstr>et_List02_wd</vt:lpstr>
      <vt:lpstr>et_List03</vt:lpstr>
      <vt:lpstr>et_List05_1</vt:lpstr>
      <vt:lpstr>et_List05_1_FormulaVD</vt:lpstr>
      <vt:lpstr>et_List05_10_FormulaVD</vt:lpstr>
      <vt:lpstr>et_List05_11_FormulaVD</vt:lpstr>
      <vt:lpstr>et_List05_2</vt:lpstr>
      <vt:lpstr>et_List05_2_FormulaVD</vt:lpstr>
      <vt:lpstr>et_List05_3</vt:lpstr>
      <vt:lpstr>et_List05_3_FormulaVD</vt:lpstr>
      <vt:lpstr>et_List05_4</vt:lpstr>
      <vt:lpstr>et_List05_4_FormulaVD</vt:lpstr>
      <vt:lpstr>et_List05_9_FormulaVD</vt:lpstr>
      <vt:lpstr>et_List05_FormulaVD</vt:lpstr>
      <vt:lpstr>et_List06</vt:lpstr>
      <vt:lpstr>et_List06_1</vt:lpstr>
      <vt:lpstr>et_List06_1_1</vt:lpstr>
      <vt:lpstr>et_List06_1_2</vt:lpstr>
      <vt:lpstr>et_List06_1_3</vt:lpstr>
      <vt:lpstr>et_List06_1_4</vt:lpstr>
      <vt:lpstr>et_List06_1_5</vt:lpstr>
      <vt:lpstr>et_List06_1_6</vt:lpstr>
      <vt:lpstr>et_List06_1_7</vt:lpstr>
      <vt:lpstr>et_List06_1_MC</vt:lpstr>
      <vt:lpstr>et_List06_1_MC2</vt:lpstr>
      <vt:lpstr>et_List06_1_MC3</vt:lpstr>
      <vt:lpstr>et_List06_1_Period</vt:lpstr>
      <vt:lpstr>et_List06_10_1</vt:lpstr>
      <vt:lpstr>et_List06_10_1_K</vt:lpstr>
      <vt:lpstr>et_List06_10_2</vt:lpstr>
      <vt:lpstr>et_List06_10_3</vt:lpstr>
      <vt:lpstr>et_List06_10_4</vt:lpstr>
      <vt:lpstr>et_List06_10_5</vt:lpstr>
      <vt:lpstr>et_List06_10_6</vt:lpstr>
      <vt:lpstr>et_List06_10_7</vt:lpstr>
      <vt:lpstr>et_List06_10_8</vt:lpstr>
      <vt:lpstr>et_List06_10_MC</vt:lpstr>
      <vt:lpstr>et_List06_10_MC2</vt:lpstr>
      <vt:lpstr>et_List06_10_MC3</vt:lpstr>
      <vt:lpstr>et_List06_10_MC4</vt:lpstr>
      <vt:lpstr>et_List06_10_Period</vt:lpstr>
      <vt:lpstr>et_List06_2</vt:lpstr>
      <vt:lpstr>et_List06_2_1</vt:lpstr>
      <vt:lpstr>et_List06_2_2</vt:lpstr>
      <vt:lpstr>et_List06_2_3</vt:lpstr>
      <vt:lpstr>et_List06_2_4</vt:lpstr>
      <vt:lpstr>et_List06_2_5</vt:lpstr>
      <vt:lpstr>et_List06_2_6</vt:lpstr>
      <vt:lpstr>et_List06_2_7</vt:lpstr>
      <vt:lpstr>et_List06_2_MC</vt:lpstr>
      <vt:lpstr>et_List06_2_MC2</vt:lpstr>
      <vt:lpstr>et_List06_2_MC3</vt:lpstr>
      <vt:lpstr>et_List06_2_Period</vt:lpstr>
      <vt:lpstr>et_List06_3</vt:lpstr>
      <vt:lpstr>et_List06_3_1</vt:lpstr>
      <vt:lpstr>et_List06_3_2</vt:lpstr>
      <vt:lpstr>et_List06_3_3</vt:lpstr>
      <vt:lpstr>et_List06_3_4</vt:lpstr>
      <vt:lpstr>et_List06_3_5</vt:lpstr>
      <vt:lpstr>et_List06_3_6</vt:lpstr>
      <vt:lpstr>et_List06_3_7</vt:lpstr>
      <vt:lpstr>et_List06_3_MC</vt:lpstr>
      <vt:lpstr>et_List06_3_MC2</vt:lpstr>
      <vt:lpstr>et_List06_3_MC3</vt:lpstr>
      <vt:lpstr>et_List06_3_Period</vt:lpstr>
      <vt:lpstr>et_List06_4</vt:lpstr>
      <vt:lpstr>et_List06_4_1</vt:lpstr>
      <vt:lpstr>et_List06_4_2</vt:lpstr>
      <vt:lpstr>et_List06_4_3</vt:lpstr>
      <vt:lpstr>et_List06_4_4</vt:lpstr>
      <vt:lpstr>et_List06_4_5</vt:lpstr>
      <vt:lpstr>et_List06_4_6</vt:lpstr>
      <vt:lpstr>et_List06_4_7</vt:lpstr>
      <vt:lpstr>et_List06_4_MC</vt:lpstr>
      <vt:lpstr>et_List06_4_MC2</vt:lpstr>
      <vt:lpstr>et_List06_4_MC3</vt:lpstr>
      <vt:lpstr>et_List06_4_Period</vt:lpstr>
      <vt:lpstr>et_List06_5</vt:lpstr>
      <vt:lpstr>et_List06_5_0</vt:lpstr>
      <vt:lpstr>et_List06_5_0_first</vt:lpstr>
      <vt:lpstr>et_List06_5_1</vt:lpstr>
      <vt:lpstr>et_List06_5_1_changeColor</vt:lpstr>
      <vt:lpstr>et_List06_5_1_delete</vt:lpstr>
      <vt:lpstr>et_List06_5_2</vt:lpstr>
      <vt:lpstr>et_List06_5_3</vt:lpstr>
      <vt:lpstr>et_List06_5_4</vt:lpstr>
      <vt:lpstr>et_List06_5_5</vt:lpstr>
      <vt:lpstr>et_List06_5_6</vt:lpstr>
      <vt:lpstr>et_List06_5_7</vt:lpstr>
      <vt:lpstr>et_List06_5_MC</vt:lpstr>
      <vt:lpstr>et_List06_5_MC2</vt:lpstr>
      <vt:lpstr>et_List06_5_MC3</vt:lpstr>
      <vt:lpstr>et_List06_5_Period</vt:lpstr>
      <vt:lpstr>et_List06_6</vt:lpstr>
      <vt:lpstr>et_List06_6_1</vt:lpstr>
      <vt:lpstr>et_List06_6_2</vt:lpstr>
      <vt:lpstr>et_List06_6_3</vt:lpstr>
      <vt:lpstr>et_List06_6_4</vt:lpstr>
      <vt:lpstr>et_List06_6_5</vt:lpstr>
      <vt:lpstr>et_List06_6_6</vt:lpstr>
      <vt:lpstr>et_List06_6_7</vt:lpstr>
      <vt:lpstr>et_List06_6_MC</vt:lpstr>
      <vt:lpstr>et_List06_6_MC2</vt:lpstr>
      <vt:lpstr>et_List06_6_MC3</vt:lpstr>
      <vt:lpstr>et_List06_6_Period</vt:lpstr>
      <vt:lpstr>et_List06_7</vt:lpstr>
      <vt:lpstr>et_List06_7_1</vt:lpstr>
      <vt:lpstr>et_List06_7_2</vt:lpstr>
      <vt:lpstr>et_List06_7_3</vt:lpstr>
      <vt:lpstr>et_List06_7_4</vt:lpstr>
      <vt:lpstr>et_List06_7_5</vt:lpstr>
      <vt:lpstr>et_List06_7_6</vt:lpstr>
      <vt:lpstr>et_List06_7_7</vt:lpstr>
      <vt:lpstr>et_List06_7_MC</vt:lpstr>
      <vt:lpstr>et_List06_7_MC2</vt:lpstr>
      <vt:lpstr>et_List06_7_MC3</vt:lpstr>
      <vt:lpstr>et_List06_7_Period</vt:lpstr>
      <vt:lpstr>et_List06_8</vt:lpstr>
      <vt:lpstr>et_List06_8_1</vt:lpstr>
      <vt:lpstr>et_List06_8_2</vt:lpstr>
      <vt:lpstr>et_List06_8_3</vt:lpstr>
      <vt:lpstr>et_List06_8_4</vt:lpstr>
      <vt:lpstr>et_List06_8_5</vt:lpstr>
      <vt:lpstr>et_List06_8_6</vt:lpstr>
      <vt:lpstr>et_List06_8_7</vt:lpstr>
      <vt:lpstr>et_List06_8_MC</vt:lpstr>
      <vt:lpstr>et_List06_8_MC2</vt:lpstr>
      <vt:lpstr>et_List06_8_MC3</vt:lpstr>
      <vt:lpstr>et_List06_8_Period</vt:lpstr>
      <vt:lpstr>et_List06_9_1</vt:lpstr>
      <vt:lpstr>et_List06_9_2</vt:lpstr>
      <vt:lpstr>et_List06_9_3</vt:lpstr>
      <vt:lpstr>et_List06_9_4</vt:lpstr>
      <vt:lpstr>et_List06_9_5</vt:lpstr>
      <vt:lpstr>et_List06_9_6</vt:lpstr>
      <vt:lpstr>et_List06_9_7</vt:lpstr>
      <vt:lpstr>et_List06_9_8</vt:lpstr>
      <vt:lpstr>et_List06_9_MC</vt:lpstr>
      <vt:lpstr>et_List06_9_MC2</vt:lpstr>
      <vt:lpstr>et_List06_9_MC3</vt:lpstr>
      <vt:lpstr>et_List06_9_MC4</vt:lpstr>
      <vt:lpstr>et_List06_9_Period</vt:lpstr>
      <vt:lpstr>et_List07</vt:lpstr>
      <vt:lpstr>et_List08</vt:lpstr>
      <vt:lpstr>et_List11_1</vt:lpstr>
      <vt:lpstr>et_List12_1</vt:lpstr>
      <vt:lpstr>et_List12_2</vt:lpstr>
      <vt:lpstr>et_List12_3</vt:lpstr>
      <vt:lpstr>et_List12_4</vt:lpstr>
      <vt:lpstr>et_OneRates_1</vt:lpstr>
      <vt:lpstr>et_OneRates_2</vt:lpstr>
      <vt:lpstr>et_OneRates_3</vt:lpstr>
      <vt:lpstr>et_OneRates_4</vt:lpstr>
      <vt:lpstr>et_OneRates_5</vt:lpstr>
      <vt:lpstr>et_OneRates_5_comp</vt:lpstr>
      <vt:lpstr>et_OneRates_5_comp_p</vt:lpstr>
      <vt:lpstr>et_OneRates_5_p</vt:lpstr>
      <vt:lpstr>et_OneRates_6</vt:lpstr>
      <vt:lpstr>et_OneRates_7</vt:lpstr>
      <vt:lpstr>et_pIns_List06_1_Period</vt:lpstr>
      <vt:lpstr>et_pIns_List06_10_Period</vt:lpstr>
      <vt:lpstr>et_pIns_List06_2_Period</vt:lpstr>
      <vt:lpstr>et_pIns_List06_3_Period</vt:lpstr>
      <vt:lpstr>et_pIns_List06_4_Period</vt:lpstr>
      <vt:lpstr>et_pIns_List06_5_Period</vt:lpstr>
      <vt:lpstr>et_pIns_List06_6_Period</vt:lpstr>
      <vt:lpstr>et_pIns_List06_7_Period</vt:lpstr>
      <vt:lpstr>et_pIns_List06_8_Period</vt:lpstr>
      <vt:lpstr>et_pIns_List06_9_Period</vt:lpstr>
      <vt:lpstr>et_PN_range</vt:lpstr>
      <vt:lpstr>et_TN_range</vt:lpstr>
      <vt:lpstr>et_TS_range</vt:lpstr>
      <vt:lpstr>et_TwoRates_1</vt:lpstr>
      <vt:lpstr>et_TwoRates_2</vt:lpstr>
      <vt:lpstr>et_TwoRates_3</vt:lpstr>
      <vt:lpstr>et_TwoRates_4</vt:lpstr>
      <vt:lpstr>et_TwoRates_5</vt:lpstr>
      <vt:lpstr>et_TwoRates_5_comp</vt:lpstr>
      <vt:lpstr>et_TwoRates_5_comp_p</vt:lpstr>
      <vt:lpstr>et_TwoRates_5_p</vt:lpstr>
      <vt:lpstr>et_TwoRates_6</vt:lpstr>
      <vt:lpstr>et_TwoRates_7</vt:lpstr>
      <vt:lpstr>fil</vt:lpstr>
      <vt:lpstr>fil_flag</vt:lpstr>
      <vt:lpstr>FirstLine</vt:lpstr>
      <vt:lpstr>flag_publication</vt:lpstr>
      <vt:lpstr>flagMO</vt:lpstr>
      <vt:lpstr>flagST</vt:lpstr>
      <vt:lpstr>flagTwoTariff</vt:lpstr>
      <vt:lpstr>flagUsedTer_List01</vt:lpstr>
      <vt:lpstr>group_rates</vt:lpstr>
      <vt:lpstr>header_1</vt:lpstr>
      <vt:lpstr>header_10</vt:lpstr>
      <vt:lpstr>header_2</vt:lpstr>
      <vt:lpstr>header_3</vt:lpstr>
      <vt:lpstr>header_4</vt:lpstr>
      <vt:lpstr>header_9</vt:lpstr>
      <vt:lpstr>hlApr</vt:lpstr>
      <vt:lpstr>id_rates</vt:lpstr>
      <vt:lpstr>IDtariff_List05_1</vt:lpstr>
      <vt:lpstr>IDtariff_List05_10</vt:lpstr>
      <vt:lpstr>IDtariff_List05_11</vt:lpstr>
      <vt:lpstr>IDtariff_List05_2</vt:lpstr>
      <vt:lpstr>IDtariff_List05_3</vt:lpstr>
      <vt:lpstr>IDtariff_List05_4</vt:lpstr>
      <vt:lpstr>IDtariff_List05_9</vt:lpstr>
      <vt:lpstr>Info_Diff</vt:lpstr>
      <vt:lpstr>Info_Diff1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Info_NoUpdates</vt:lpstr>
      <vt:lpstr>Info_PeriodInTitle</vt:lpstr>
      <vt:lpstr>Info_PrDiff</vt:lpstr>
      <vt:lpstr>Info_PublicationNotDisclosed</vt:lpstr>
      <vt:lpstr>Info_PublicationPdf</vt:lpstr>
      <vt:lpstr>Info_PublicationWeb</vt:lpstr>
      <vt:lpstr>Info_T_Podkl</vt:lpstr>
      <vt:lpstr>Info_TarName</vt:lpstr>
      <vt:lpstr>Info_TerExcludeHelp_1</vt:lpstr>
      <vt:lpstr>Info_TerExcludeHelp_2</vt:lpstr>
      <vt:lpstr>Info_TitleFil</vt:lpstr>
      <vt:lpstr>Info_TitleFlagCrossSubsidization</vt:lpstr>
      <vt:lpstr>Info_TitleFlagIstPubl</vt:lpstr>
      <vt:lpstr>Info_TitleFlagTwoPartTariff</vt:lpstr>
      <vt:lpstr>Info_TitleGroupRates</vt:lpstr>
      <vt:lpstr>Info_TitleKindPublication</vt:lpstr>
      <vt:lpstr>Info_TitleKindsOfGoods</vt:lpstr>
      <vt:lpstr>Info_TitlePublication</vt:lpstr>
      <vt:lpstr>Info_TitleType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instr_hyp1</vt:lpstr>
      <vt:lpstr>instr_hyp2</vt:lpstr>
      <vt:lpstr>instr_hyp3</vt:lpstr>
      <vt:lpstr>isComponent</vt:lpstr>
      <vt:lpstr>isDiff</vt:lpstr>
      <vt:lpstr>isSellers</vt:lpstr>
      <vt:lpstr>IstPub</vt:lpstr>
      <vt:lpstr>IstPub_ch</vt:lpstr>
      <vt:lpstr>kind_group_rates</vt:lpstr>
      <vt:lpstr>kind_group_rates_load</vt:lpstr>
      <vt:lpstr>kind_group_rates_load_filter</vt:lpstr>
      <vt:lpstr>kind_of_activity</vt:lpstr>
      <vt:lpstr>kind_of_activity_WARM</vt:lpstr>
      <vt:lpstr>kind_of_cons</vt:lpstr>
      <vt:lpstr>kind_of_control_method</vt:lpstr>
      <vt:lpstr>kind_of_control_method_filter</vt:lpstr>
      <vt:lpstr>kind_of_data_type</vt:lpstr>
      <vt:lpstr>kind_of_diameters</vt:lpstr>
      <vt:lpstr>kind_of_diameters2</vt:lpstr>
      <vt:lpstr>kind_of_diff</vt:lpstr>
      <vt:lpstr>kind_of_forms</vt:lpstr>
      <vt:lpstr>kind_of_fuel</vt:lpstr>
      <vt:lpstr>kind_of_heat_transfer</vt:lpstr>
      <vt:lpstr>kind_of_heat_transfer2</vt:lpstr>
      <vt:lpstr>kind_of_heat_transfer3</vt:lpstr>
      <vt:lpstr>kind_of_load</vt:lpstr>
      <vt:lpstr>kind_of_load2</vt:lpstr>
      <vt:lpstr>kind_of_load3</vt:lpstr>
      <vt:lpstr>kind_of_load4</vt:lpstr>
      <vt:lpstr>kind_of_nameforms</vt:lpstr>
      <vt:lpstr>kind_of_NDS</vt:lpstr>
      <vt:lpstr>kind_of_NDS_tariff</vt:lpstr>
      <vt:lpstr>kind_of_NDS_tariff_people</vt:lpstr>
      <vt:lpstr>kind_of_nets</vt:lpstr>
      <vt:lpstr>kind_of_publication</vt:lpstr>
      <vt:lpstr>kind_of_scheme_in</vt:lpstr>
      <vt:lpstr>kind_of_scheme_in2</vt:lpstr>
      <vt:lpstr>kind_of_tariff_unit</vt:lpstr>
      <vt:lpstr>kind_of_unit</vt:lpstr>
      <vt:lpstr>kind_of_zak</vt:lpstr>
      <vt:lpstr>kpp</vt:lpstr>
      <vt:lpstr>LINK_RANGE</vt:lpstr>
      <vt:lpstr>List_H</vt:lpstr>
      <vt:lpstr>List_M</vt:lpstr>
      <vt:lpstr>LIST_MR_MO_OKTMO</vt:lpstr>
      <vt:lpstr>List01_CheckC</vt:lpstr>
      <vt:lpstr>List01_NameCol</vt:lpstr>
      <vt:lpstr>List01_REESTR_MO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List06_1_DP</vt:lpstr>
      <vt:lpstr>List06_1_MC</vt:lpstr>
      <vt:lpstr>List06_1_MC2</vt:lpstr>
      <vt:lpstr>List06_1_note</vt:lpstr>
      <vt:lpstr>List06_1_Period</vt:lpstr>
      <vt:lpstr>List06_10_DP</vt:lpstr>
      <vt:lpstr>List06_10_flagDS</vt:lpstr>
      <vt:lpstr>List06_10_flagTN</vt:lpstr>
      <vt:lpstr>List06_10_flagTS</vt:lpstr>
      <vt:lpstr>List06_10_MC2</vt:lpstr>
      <vt:lpstr>List06_10_note</vt:lpstr>
      <vt:lpstr>List06_10_Period</vt:lpstr>
      <vt:lpstr>List06_10_pl</vt:lpstr>
      <vt:lpstr>List06_10_region</vt:lpstr>
      <vt:lpstr>List06_2_DP</vt:lpstr>
      <vt:lpstr>List06_2_MC</vt:lpstr>
      <vt:lpstr>List06_2_MC2</vt:lpstr>
      <vt:lpstr>List06_2_note</vt:lpstr>
      <vt:lpstr>List06_2_Period</vt:lpstr>
      <vt:lpstr>List06_3_DP</vt:lpstr>
      <vt:lpstr>List06_3_MC</vt:lpstr>
      <vt:lpstr>List06_3_MC2</vt:lpstr>
      <vt:lpstr>List06_3_note</vt:lpstr>
      <vt:lpstr>List06_3_Period</vt:lpstr>
      <vt:lpstr>List06_4_DP</vt:lpstr>
      <vt:lpstr>List06_4_MC2</vt:lpstr>
      <vt:lpstr>List06_4_note</vt:lpstr>
      <vt:lpstr>List06_4_Period</vt:lpstr>
      <vt:lpstr>List06_9_DP</vt:lpstr>
      <vt:lpstr>List06_9_flagDS</vt:lpstr>
      <vt:lpstr>List06_9_flagPN</vt:lpstr>
      <vt:lpstr>List06_9_flagTN</vt:lpstr>
      <vt:lpstr>List06_9_flagTS</vt:lpstr>
      <vt:lpstr>List06_9_MC2</vt:lpstr>
      <vt:lpstr>List06_9_note</vt:lpstr>
      <vt:lpstr>List06_9_Period</vt:lpstr>
      <vt:lpstr>List06_9_pl</vt:lpstr>
      <vt:lpstr>List06_9_region</vt:lpstr>
      <vt:lpstr>List11_GroundMaterials_1</vt:lpstr>
      <vt:lpstr>List11_note</vt:lpstr>
      <vt:lpstr>List12_Date</vt:lpstr>
      <vt:lpstr>List12_GroundMaterials_1</vt:lpstr>
      <vt:lpstr>List12_note</vt:lpstr>
      <vt:lpstr>ListForms</vt:lpstr>
      <vt:lpstr>logical</vt:lpstr>
      <vt:lpstr>mo_List01</vt:lpstr>
      <vt:lpstr>MODesc</vt:lpstr>
      <vt:lpstr>MONTH</vt:lpstr>
      <vt:lpstr>mr_List01</vt:lpstr>
      <vt:lpstr>mrCopy_List01</vt:lpstr>
      <vt:lpstr>mrmoCopy_List01</vt:lpstr>
      <vt:lpstr>nalog</vt:lpstr>
      <vt:lpstr>name_rates</vt:lpstr>
      <vt:lpstr>name_rates_4</vt:lpstr>
      <vt:lpstr>name_rates_4_filter</vt:lpstr>
      <vt:lpstr>name_rates_8</vt:lpstr>
      <vt:lpstr>name_rates_8_filter</vt:lpstr>
      <vt:lpstr>nameApr</vt:lpstr>
      <vt:lpstr>NameOrPr</vt:lpstr>
      <vt:lpstr>NameOrPr_ch</vt:lpstr>
      <vt:lpstr>numberPr</vt:lpstr>
      <vt:lpstr>numberPr_ch</vt:lpstr>
      <vt:lpstr>OneRates_1</vt:lpstr>
      <vt:lpstr>OneRates_2</vt:lpstr>
      <vt:lpstr>OneRates_3</vt:lpstr>
      <vt:lpstr>OneRates_4</vt:lpstr>
      <vt:lpstr>org</vt:lpstr>
      <vt:lpstr>Org_Address</vt:lpstr>
      <vt:lpstr>ORG_END_DATE</vt:lpstr>
      <vt:lpstr>Org_main</vt:lpstr>
      <vt:lpstr>ORG_START_DATE</vt:lpstr>
      <vt:lpstr>otv_lico_name</vt:lpstr>
      <vt:lpstr>pCng_List11_1</vt:lpstr>
      <vt:lpstr>pCng_List11_2</vt:lpstr>
      <vt:lpstr>pCng_List12_1</vt:lpstr>
      <vt:lpstr>pCng_List12_2</vt:lpstr>
      <vt:lpstr>pCng_List12_6</vt:lpstr>
      <vt:lpstr>pDbl_List12_5</vt:lpstr>
      <vt:lpstr>pDbl_List12_5_copy</vt:lpstr>
      <vt:lpstr>pDbl_List12_5_copy2</vt:lpstr>
      <vt:lpstr>pDel_Comm</vt:lpstr>
      <vt:lpstr>pDel_List01_0</vt:lpstr>
      <vt:lpstr>pDel_List01_1</vt:lpstr>
      <vt:lpstr>pDel_List01_2</vt:lpstr>
      <vt:lpstr>pDel_List02</vt:lpstr>
      <vt:lpstr>pDel_List02_1</vt:lpstr>
      <vt:lpstr>pDel_List02_2</vt:lpstr>
      <vt:lpstr>pDel_List02_3</vt:lpstr>
      <vt:lpstr>pDel_List03</vt:lpstr>
      <vt:lpstr>pDel_List06_1_1</vt:lpstr>
      <vt:lpstr>pDel_List06_10_3</vt:lpstr>
      <vt:lpstr>pDel_List06_10_4</vt:lpstr>
      <vt:lpstr>pDel_List06_10_5</vt:lpstr>
      <vt:lpstr>pDel_List06_10_6</vt:lpstr>
      <vt:lpstr>pDel_List06_10_7</vt:lpstr>
      <vt:lpstr>pDel_List06_2_1</vt:lpstr>
      <vt:lpstr>pDel_List06_3_1</vt:lpstr>
      <vt:lpstr>pDel_List06_4_1</vt:lpstr>
      <vt:lpstr>pDel_List06_9_3</vt:lpstr>
      <vt:lpstr>pDel_List06_9_4</vt:lpstr>
      <vt:lpstr>pDel_List06_9_5</vt:lpstr>
      <vt:lpstr>pDel_List06_9_6</vt:lpstr>
      <vt:lpstr>pDel_List06_9_7</vt:lpstr>
      <vt:lpstr>pDel_List07</vt:lpstr>
      <vt:lpstr>pDel_List11_1</vt:lpstr>
      <vt:lpstr>pDel_List11_2</vt:lpstr>
      <vt:lpstr>pDel_List12_1</vt:lpstr>
      <vt:lpstr>pDel_List12_2</vt:lpstr>
      <vt:lpstr>pDel_List12_3</vt:lpstr>
      <vt:lpstr>pDel_List12_4</vt:lpstr>
      <vt:lpstr>pDel_List12_5</vt:lpstr>
      <vt:lpstr>pDel_List12_6</vt:lpstr>
      <vt:lpstr>periodEnd</vt:lpstr>
      <vt:lpstr>periodStart</vt:lpstr>
      <vt:lpstr>pIns_Comm</vt:lpstr>
      <vt:lpstr>pIns_List01_0</vt:lpstr>
      <vt:lpstr>pIns_List02</vt:lpstr>
      <vt:lpstr>pIns_List03</vt:lpstr>
      <vt:lpstr>pIns_List06_1_Period</vt:lpstr>
      <vt:lpstr>pIns_List06_10_Period</vt:lpstr>
      <vt:lpstr>pIns_List06_2_Period</vt:lpstr>
      <vt:lpstr>pIns_List06_3_Period</vt:lpstr>
      <vt:lpstr>pIns_List06_4_Period</vt:lpstr>
      <vt:lpstr>pIns_List06_9_Period</vt:lpstr>
      <vt:lpstr>pIns_List07</vt:lpstr>
      <vt:lpstr>pIns_List11_1</vt:lpstr>
      <vt:lpstr>pIns_List11_2</vt:lpstr>
      <vt:lpstr>pIns_List12_1</vt:lpstr>
      <vt:lpstr>pIns_List12_2</vt:lpstr>
      <vt:lpstr>pIns_List12_3</vt:lpstr>
      <vt:lpstr>pIns_List12_4</vt:lpstr>
      <vt:lpstr>pIns_List12_5</vt:lpstr>
      <vt:lpstr>pIns_List12_6</vt:lpstr>
      <vt:lpstr>pVDel_List06_1</vt:lpstr>
      <vt:lpstr>pVDel_List06_10</vt:lpstr>
      <vt:lpstr>pVDel_List06_2</vt:lpstr>
      <vt:lpstr>pVDel_List06_3</vt:lpstr>
      <vt:lpstr>pVDel_List06_4</vt:lpstr>
      <vt:lpstr>pVDel_List06_9</vt:lpstr>
      <vt:lpstr>QUARTER</vt:lpstr>
      <vt:lpstr>REESTR_LINK_RANGE</vt:lpstr>
      <vt:lpstr>REESTR_ORG_RANGE</vt:lpstr>
      <vt:lpstr>REESTR_VED_RANGE</vt:lpstr>
      <vt:lpstr>REESTR_VT_RANGE</vt:lpstr>
      <vt:lpstr>RegExc_clear_1</vt:lpstr>
      <vt:lpstr>RegExc_Clear_2</vt:lpstr>
      <vt:lpstr>REGION</vt:lpstr>
      <vt:lpstr>region_name</vt:lpstr>
      <vt:lpstr>RegulatoryPeriod</vt:lpstr>
      <vt:lpstr>SKI_number</vt:lpstr>
      <vt:lpstr>tariffDesc</vt:lpstr>
      <vt:lpstr>TECH_ORG_ID</vt:lpstr>
      <vt:lpstr>ter_List01</vt:lpstr>
      <vt:lpstr>terCopy_List01</vt:lpstr>
      <vt:lpstr>TitlePr_ch</vt:lpstr>
      <vt:lpstr>TwoRates_1</vt:lpstr>
      <vt:lpstr>TwoRates_2</vt:lpstr>
      <vt:lpstr>TwoRates_3</vt:lpstr>
      <vt:lpstr>TwoRates_4</vt:lpstr>
      <vt:lpstr>UpdStatus</vt:lpstr>
      <vt:lpstr>VDET_END_DATE</vt:lpstr>
      <vt:lpstr>VDET_START_DATE</vt:lpstr>
      <vt:lpstr>version</vt:lpstr>
      <vt:lpstr>vid_teplnos_1</vt:lpstr>
      <vt:lpstr>vid_teplnos_10</vt:lpstr>
      <vt:lpstr>vid_teplnos_11</vt:lpstr>
      <vt:lpstr>vid_teplnos_12</vt:lpstr>
      <vt:lpstr>vid_teplnos_2</vt:lpstr>
      <vt:lpstr>vid_teplnos_3</vt:lpstr>
      <vt:lpstr>vid_teplnos_6</vt:lpstr>
      <vt:lpstr>vid_teplnos_7</vt:lpstr>
      <vt:lpstr>vid_teplnos_8</vt:lpstr>
      <vt:lpstr>vid_teplnos_9</vt:lpstr>
      <vt:lpstr>VidTopl</vt:lpstr>
      <vt:lpstr>VidTopl_2</vt:lpstr>
      <vt:lpstr>VidTopl_3</vt:lpstr>
      <vt:lpstr>warmNote</vt:lpstr>
      <vt:lpstr>year_list</vt:lpstr>
      <vt:lpstr>year_list1</vt:lpstr>
    </vt:vector>
  </TitlesOfParts>
  <Company>ФАС России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холодного водоснабжения (цены и тарифы)</dc:title>
  <dc:subject>Показатели, подлежащие раскрытию в сфере холодного водоснабжения (цены и тарифы)</dc:subject>
  <dc:creator>--</dc:creator>
  <cp:lastModifiedBy>User</cp:lastModifiedBy>
  <cp:lastPrinted>2013-08-29T08:11:20Z</cp:lastPrinted>
  <dcterms:created xsi:type="dcterms:W3CDTF">2004-05-21T07:18:45Z</dcterms:created>
  <dcterms:modified xsi:type="dcterms:W3CDTF">2023-10-30T18:40:13Z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FAS.JKH.OPEN.INFO.PRICE.HVS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2</vt:lpwstr>
  </property>
  <property fmtid="{D5CDD505-2E9C-101B-9397-08002B2CF9AE}" pid="12" name="CurrentVersion">
    <vt:lpwstr>1.0.2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</Properties>
</file>