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xlsBook"/>
  <mc:AlternateContent xmlns:mc="http://schemas.openxmlformats.org/markup-compatibility/2006">
    <mc:Choice Requires="x15">
      <x15ac:absPath xmlns:x15ac="http://schemas.microsoft.com/office/spreadsheetml/2010/11/ac" url="C:\Users\User\Desktop\www\Attachments_emup_ekonom@mail.ru_2023-03-09_15-04-41\"/>
    </mc:Choice>
  </mc:AlternateContent>
  <bookViews>
    <workbookView xWindow="3510" yWindow="0" windowWidth="14820" windowHeight="9795" tabRatio="916" firstSheet="2" activeTab="12"/>
  </bookViews>
  <sheets>
    <sheet name="modList00" sheetId="623" state="veryHidden" r:id="rId1"/>
    <sheet name="modList02" sheetId="645" state="veryHidden" r:id="rId2"/>
    <sheet name="Инструкция" sheetId="525" r:id="rId3"/>
    <sheet name="Лог обновления" sheetId="429" state="veryHidden" r:id="rId4"/>
    <sheet name="Титульный" sheetId="437" r:id="rId5"/>
    <sheet name="Территории" sheetId="601" r:id="rId6"/>
    <sheet name="Перечень тарифов" sheetId="540" r:id="rId7"/>
    <sheet name="Форма 1.0.1 | Т-ТЭ | &gt;=25МВт" sheetId="634" state="veryHidden" r:id="rId8"/>
    <sheet name="Форма 4.2.1 | Т-ТЭ | &gt;=25МВт" sheetId="624" state="veryHidden" r:id="rId9"/>
    <sheet name="Форма 1.0.1 | Т-ТЭ | ТСО" sheetId="614" state="veryHidden" r:id="rId10"/>
    <sheet name="Форма 4.2.1 | Т-ТЭ | ТСО" sheetId="625" state="veryHidden" r:id="rId11"/>
    <sheet name="Форма 1.0.1 | Т-ТЭ | потр" sheetId="643" r:id="rId12"/>
    <sheet name="Форма 4.2.1 | Т-ТЭ | потр" sheetId="642" r:id="rId13"/>
    <sheet name="Форма 1.0.1 | Т-ТЭ | предел" sheetId="635" state="veryHidden" r:id="rId14"/>
    <sheet name="Форма 4.2.1 | Т-ТЭ | предел" sheetId="626" state="veryHidden" r:id="rId15"/>
    <sheet name="Форма 1.0.1 | Т-ТЭ | индикат" sheetId="641" state="veryHidden" r:id="rId16"/>
    <sheet name="Форма 4.2.1 | Т-ТЭ | индикат" sheetId="640" state="veryHidden" r:id="rId17"/>
    <sheet name="Форма 1.0.1 | Резерв мощности" sheetId="636" state="veryHidden" r:id="rId18"/>
    <sheet name="Форма 4.2.1 | Резерв мощности" sheetId="631" state="veryHidden" r:id="rId19"/>
    <sheet name="Форма 1.0.1 | Т-ТН" sheetId="637" state="veryHidden" r:id="rId20"/>
    <sheet name="Форма 4.2.2 | Т-ТН" sheetId="627" state="veryHidden" r:id="rId21"/>
    <sheet name="Форма 1.0.1 | Т-передача ТЭ" sheetId="638" state="veryHidden" r:id="rId22"/>
    <sheet name="Форма 4.2.2 | Т-передача ТЭ" sheetId="629" state="veryHidden" r:id="rId23"/>
    <sheet name="Форма 1.0.1 | Т-передача ТН" sheetId="639" state="veryHidden" r:id="rId24"/>
    <sheet name="Форма 4.2.2 | Т-передача ТН" sheetId="630" state="veryHidden" r:id="rId25"/>
    <sheet name="Форма 1.0.1 | Т-гор.вода" sheetId="616" state="veryHidden" r:id="rId26"/>
    <sheet name="Форма 4.2.3 | Т-гор.вода" sheetId="628" state="veryHidden" r:id="rId27"/>
    <sheet name="Форма 1.0.1 | Т-подкл" sheetId="618" state="veryHidden" r:id="rId28"/>
    <sheet name="Форма 4.2.4 | Т-подкл" sheetId="633" state="veryHidden" r:id="rId29"/>
    <sheet name="Форма 1.0.1 | Т-подкл(инд)" sheetId="617" state="veryHidden" r:id="rId30"/>
    <sheet name="Форма 4.2.5 | Т-подкл(инд)" sheetId="632" state="veryHidden" r:id="rId31"/>
    <sheet name="Форма 1.0.1 | Форма 4.7" sheetId="622" state="veryHidden" r:id="rId32"/>
    <sheet name="Форма 4.7" sheetId="608" state="veryHidden" r:id="rId33"/>
    <sheet name="Форма 4.8" sheetId="610" state="veryHidden" r:id="rId34"/>
    <sheet name="Форма 1.0.1 | Форма 4.8" sheetId="646" state="veryHidden" r:id="rId35"/>
    <sheet name="Форма 1.0.2" sheetId="550" state="veryHidden" r:id="rId36"/>
    <sheet name="Сведения об изменении" sheetId="568" state="veryHidden" r:id="rId37"/>
    <sheet name="Комментарии" sheetId="431" r:id="rId38"/>
    <sheet name="Проверка" sheetId="546" r:id="rId39"/>
    <sheet name="et_union_hor" sheetId="471" state="veryHidden" r:id="rId40"/>
    <sheet name="TEHSHEET" sheetId="205" state="veryHidden" r:id="rId41"/>
    <sheet name="modListTempFilter" sheetId="620" state="veryHidden" r:id="rId42"/>
    <sheet name="modCheckCyan" sheetId="612" state="veryHidden" r:id="rId43"/>
    <sheet name="REESTR_LINK" sheetId="602" state="veryHidden" r:id="rId44"/>
    <sheet name="REESTR_DS" sheetId="603" state="veryHidden" r:id="rId45"/>
    <sheet name="modHTTP" sheetId="604" state="veryHidden" r:id="rId46"/>
    <sheet name="modfrmRezimChoose" sheetId="609" state="veryHidden" r:id="rId47"/>
    <sheet name="modSheetMain" sheetId="599" state="veryHidden" r:id="rId48"/>
    <sheet name="REESTR_VT" sheetId="577" state="veryHidden" r:id="rId49"/>
    <sheet name="REESTR_VED" sheetId="579" state="veryHidden" r:id="rId50"/>
    <sheet name="modfrmReestrObj" sheetId="570" state="veryHidden" r:id="rId51"/>
    <sheet name="AllSheetsInThisWorkbook" sheetId="389" state="veryHidden" r:id="rId52"/>
    <sheet name="et_union_vert" sheetId="521" state="veryHidden" r:id="rId53"/>
    <sheet name="modInstruction" sheetId="605" state="veryHidden" r:id="rId54"/>
    <sheet name="modRegion" sheetId="528" state="veryHidden" r:id="rId55"/>
    <sheet name="modReestr" sheetId="433" state="veryHidden" r:id="rId56"/>
    <sheet name="modfrmReestr" sheetId="434" state="veryHidden" r:id="rId57"/>
    <sheet name="modUpdTemplMain" sheetId="424" state="veryHidden" r:id="rId58"/>
    <sheet name="REESTR_ORG" sheetId="390" state="veryHidden" r:id="rId59"/>
    <sheet name="modClassifierValidate" sheetId="400" state="veryHidden" r:id="rId60"/>
    <sheet name="modProv" sheetId="520" state="veryHidden" r:id="rId61"/>
    <sheet name="modHyp" sheetId="398" state="veryHidden" r:id="rId62"/>
    <sheet name="modServiceModule" sheetId="594" state="veryHidden" r:id="rId63"/>
    <sheet name="modList01" sheetId="551" state="veryHidden" r:id="rId64"/>
    <sheet name="modList03" sheetId="549" state="veryHidden" r:id="rId65"/>
    <sheet name="REESTR_MO_FILTER" sheetId="621" state="veryHidden" r:id="rId66"/>
    <sheet name="REESTR_MO" sheetId="518" state="veryHidden" r:id="rId67"/>
    <sheet name="modInfo" sheetId="513" state="veryHidden" r:id="rId68"/>
    <sheet name="modList05" sheetId="619" state="veryHidden" r:id="rId69"/>
    <sheet name="modList06" sheetId="553" state="veryHidden" r:id="rId70"/>
    <sheet name="modList07" sheetId="569" state="veryHidden" r:id="rId71"/>
    <sheet name="modList11" sheetId="539" state="veryHidden" r:id="rId72"/>
    <sheet name="modList12" sheetId="611" state="veryHidden" r:id="rId73"/>
    <sheet name="modfrmDateChoose" sheetId="517" state="veryHidden" r:id="rId74"/>
    <sheet name="modComm" sheetId="514" state="veryHidden" r:id="rId75"/>
    <sheet name="modThisWorkbook" sheetId="511" state="veryHidden" r:id="rId76"/>
    <sheet name="modfrmReestrMR" sheetId="519" state="veryHidden" r:id="rId77"/>
    <sheet name="modfrmCheckUpdates" sheetId="512" state="veryHidden" r:id="rId78"/>
  </sheets>
  <definedNames>
    <definedName name="_xlnm._FilterDatabase" localSheetId="38"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4.2.1 | Т-ТЭ | &gt;=25МВт'!$M$30</definedName>
    <definedName name="add_CT_10">'Форма 4.2.4 | Т-подкл'!$M$29</definedName>
    <definedName name="add_CT_2">'Форма 4.2.1 | Т-ТЭ | ТСО'!$M$30</definedName>
    <definedName name="add_CT_3">'Форма 4.2.1 | Т-ТЭ | предел'!$M$32</definedName>
    <definedName name="add_CT_3_i">'Форма 4.2.1 | Т-ТЭ | индикат'!$M$32</definedName>
    <definedName name="add_CT_4">'Форма 4.2.2 | Т-ТН'!$M$30</definedName>
    <definedName name="add_CT_5">'Форма 4.2.3 | Т-гор.вода'!$M$32</definedName>
    <definedName name="add_CT_6">'Форма 4.2.2 | Т-передача ТЭ'!$M$30</definedName>
    <definedName name="add_CT_7">'Форма 4.2.2 | Т-передача ТН'!$M$30</definedName>
    <definedName name="add_CT_8">'Форма 4.2.1 | Резерв мощности'!$M$30</definedName>
    <definedName name="add_CT_9">'Форма 4.2.5 | Т-подкл(инд)'!$M$27</definedName>
    <definedName name="add_MO_1">'Форма 4.2.1 | Т-ТЭ | &gt;=25МВт'!$M$31</definedName>
    <definedName name="add_MO_10">'Форма 4.2.4 | Т-подкл'!$M$30</definedName>
    <definedName name="add_MO_2">'Форма 4.2.1 | Т-ТЭ | ТСО'!$M$31</definedName>
    <definedName name="add_MO_3">'Форма 4.2.1 | Т-ТЭ | предел'!$M$33</definedName>
    <definedName name="add_MO_3_i">'Форма 4.2.1 | Т-ТЭ | индикат'!$M$33</definedName>
    <definedName name="add_MO_4">'Форма 4.2.2 | Т-ТН'!$M$31</definedName>
    <definedName name="add_MO_5">'Форма 4.2.3 | Т-гор.вода'!$M$33</definedName>
    <definedName name="add_MO_6">'Форма 4.2.2 | Т-передача ТЭ'!$M$31</definedName>
    <definedName name="add_MO_7">'Форма 4.2.2 | Т-передача ТН'!$M$31</definedName>
    <definedName name="add_MO_8">'Форма 4.2.1 | Резерв мощности'!$M$31</definedName>
    <definedName name="add_MO_9">'Форма 4.2.5 | Т-подкл(инд)'!$M$28</definedName>
    <definedName name="add_MO_List05_1">'Форма 1.0.1 | Т-ТЭ | &gt;=25МВт'!$G$14</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4.2.3 | Т-гор.вода'!$M$27</definedName>
    <definedName name="add_Rate_1">'Форма 4.2.1 | Т-ТЭ | &gt;=25МВт'!$M$32</definedName>
    <definedName name="add_Rate_10">'Форма 4.2.4 | Т-подкл'!$M$31</definedName>
    <definedName name="add_Rate_2">'Форма 4.2.1 | Т-ТЭ | ТСО'!$M$32</definedName>
    <definedName name="add_Rate_3">'Форма 4.2.1 | Т-ТЭ | предел'!$M$34</definedName>
    <definedName name="add_Rate_3_i">'Форма 4.2.1 | Т-ТЭ | индикат'!$M$34</definedName>
    <definedName name="add_Rate_4">'Форма 4.2.2 | Т-ТН'!$M$32</definedName>
    <definedName name="add_Rate_5">'Форма 4.2.3 | Т-гор.вода'!$M$34</definedName>
    <definedName name="add_Rate_6">'Форма 4.2.2 | Т-передача ТЭ'!$M$32</definedName>
    <definedName name="add_Rate_7">'Форма 4.2.2 | Т-передача ТН'!$M$32</definedName>
    <definedName name="add_Rate_8">'Форма 4.2.1 | Резерв мощности'!$M$32</definedName>
    <definedName name="add_Rate_9">'Форма 4.2.5 | Т-подкл(инд)'!$M$29</definedName>
    <definedName name="add_Scheme_6">'Форма 4.2.2 | Т-передача ТЭ'!$M$28</definedName>
    <definedName name="add_TER_List05_1">'Форма 1.0.1 | Т-ТЭ | &gt;=25МВт'!$G$16</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4.2.1 | Т-ТЭ | &gt;=25МВт'!$M$29</definedName>
    <definedName name="add_Warm_10">'Форма 4.2.4 | Т-подкл'!$M$28</definedName>
    <definedName name="add_Warm_2">'Форма 4.2.1 | Т-ТЭ | ТСО'!$M$29</definedName>
    <definedName name="add_Warm_3">'Форма 4.2.1 | Т-ТЭ | предел'!$M$31</definedName>
    <definedName name="add_Warm_3_i">'Форма 4.2.1 | Т-ТЭ | индикат'!$M$31</definedName>
    <definedName name="add_Warm_4">'Форма 4.2.2 | Т-ТН'!$M$29</definedName>
    <definedName name="add_Warm_5">'Форма 4.2.3 | Т-гор.вода'!$M$31</definedName>
    <definedName name="add_Warm_6">'Форма 4.2.2 | Т-передача ТЭ'!$M$29</definedName>
    <definedName name="add_Warm_7">'Форма 4.2.2 | Т-передача ТН'!$M$29</definedName>
    <definedName name="add_Warm_8">'Форма 4.2.1 | Резерв мощности'!$M$29</definedName>
    <definedName name="add_Warm_9">'Форма 4.2.5 | Т-подкл(инд)'!$M$26</definedName>
    <definedName name="anscount" hidden="1">1</definedName>
    <definedName name="checkCell_List01">Территории!$D$15:$L$15</definedName>
    <definedName name="checkCell_List02">'Перечень тарифов'!$E$20:$W$26</definedName>
    <definedName name="checkCell_List06_1">'Форма 4.2.1 | Т-ТЭ | &gt;=25МВт'!$M$18:$W$32</definedName>
    <definedName name="checkCell_List06_1_double_date">'Форма 4.2.1 | Т-ТЭ | &gt;=25МВт'!$X$18:$X$32</definedName>
    <definedName name="checkCell_List06_1_unique_t">'Форма 4.2.1 | Т-ТЭ | &gt;=25МВт'!$M$18:$M$32</definedName>
    <definedName name="checkCell_List06_1_unique_t1">'Форма 4.2.1 | Т-ТЭ | &gt;=25МВт'!$Y$18:$Y$32</definedName>
    <definedName name="checkCell_List06_10">'Форма 4.2.4 | Т-подкл'!$M$19:$AG$31</definedName>
    <definedName name="checkCell_List06_10_double_date">'Форма 4.2.4 | Т-подкл'!$AH$19:$AH$31</definedName>
    <definedName name="checkCell_List06_10_plata">'Форма 4.2.4 | Т-подкл'!$Z$15:$AA$31</definedName>
    <definedName name="checkCell_List06_10_unique">'Форма 4.2.4 | Т-подкл'!$AI$19:$AI$31</definedName>
    <definedName name="checkCell_List06_13">'Форма 4.2.1 | Т-ТЭ | потр'!$M$18:$W$36</definedName>
    <definedName name="checkCell_List06_13_double_date">'Форма 4.2.1 | Т-ТЭ | потр'!$X$18:$X$36</definedName>
    <definedName name="checkCell_List06_13_unique_t">'Форма 4.2.1 | Т-ТЭ | потр'!$M$18:$M$36</definedName>
    <definedName name="checkCell_List06_13_unique_t1">'Форма 4.2.1 | Т-ТЭ | потр'!$Y$18:$Y$36</definedName>
    <definedName name="checkCell_List06_2">'Форма 4.2.1 | Т-ТЭ | ТСО'!$M$18:$W$32</definedName>
    <definedName name="checkCell_List06_2_double_date">'Форма 4.2.1 | Т-ТЭ | ТСО'!$X$18:$X$32</definedName>
    <definedName name="checkCell_List06_2_unique_t">'Форма 4.2.1 | Т-ТЭ | ТСО'!$M$18:$M$32</definedName>
    <definedName name="checkCell_List06_2_unique_t1">'Форма 4.2.1 | Т-ТЭ | ТСО'!$Y$18:$Y$32</definedName>
    <definedName name="checkCell_List06_3">'Форма 4.2.1 | Т-ТЭ | предел'!$M$20:$W$34</definedName>
    <definedName name="checkCell_List06_3_double_date">'Форма 4.2.1 | Т-ТЭ | предел'!$X$20:$X$34</definedName>
    <definedName name="checkCell_List06_3_i">'Форма 4.2.1 | Т-ТЭ | индикат'!$M$20:$W$34</definedName>
    <definedName name="checkCell_List06_3_i_double_date">'Форма 4.2.1 | Т-ТЭ | индикат'!$X$20:$X$34</definedName>
    <definedName name="checkCell_List06_3_i_unique_t">'Форма 4.2.1 | Т-ТЭ | индикат'!$M$20:$M$34</definedName>
    <definedName name="checkCell_List06_3_i_unique_t1">'Форма 4.2.1 | Т-ТЭ | индикат'!$Y$20:$Y$34</definedName>
    <definedName name="checkCell_List06_3_unique_t">'Форма 4.2.1 | Т-ТЭ | предел'!$M$20:$M$34</definedName>
    <definedName name="checkCell_List06_3_unique_t1">'Форма 4.2.1 | Т-ТЭ | предел'!$Y$20:$Y$34</definedName>
    <definedName name="checkCell_List06_4">'Форма 4.2.2 | Т-ТН'!$M$18:$W$32</definedName>
    <definedName name="checkCell_List06_4_double_date">'Форма 4.2.2 | Т-ТН'!$X$18:$X$32</definedName>
    <definedName name="checkCell_List06_4_unique_t">'Форма 4.2.2 | Т-ТН'!$M$18:$M$32</definedName>
    <definedName name="checkCell_List06_4_unique_t1">'Форма 4.2.2 | Т-ТН'!$Y$18:$Y$32</definedName>
    <definedName name="checkCell_List06_5">'Форма 4.2.3 | Т-гор.вода'!$M$18:$AB$34</definedName>
    <definedName name="checkCell_List06_5_double_date">'Форма 4.2.3 | Т-гор.вода'!$AC$18:$AC$34</definedName>
    <definedName name="checkCell_List06_5_unique_t">'Форма 4.2.3 | Т-гор.вода'!$M$18:$M$34</definedName>
    <definedName name="checkCell_List06_5_unique_t1">'Форма 4.2.3 | Т-гор.вода'!$AD$18:$AD$34</definedName>
    <definedName name="checkCell_List06_6">'Форма 4.2.2 | Т-передача ТЭ'!$M$18:$W$32</definedName>
    <definedName name="checkCell_List06_6_double_date">'Форма 4.2.2 | Т-передача ТЭ'!$X$18:$X$32</definedName>
    <definedName name="checkCell_List06_6_unique_t">'Форма 4.2.2 | Т-передача ТЭ'!$M$18:$M$32</definedName>
    <definedName name="checkCell_List06_6_unique_t1">'Форма 4.2.2 | Т-передача ТЭ'!$Y$18:$Y$33</definedName>
    <definedName name="checkCell_List06_7">'Форма 4.2.2 | Т-передача ТН'!$M$18:$W$32</definedName>
    <definedName name="checkCell_List06_7_double_date">'Форма 4.2.2 | Т-передача ТН'!$X$18:$X$32</definedName>
    <definedName name="checkCell_List06_7_unique_t">'Форма 4.2.2 | Т-передача ТН'!$M$18:$M$32</definedName>
    <definedName name="checkCell_List06_7_unique_t1">'Форма 4.2.2 | Т-передача ТН'!$Y$18:$Y$32</definedName>
    <definedName name="checkCell_List06_8">'Форма 4.2.1 | Резерв мощности'!$M$18:$W$32</definedName>
    <definedName name="checkCell_List06_8_double_date">'Форма 4.2.1 | Резерв мощности'!$X$18:$X$32</definedName>
    <definedName name="checkCell_List06_8_unique_t">'Форма 4.2.1 | Резерв мощности'!$M$18:$M$32</definedName>
    <definedName name="checkCell_List06_8_unique_t1">'Форма 4.2.1 | Резерв мощности'!$Y$18:$Y$33</definedName>
    <definedName name="checkCell_List06_9">'Форма 4.2.5 | Т-подкл(инд)'!$M$19:$X$29</definedName>
    <definedName name="checkCell_List06_9_double_date">'Форма 4.2.5 | Т-подкл(инд)'!$Y$19:$Y$29</definedName>
    <definedName name="checkCell_List06_9_plata">'Форма 4.2.5 | Т-подкл(инд)'!$Q$15:$R$29</definedName>
    <definedName name="checkCell_List07">'Сведения об изменении'!$D$11:$E$13</definedName>
    <definedName name="checkCell_List11">'Форма 4.7'!$D$10:$G$19</definedName>
    <definedName name="checkCells_List05_1">'Форма 1.0.1 | Т-ТЭ | &gt;=25МВт'!$F$7:$I$17</definedName>
    <definedName name="checkCells_List05_10">'Форма 1.0.1 | Т-подкл'!$F$7:$I$17</definedName>
    <definedName name="checkCells_List05_11">'Форма 1.0.1 | Форма 4.7'!$F$7:$I$13</definedName>
    <definedName name="checkCells_List05_13">'Форма 1.0.1 | Т-ТЭ | потр'!$F$7:$I$13</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4.2.3 | Т-гор.вода'!$M$13</definedName>
    <definedName name="Component_comp">'Форма 4.2.3 | Т-гор.вода'!$O$24</definedName>
    <definedName name="Component_comp_p">'Форма 4.2.3 | Т-гор.вода'!$O$25</definedName>
    <definedName name="connection_flag">Титульный!$F$38</definedName>
    <definedName name="CURRENT_DATE">TEHSHEET!$H$29</definedName>
    <definedName name="data_List11">'Форма 4.7'!$F$12:$G$19</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4.2.1 | Резерв мощности'!$O$22</definedName>
    <definedName name="default_val_2">'Форма 4.2.1 | Резерв мощности'!$M$24</definedName>
    <definedName name="default_val_4">et_union_hor!$M$168</definedName>
    <definedName name="default_val_5">'Форма 4.2.3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4.7'!$H$9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et_union_hor!$O$238:$V$243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et_union_hor!$V$238:$V$251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4.2.4 | Т-подкл'!$V$18:$V$31</definedName>
    <definedName name="flagIndicat_List06_3">'Форма 4.2.1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4.2.4 | Т-подкл'!$N$18:$N$31</definedName>
    <definedName name="flagTS">'Форма 4.2.4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4.2.1 | Т-ТЭ | &gt;=25МВт'!$L$5</definedName>
    <definedName name="header_10">'Форма 4.2.4 | Т-подкл'!$L$5</definedName>
    <definedName name="header_2">'Форма 4.2.1 | Т-ТЭ | ТСО'!$L$5</definedName>
    <definedName name="header_3">'Форма 4.2.1 | Т-ТЭ | предел'!$L$5</definedName>
    <definedName name="header_4">'Форма 4.2.2 | Т-ТН'!$L$5</definedName>
    <definedName name="header_5">'Форма 4.2.3 | Т-гор.вода'!$L$5</definedName>
    <definedName name="header_6">'Форма 4.2.2 | Т-передача ТЭ'!$L$5</definedName>
    <definedName name="header_7">'Форма 4.2.2 | Т-передача ТН'!$L$5</definedName>
    <definedName name="header_8">'Форма 4.2.1 | Резерв мощности'!$L$5</definedName>
    <definedName name="header_9">'Форма 4.2.5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4.7'!$A$1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TEHSHEET!$AP$2:$AP$12</definedName>
    <definedName name="kind_group_rates_load_ETS">TEHSHEET!$AP$2:$AP$11</definedName>
    <definedName name="kind_group_rates_load_filter">TEHSHEET!$AQ$2:$AQ$11</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REESTR_MO!$A$2:$D$464</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4.2.1 | Т-ТЭ | &gt;=25МВт'!$11:$11</definedName>
    <definedName name="List06_1_MC">'Форма 4.2.1 | Т-ТЭ | &gt;=25МВт'!$O$18:$O$32</definedName>
    <definedName name="List06_1_MC2">'Форма 4.2.1 | Т-ТЭ | &gt;=25МВт'!$V$18:$V$32</definedName>
    <definedName name="List06_1_note">'Форма 4.2.1 | Т-ТЭ | &gt;=25МВт'!$W$18:$W$32</definedName>
    <definedName name="List06_1_Period">'Форма 4.2.1 | Т-ТЭ | &gt;=25МВт'!$O$18:$U$32</definedName>
    <definedName name="List06_10_DP">'Форма 4.2.4 | Т-подкл'!$12:$12</definedName>
    <definedName name="List06_10_MC2">'Форма 4.2.4 | Т-подкл'!$AF$19:$AF$31</definedName>
    <definedName name="List06_10_note">'Форма 4.2.4 | Т-подкл'!$AG$19:$AG$31</definedName>
    <definedName name="List06_10_Period">'Форма 4.2.4 | Т-подкл'!$Z$19:$AE$31</definedName>
    <definedName name="List06_10_pl">'Форма 4.2.4 | Т-подкл'!$11:$11</definedName>
    <definedName name="List06_10_region">'Форма 4.2.4 | Т-подкл'!$N$23:$Y$25</definedName>
    <definedName name="List06_13_DP">'Форма 4.2.1 | Т-ТЭ | потр'!$11:$11</definedName>
    <definedName name="List06_13_MC">'Форма 4.2.1 | Т-ТЭ | потр'!$O$18:$O$36</definedName>
    <definedName name="List06_13_MC2">'Форма 4.2.1 | Т-ТЭ | потр'!$V$18:$V$36</definedName>
    <definedName name="List06_13_note">'Форма 4.2.1 | Т-ТЭ | потр'!$W$18:$W$36</definedName>
    <definedName name="List06_13_Period">'Форма 4.2.1 | Т-ТЭ | потр'!$O$18:$U$36</definedName>
    <definedName name="List06_2_DP">'Форма 4.2.1 | Т-ТЭ | ТСО'!$11:$11</definedName>
    <definedName name="List06_2_MC">'Форма 4.2.1 | Т-ТЭ | ТСО'!$O$18:$O$32</definedName>
    <definedName name="List06_2_MC2">'Форма 4.2.1 | Т-ТЭ | ТСО'!$V$18:$V$32</definedName>
    <definedName name="List06_2_note">'Форма 4.2.1 | Т-ТЭ | ТСО'!$W$18:$W$32</definedName>
    <definedName name="List06_2_Period">'Форма 4.2.1 | Т-ТЭ | ТСО'!$O$18:$U$32</definedName>
    <definedName name="List06_3_DP">'Форма 4.2.1 | Т-ТЭ | предел'!$13:$13</definedName>
    <definedName name="List06_3_i_DP">'Форма 4.2.1 | Т-ТЭ | индикат'!$13:$13</definedName>
    <definedName name="List06_3_i_GroundMaterials">'Форма 4.2.1 | Т-ТЭ | индикат'!$O$7</definedName>
    <definedName name="List06_3_i_MC">'Форма 4.2.1 | Т-ТЭ | индикат'!$O$20:$O$34</definedName>
    <definedName name="List06_3_i_MC2">'Форма 4.2.1 | Т-ТЭ | индикат'!$V$20:$V$34</definedName>
    <definedName name="List06_3_i_note">'Форма 4.2.1 | Т-ТЭ | индикат'!$W$20:$W$34</definedName>
    <definedName name="List06_3_i_Period">'Форма 4.2.1 | Т-ТЭ | индикат'!$O$20:$U$34</definedName>
    <definedName name="List06_3_MC">'Форма 4.2.1 | Т-ТЭ | предел'!$O$20:$O$34</definedName>
    <definedName name="List06_3_MC2">'Форма 4.2.1 | Т-ТЭ | предел'!$V$20:$V$34</definedName>
    <definedName name="List06_3_note">'Форма 4.2.1 | Т-ТЭ | предел'!$W$20:$W$34</definedName>
    <definedName name="List06_3_Period">'Форма 4.2.1 | Т-ТЭ | предел'!$O$20:$U$34</definedName>
    <definedName name="List06_4_DP">'Форма 4.2.2 | Т-ТН'!$11:$11</definedName>
    <definedName name="List06_4_MC2">'Форма 4.2.2 | Т-ТН'!$V$18:$V$32</definedName>
    <definedName name="List06_4_note">'Форма 4.2.2 | Т-ТН'!$W$18:$W$32</definedName>
    <definedName name="List06_4_Period">'Форма 4.2.2 | Т-ТН'!$O$18:$U$32</definedName>
    <definedName name="List06_5_0">'Форма 4.2.3 | Т-гор.вода'!$25:$25</definedName>
    <definedName name="List06_5_DP">'Форма 4.2.3 | Т-гор.вода'!$11:$11</definedName>
    <definedName name="List06_5_MC">'Форма 4.2.3 | Т-гор.вода'!$O$18:$O$34</definedName>
    <definedName name="List06_5_MC2">'Форма 4.2.3 | Т-гор.вода'!$AA$18:$AA$34</definedName>
    <definedName name="List06_5_note">'Форма 4.2.3 | Т-гор.вода'!$AB$18:$AB$34</definedName>
    <definedName name="List06_5_Period">'Форма 4.2.3 | Т-гор.вода'!$O$18:$Z$34</definedName>
    <definedName name="List06_6_DP">'Форма 4.2.2 | Т-передача ТЭ'!$11:$11</definedName>
    <definedName name="List06_6_MC">'Форма 4.2.2 | Т-передача ТЭ'!$O$18:$O$32</definedName>
    <definedName name="List06_6_MC2">'Форма 4.2.2 | Т-передача ТЭ'!$V$18:$V$32</definedName>
    <definedName name="List06_6_note">'Форма 4.2.2 | Т-передача ТЭ'!$W$18:$W$32</definedName>
    <definedName name="List06_6_Period">'Форма 4.2.2 | Т-передача ТЭ'!$O$18:$U$32</definedName>
    <definedName name="List06_7_DP">'Форма 4.2.2 | Т-передача ТН'!$11:$11</definedName>
    <definedName name="List06_7_MC">'Форма 4.2.2 | Т-передача ТН'!$O$18:$O$32</definedName>
    <definedName name="List06_7_MC2">'Форма 4.2.2 | Т-передача ТН'!$V$18:$V$32</definedName>
    <definedName name="List06_7_note">'Форма 4.2.2 | Т-передача ТН'!$W$18:$W$32</definedName>
    <definedName name="List06_7_Period">'Форма 4.2.2 | Т-передача ТН'!$O$18:$U$32</definedName>
    <definedName name="List06_8_DP">'Форма 4.2.1 | Резерв мощности'!$11:$11</definedName>
    <definedName name="List06_8_MC">'Форма 4.2.1 | Резерв мощности'!$O$18:$O$32</definedName>
    <definedName name="List06_8_MC2">'Форма 4.2.1 | Резерв мощности'!$V$18:$V$32</definedName>
    <definedName name="List06_8_note">'Форма 4.2.1 | Резерв мощности'!$W$18:$W$32</definedName>
    <definedName name="List06_8_Period">'Форма 4.2.1 | Резерв мощности'!$O$18:$U$32</definedName>
    <definedName name="List06_9_DP">'Форма 4.2.5 | Т-подкл(инд)'!$12:$12</definedName>
    <definedName name="List06_9_MC">'Форма 4.2.5 | Т-подкл(инд)'!$O$19:$O$29</definedName>
    <definedName name="List06_9_MC2">'Форма 4.2.5 | Т-подкл(инд)'!$W$19:$W$29</definedName>
    <definedName name="List06_9_note">'Форма 4.2.5 | Т-подкл(инд)'!$X$19:$X$29</definedName>
    <definedName name="List06_9_Period">'Форма 4.2.5 | Т-подкл(инд)'!$Q$19:$V$29</definedName>
    <definedName name="List06_9_pl">'Форма 4.2.5 | Т-подкл(инд)'!$11:$11</definedName>
    <definedName name="List11_GroundMaterials_1">'Форма 4.7'!$F$12:$F$19</definedName>
    <definedName name="List11_note">'Форма 4.7'!$G$10:$G$19</definedName>
    <definedName name="List12_Date">'Форма 4.8'!$G$11</definedName>
    <definedName name="List12_GroundMaterials_1">'Форма 4.8'!$H$11:$H$32</definedName>
    <definedName name="List12_note">'Форма 4.8'!$I$10:$I$32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4.2.1 | Т-ТЭ | &gt;=25МВт'!$O$24</definedName>
    <definedName name="OneRates_13">'Форма 4.2.1 | Т-ТЭ | потр'!$O$24</definedName>
    <definedName name="OneRates_2">'Форма 4.2.1 | Т-ТЭ | ТСО'!$O$24</definedName>
    <definedName name="OneRates_3">'Форма 4.2.1 | Т-ТЭ | предел'!$O$26</definedName>
    <definedName name="OneRates_3_i">'Форма 4.2.1 | Т-ТЭ | индикат'!$O$26</definedName>
    <definedName name="OneRates_4">'Форма 4.2.2 | Т-ТН'!$O$24</definedName>
    <definedName name="OneRates_5">'Форма 4.2.3 | Т-гор.вода'!$Q$24</definedName>
    <definedName name="OneRates_5_comp">'Форма 4.2.3 | Т-гор.вода'!$P$24</definedName>
    <definedName name="OneRates_5_comp_p">'Форма 4.2.3 | Т-гор.вода'!$P$25</definedName>
    <definedName name="OneRates_5_p">'Форма 4.2.3 | Т-гор.вода'!$Q$25</definedName>
    <definedName name="OneRates_6">'Форма 4.2.2 | Т-передача ТЭ'!$O$24</definedName>
    <definedName name="OneRates_7">'Форма 4.2.2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Cng_List11_1">'Форма 4.7'!$E$12:$E$13</definedName>
    <definedName name="pCng_List11_2">'Форма 4.7'!$E$15:$E$16</definedName>
    <definedName name="pCng_List11_3">'Форма 4.7'!$E$18:$E$19</definedName>
    <definedName name="pCng_List12_1">'Форма 4.8'!$E$15:$E$16</definedName>
    <definedName name="pCng_List12_2">'Форма 4.8'!$E$18:$E$19</definedName>
    <definedName name="pCng_List12_6">'Форма 4.8'!$E$31:$E$32</definedName>
    <definedName name="pDbl_List12_5">'Форма 4.8'!$G$28:$G$29</definedName>
    <definedName name="pDbl_List12_5_copy">'Форма 4.8'!$L$28:$L$29</definedName>
    <definedName name="pDbl_List12_5_copy2">'Форма 4.8'!$K$28:$K$29</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4.2.1 | Т-ТЭ | &gt;=25МВт'!$K$18:$K$32</definedName>
    <definedName name="pDel_List06_1_2">'Форма 4.2.1 | Т-ТЭ | &gt;=25МВт'!$J$18:$J$32</definedName>
    <definedName name="pDel_List06_1_3">'Форма 4.2.1 | Т-ТЭ | &gt;=25МВт'!$I$18:$I$32</definedName>
    <definedName name="pDel_List06_10_4">'Форма 4.2.4 | Т-подкл'!$N$19:$AF$31,'Форма 4.2.4 | Т-подкл'!$N$19:$AF$31,'Форма 4.2.4 | Т-подкл'!$N$19:$AF$31</definedName>
    <definedName name="pDel_List06_10_5">'Форма 4.2.4 | Т-подкл'!$K$19:$K$31</definedName>
    <definedName name="pDel_List06_13_1">'Форма 4.2.1 | Т-ТЭ | потр'!$K$18:$K$36</definedName>
    <definedName name="pDel_List06_13_2">'Форма 4.2.1 | Т-ТЭ | потр'!$J$18:$J$36</definedName>
    <definedName name="pDel_List06_13_3">'Форма 4.2.1 | Т-ТЭ | потр'!$I$18:$I$36</definedName>
    <definedName name="pDel_List06_2_1">'Форма 4.2.1 | Т-ТЭ | ТСО'!$K$18:$K$32</definedName>
    <definedName name="pDel_List06_2_2">'Форма 4.2.1 | Т-ТЭ | ТСО'!$J$18:$J$32</definedName>
    <definedName name="pDel_List06_2_3">'Форма 4.2.1 | Т-ТЭ | ТСО'!$I$18:$I$32</definedName>
    <definedName name="pDel_List06_3_1">'Форма 4.2.1 | Т-ТЭ | предел'!$K$20:$K$34</definedName>
    <definedName name="pDel_List06_3_2">'Форма 4.2.1 | Т-ТЭ | предел'!$J$20:$J$34</definedName>
    <definedName name="pDel_List06_3_3">'Форма 4.2.1 | Т-ТЭ | предел'!$I$20:$I$34</definedName>
    <definedName name="pDel_List06_3_i_1">'Форма 4.2.1 | Т-ТЭ | индикат'!$K$20:$K$34</definedName>
    <definedName name="pDel_List06_3_i_2">'Форма 4.2.1 | Т-ТЭ | индикат'!$J$20:$J$34</definedName>
    <definedName name="pDel_List06_3_i_3">'Форма 4.2.1 | Т-ТЭ | индикат'!$I$20:$I$34</definedName>
    <definedName name="pDel_List06_4_1">'Форма 4.2.2 | Т-ТН'!$K$18:$K$32</definedName>
    <definedName name="pDel_List06_4_2">'Форма 4.2.2 | Т-ТН'!$J$18:$J$32</definedName>
    <definedName name="pDel_List06_4_3">'Форма 4.2.2 | Т-ТН'!$I$18:$I$32</definedName>
    <definedName name="pDel_List06_5_1">'Форма 4.2.3 | Т-гор.вода'!$K$18:$K$34</definedName>
    <definedName name="pDel_List06_5_2">'Форма 4.2.3 | Т-гор.вода'!$J$18:$J$34</definedName>
    <definedName name="pDel_List06_5_3">'Форма 4.2.3 | Т-гор.вода'!$I$18:$I$34</definedName>
    <definedName name="pDel_List06_6_1">'Форма 4.2.2 | Т-передача ТЭ'!$K$18:$K$32</definedName>
    <definedName name="pDel_List06_6_2">'Форма 4.2.2 | Т-передача ТЭ'!$J$18:$J$32</definedName>
    <definedName name="pDel_List06_6_3">'Форма 4.2.2 | Т-передача ТЭ'!$I$18:$I$32</definedName>
    <definedName name="pDel_List06_7_1">'Форма 4.2.2 | Т-передача ТН'!$K$18:$K$32</definedName>
    <definedName name="pDel_List06_7_2">'Форма 4.2.2 | Т-передача ТН'!$J$18:$J$32</definedName>
    <definedName name="pDel_List06_7_3">'Форма 4.2.2 | Т-передача ТН'!$I$18:$I$32</definedName>
    <definedName name="pDel_List06_8_1">'Форма 4.2.1 | Резерв мощности'!$K$18:$K$32</definedName>
    <definedName name="pDel_List06_8_2">'Форма 4.2.1 | Резерв мощности'!$J$18:$J$32</definedName>
    <definedName name="pDel_List06_8_3">'Форма 4.2.1 | Резерв мощности'!$I$18:$I$32</definedName>
    <definedName name="pDel_List06_9_5">'Форма 4.2.5 | Т-подкл(инд)'!$K$19:$K$29</definedName>
    <definedName name="pDel_List07">'Сведения об изменении'!$C$11:$C$13</definedName>
    <definedName name="pDel_List11_1">'Форма 4.7'!$C$12:$C$13</definedName>
    <definedName name="pDel_List11_2">'Форма 4.7'!$C$15:$C$16</definedName>
    <definedName name="pDel_List11_3">'Форма 4.7'!$C$18:$C$19</definedName>
    <definedName name="pDel_List12_1">'Форма 4.8'!$C$15:$C$16</definedName>
    <definedName name="pDel_List12_2">'Форма 4.8'!$C$18:$C$19</definedName>
    <definedName name="pDel_List12_3">'Форма 4.8'!$C$22:$C$23</definedName>
    <definedName name="pDel_List12_4">'Форма 4.8'!$C$25:$C$26</definedName>
    <definedName name="pDel_List12_5">'Форма 4.8'!$C$28:$C$29</definedName>
    <definedName name="pDel_List12_6">'Форма 4.8'!$C$31:$C$32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4.2.1 | Т-ТЭ | &gt;=25МВт'!$V$14:$V$32</definedName>
    <definedName name="pIns_List06_10_Period">'Форма 4.2.4 | Т-подкл'!$AF$15:$AF$31</definedName>
    <definedName name="pIns_List06_13_Period">'Форма 4.2.1 | Т-ТЭ | потр'!$V$13:$V$36</definedName>
    <definedName name="pIns_List06_2_Period">'Форма 4.2.1 | Т-ТЭ | ТСО'!$V$13:$V$32</definedName>
    <definedName name="pIns_List06_3_i_Period">'Форма 4.2.1 | Т-ТЭ | индикат'!$V$16:$V$34</definedName>
    <definedName name="pIns_List06_3_Period">'Форма 4.2.1 | Т-ТЭ | предел'!$V$16:$V$34</definedName>
    <definedName name="pIns_List06_4_Period">'Форма 4.2.2 | Т-ТН'!$V$18:$V$32</definedName>
    <definedName name="pIns_List06_5_Period">'Форма 4.2.3 | Т-гор.вода'!$AA$14:$AA$34</definedName>
    <definedName name="pIns_List06_6_Period">'Форма 4.2.2 | Т-передача ТЭ'!$V$14:$V$32</definedName>
    <definedName name="pIns_List06_7_Period">'Форма 4.2.2 | Т-передача ТН'!$V$14:$V$32</definedName>
    <definedName name="pIns_List06_8_Period">'Форма 4.2.1 | Резерв мощности'!$V$14:$V$32</definedName>
    <definedName name="pIns_List06_9_Period">'Форма 4.2.5 | Т-подкл(инд)'!$W$15:$W$29</definedName>
    <definedName name="pIns_List07">'Сведения об изменении'!$E$13</definedName>
    <definedName name="pIns_List11_1">'Форма 4.7'!$E$13</definedName>
    <definedName name="pIns_List11_2">'Форма 4.7'!$E$16</definedName>
    <definedName name="pIns_List11_3">'Форма 4.7'!$E$19</definedName>
    <definedName name="pIns_List12_1">'Форма 4.8'!$E$16</definedName>
    <definedName name="pIns_List12_2">'Форма 4.8'!$E$19</definedName>
    <definedName name="pIns_List12_3">'Форма 4.8'!$E$23</definedName>
    <definedName name="pIns_List12_4">'Форма 4.8'!$E$26</definedName>
    <definedName name="pIns_List12_5">'Форма 4.8'!$E$29</definedName>
    <definedName name="pIns_List12_6">'Форма 4.8'!$E$32</definedName>
    <definedName name="pr_List06_1">'Форма 4.2.1 | Т-ТЭ | &gt;=25МВт'!$O$7:$T$10</definedName>
    <definedName name="pr_List06_10">'Форма 4.2.4 | Т-подкл'!$N$7:$T$10</definedName>
    <definedName name="pr_List06_13">'Форма 4.2.1 | Т-ТЭ | потр'!$O$7:$T$10</definedName>
    <definedName name="pr_List06_2">'Форма 4.2.1 | Т-ТЭ | ТСО'!$O$7:$T$10</definedName>
    <definedName name="pr_List06_3">'Форма 4.2.1 | Т-ТЭ | предел'!$O$9:$T$12</definedName>
    <definedName name="pr_List06_3_i">'Форма 4.2.1 | Т-ТЭ | индикат'!$O$9:$T$12</definedName>
    <definedName name="pr_List06_4">'Форма 4.2.2 | Т-ТН'!$O$7:$T$10</definedName>
    <definedName name="pr_List06_5">'Форма 4.2.3 | Т-гор.вода'!$O$7:$T$10</definedName>
    <definedName name="pr_List06_6">'Форма 4.2.2 | Т-передача ТЭ'!$O$7:$T$10</definedName>
    <definedName name="pr_List06_7">'Форма 4.2.2 | Т-передача ТН'!$O$7:$T$10</definedName>
    <definedName name="pr_List06_8">'Форма 4.2.1 | Резерв мощности'!$O$7:$T$10</definedName>
    <definedName name="pr_List06_9">'Форма 4.2.5 | Т-подкл(инд)'!$O$7:$T$10</definedName>
    <definedName name="pVDel_List06_1">'Форма 4.2.1 | Т-ТЭ | &gt;=25МВт'!$12:$12</definedName>
    <definedName name="pVDel_List06_10">'Форма 4.2.4 | Т-подкл'!$13:$13</definedName>
    <definedName name="pVDel_List06_13">'Форма 4.2.1 | Т-ТЭ | потр'!$12:$12</definedName>
    <definedName name="pVDel_List06_2">'Форма 4.2.1 | Т-ТЭ | ТСО'!$12:$12</definedName>
    <definedName name="pVDel_List06_3">'Форма 4.2.1 | Т-ТЭ | предел'!$14:$14</definedName>
    <definedName name="pVDel_List06_3_i">'Форма 4.2.1 | Т-ТЭ | индикат'!$14:$14</definedName>
    <definedName name="pVDel_List06_4">'Форма 4.2.2 | Т-ТН'!$12:$12</definedName>
    <definedName name="pVDel_List06_5">'Форма 4.2.3 | Т-гор.вода'!$12:$12</definedName>
    <definedName name="pVDel_List06_6">'Форма 4.2.2 | Т-передача ТЭ'!$12:$12</definedName>
    <definedName name="pVDel_List06_7">'Форма 4.2.2 | Т-передача ТН'!$12:$12</definedName>
    <definedName name="pVDel_List06_8">'Форма 4.2.1 | Резерв мощности'!$12:$12</definedName>
    <definedName name="pVDel_List06_9">'Форма 4.2.5 | Т-подкл(инд)'!$13:$13</definedName>
    <definedName name="QUARTER">TEHSHEET!$F$2:$F$5</definedName>
    <definedName name="REESTR_LINK_RANGE">REESTR_LINK!$A$2:$C$3</definedName>
    <definedName name="REESTR_ORG_RANGE">REESTR_ORG!$A$2:$J$165</definedName>
    <definedName name="REESTR_VED_RANGE">REESTR_VED!$A$2:$B$11</definedName>
    <definedName name="REESTR_VT_RANGE">REESTR_VT!$A$2:$B$12</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4.2.1 | Т-ТЭ | ТСО'!$O$22</definedName>
    <definedName name="shema_podkl_3">'Форма 4.2.1 | Т-ТЭ | предел'!$O$24</definedName>
    <definedName name="shema_podkl_3_i">'Форма 4.2.1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4.2.1 | Т-ТЭ | &gt;=25МВт'!$P$24:$Q$24</definedName>
    <definedName name="TwoRates_13">'Форма 4.2.1 | Т-ТЭ | потр'!$P$24:$Q$24</definedName>
    <definedName name="TwoRates_2">'Форма 4.2.1 | Т-ТЭ | ТСО'!$P$24:$Q$24</definedName>
    <definedName name="TwoRates_3">'Форма 4.2.1 | Т-ТЭ | предел'!$P$26:$Q$26</definedName>
    <definedName name="TwoRates_3_i">'Форма 4.2.1 | Т-ТЭ | индикат'!$P$26:$Q$26</definedName>
    <definedName name="TwoRates_5">'Форма 4.2.3 | Т-гор.вода'!$R$24:$S$24</definedName>
    <definedName name="TwoRates_5_comp">'Форма 4.2.3 | Т-гор.вода'!$T$24:$U$24</definedName>
    <definedName name="TwoRates_5_comp_p">'Форма 4.2.3 | Т-гор.вода'!$T$25:$U$25</definedName>
    <definedName name="TwoRates_5_p">'Форма 4.2.3 | Т-гор.вода'!$R$25:$S$25</definedName>
    <definedName name="TwoRates_6">'Форма 4.2.2 | Т-передача ТЭ'!$P$24:$Q$24</definedName>
    <definedName name="TwoRates_7">'Форма 4.2.2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4.2.1 | Т-ТЭ | &gt;=25МВт'!$M$24</definedName>
    <definedName name="vid_teplnos_10">et_union_hor!$M$149</definedName>
    <definedName name="vid_teplnos_11">'Форма 4.2.2 | Т-ТН'!$M$24</definedName>
    <definedName name="vid_teplnos_12">et_union_hor!$M$92</definedName>
    <definedName name="vid_teplnos_2">'Форма 4.2.1 | Т-ТЭ | ТСО'!$M$24</definedName>
    <definedName name="vid_teplnos_3">'Форма 4.2.1 | Т-ТЭ | предел'!$M$26</definedName>
    <definedName name="vid_teplnos_4">'Форма 4.2.2 | Т-передача ТЭ'!$M$24</definedName>
    <definedName name="vid_teplnos_5">'Форма 4.2.2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4.2.1 | Т-ТЭ | &gt;=25МВт'!$M$7</definedName>
    <definedName name="VidTopl_2">'Форма 4.2.1 | Т-ТЭ | ТСО'!$M$8</definedName>
    <definedName name="VidTopl_3">'Форма 4.2.1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62913"/>
</workbook>
</file>

<file path=xl/calcChain.xml><?xml version="1.0" encoding="utf-8"?>
<calcChain xmlns="http://schemas.openxmlformats.org/spreadsheetml/2006/main">
  <c r="O7" i="642" l="1"/>
  <c r="O8" i="642"/>
  <c r="O9" i="642"/>
  <c r="O10" i="642"/>
  <c r="N17" i="642"/>
  <c r="O17" i="642" s="1"/>
  <c r="P17" i="642" s="1"/>
  <c r="Q17" i="642" s="1"/>
  <c r="R17" i="642" s="1"/>
  <c r="S17" i="642" s="1"/>
  <c r="U17" i="642" s="1"/>
  <c r="V17" i="642" s="1"/>
  <c r="W17" i="642" s="1"/>
  <c r="L18" i="642"/>
  <c r="O18" i="642"/>
  <c r="Z18" i="642"/>
  <c r="L19" i="642"/>
  <c r="Z19" i="642"/>
  <c r="L20" i="642"/>
  <c r="Z20" i="642"/>
  <c r="L21" i="642"/>
  <c r="Z21" i="642"/>
  <c r="L22" i="642"/>
  <c r="Z22" i="642"/>
  <c r="L23" i="642"/>
  <c r="Z23" i="642"/>
  <c r="L24" i="642"/>
  <c r="Q25" i="642"/>
  <c r="X24" i="642"/>
  <c r="Z24" i="642"/>
  <c r="Z25" i="642"/>
  <c r="Z26" i="642"/>
  <c r="L27" i="642"/>
  <c r="Z27" i="642"/>
  <c r="L28" i="642"/>
  <c r="Q29" i="642"/>
  <c r="X28" i="642"/>
  <c r="Z28" i="642"/>
  <c r="Z29" i="642"/>
  <c r="Z30" i="642"/>
  <c r="L31" i="642"/>
  <c r="Z31" i="642"/>
  <c r="L32" i="642"/>
  <c r="Q33" i="642"/>
  <c r="X32" i="642"/>
  <c r="Z32" i="642"/>
  <c r="Z33" i="642"/>
  <c r="Z34" i="642"/>
  <c r="Z35" i="642"/>
  <c r="Z36" i="642"/>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129" i="612"/>
  <c r="H12" i="646"/>
  <c r="H11" i="646"/>
  <c r="H9" i="646"/>
  <c r="H8" i="646"/>
  <c r="H7" i="646"/>
  <c r="H12" i="622"/>
  <c r="H9" i="622"/>
  <c r="H8" i="622"/>
  <c r="H12" i="643"/>
  <c r="H9" i="643"/>
  <c r="H8" i="643"/>
  <c r="R14" i="601"/>
  <c r="H13" i="646" s="1"/>
  <c r="R13" i="601"/>
  <c r="R12" i="601"/>
  <c r="P12" i="601"/>
  <c r="F10" i="646"/>
  <c r="F9" i="646"/>
  <c r="F8" i="646"/>
  <c r="F13" i="646"/>
  <c r="F12" i="646"/>
  <c r="F11" i="646"/>
  <c r="M14" i="601"/>
  <c r="M13" i="601"/>
  <c r="M12" i="601"/>
  <c r="H13" i="643" l="1"/>
  <c r="H13" i="622"/>
  <c r="B3" i="525" l="1"/>
  <c r="E3" i="437"/>
  <c r="B2" i="525"/>
  <c r="O7" i="627" l="1"/>
  <c r="O8" i="627"/>
  <c r="O9" i="627"/>
  <c r="O10" i="627"/>
  <c r="O17" i="627"/>
  <c r="P17" i="627" s="1"/>
  <c r="Q17" i="627" s="1"/>
  <c r="R17" i="627" s="1"/>
  <c r="S17" i="627" s="1"/>
  <c r="U17" i="627" s="1"/>
  <c r="V17" i="627" s="1"/>
  <c r="W17" i="627" s="1"/>
  <c r="Z24" i="627"/>
  <c r="Q25" i="627"/>
  <c r="Y23" i="627"/>
  <c r="L23" i="627"/>
  <c r="L19" i="627"/>
  <c r="L21" i="627"/>
  <c r="X24" i="627"/>
  <c r="L20" i="627"/>
  <c r="L18" i="627"/>
  <c r="L24" i="627"/>
  <c r="O7" i="632" l="1"/>
  <c r="O8" i="632"/>
  <c r="O9" i="632"/>
  <c r="O10" i="632"/>
  <c r="O18" i="632"/>
  <c r="P18" i="632" s="1"/>
  <c r="Q18" i="632" s="1"/>
  <c r="R18" i="632" s="1"/>
  <c r="S18" i="632" s="1"/>
  <c r="T18" i="632" s="1"/>
  <c r="V18" i="632" s="1"/>
  <c r="X18" i="632" s="1"/>
  <c r="R24" i="632"/>
  <c r="L20" i="632"/>
  <c r="Y23" i="632"/>
  <c r="L22" i="632"/>
  <c r="L21" i="632"/>
  <c r="L19" i="632"/>
  <c r="L23" i="632"/>
  <c r="M12" i="550" l="1"/>
  <c r="Z251" i="471" l="1"/>
  <c r="Z250" i="471"/>
  <c r="Z249" i="471"/>
  <c r="Z248" i="471"/>
  <c r="Z247" i="471"/>
  <c r="Z246" i="471"/>
  <c r="Z245" i="471"/>
  <c r="Q245" i="471"/>
  <c r="Z244" i="471"/>
  <c r="Z243" i="471"/>
  <c r="Z242" i="471"/>
  <c r="Z241" i="471"/>
  <c r="Z240" i="471"/>
  <c r="Z239" i="471"/>
  <c r="Z238" i="471"/>
  <c r="H11" i="643"/>
  <c r="H7" i="643"/>
  <c r="L241" i="471"/>
  <c r="X244" i="471"/>
  <c r="L242" i="471"/>
  <c r="F8" i="643"/>
  <c r="F10" i="643"/>
  <c r="L244" i="471"/>
  <c r="L240" i="471"/>
  <c r="F13" i="643"/>
  <c r="F9" i="643"/>
  <c r="L238" i="471"/>
  <c r="L239" i="471"/>
  <c r="L243" i="471"/>
  <c r="F11" i="643"/>
  <c r="F12" i="643"/>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O12" i="640"/>
  <c r="O11" i="640"/>
  <c r="O10" i="640"/>
  <c r="O9" i="640"/>
  <c r="L24" i="640"/>
  <c r="L25" i="640"/>
  <c r="L22" i="640"/>
  <c r="F11" i="641"/>
  <c r="L23" i="640"/>
  <c r="L223" i="471"/>
  <c r="L225" i="471"/>
  <c r="L224" i="471"/>
  <c r="F12" i="641"/>
  <c r="F8" i="641"/>
  <c r="L220" i="471"/>
  <c r="L21" i="640"/>
  <c r="L222" i="471"/>
  <c r="F10" i="641"/>
  <c r="F9" i="641"/>
  <c r="L20" i="640"/>
  <c r="L26" i="640"/>
  <c r="F13" i="641"/>
  <c r="X226" i="471"/>
  <c r="L226" i="471"/>
  <c r="X26" i="640"/>
  <c r="L221" i="471"/>
  <c r="V19" i="640" l="1"/>
  <c r="W19" i="640" s="1"/>
  <c r="AA198" i="471" l="1"/>
  <c r="AI197" i="471"/>
  <c r="R184" i="471"/>
  <c r="V120" i="471"/>
  <c r="AF111" i="471"/>
  <c r="V110" i="471"/>
  <c r="AE109" i="471"/>
  <c r="V109" i="471"/>
  <c r="Q150" i="471"/>
  <c r="Z149" i="471"/>
  <c r="Q132" i="471"/>
  <c r="Z131" i="471"/>
  <c r="Q92" i="471"/>
  <c r="Z91" i="471"/>
  <c r="Q168" i="471"/>
  <c r="Z167" i="471"/>
  <c r="AA166"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N10" i="633"/>
  <c r="N9" i="633"/>
  <c r="N8" i="633"/>
  <c r="N7" i="633"/>
  <c r="O10" i="628"/>
  <c r="O9" i="628"/>
  <c r="O8" i="628"/>
  <c r="O7" i="628"/>
  <c r="O17" i="630"/>
  <c r="P17" i="630" s="1"/>
  <c r="Q17" i="630" s="1"/>
  <c r="R17" i="630" s="1"/>
  <c r="S17" i="630" s="1"/>
  <c r="U17" i="630" s="1"/>
  <c r="V17" i="630" s="1"/>
  <c r="O10" i="630"/>
  <c r="O9" i="630"/>
  <c r="O8" i="630"/>
  <c r="O7" i="630"/>
  <c r="O10" i="629"/>
  <c r="O9" i="629"/>
  <c r="O8" i="629"/>
  <c r="O7" i="629"/>
  <c r="X167" i="471"/>
  <c r="F9" i="638"/>
  <c r="X55" i="471"/>
  <c r="L181" i="471"/>
  <c r="L52" i="471"/>
  <c r="F11" i="635"/>
  <c r="L120" i="471"/>
  <c r="L110" i="471"/>
  <c r="X73" i="471"/>
  <c r="L103" i="471"/>
  <c r="AC110" i="471"/>
  <c r="L109" i="471"/>
  <c r="F12" i="634"/>
  <c r="F13" i="638"/>
  <c r="L91" i="471"/>
  <c r="F9" i="637"/>
  <c r="L31" i="471"/>
  <c r="Y90" i="471"/>
  <c r="F9" i="635"/>
  <c r="F11" i="636"/>
  <c r="L104" i="471"/>
  <c r="L36" i="471"/>
  <c r="L143" i="471"/>
  <c r="L127" i="471"/>
  <c r="AH197" i="471"/>
  <c r="F12" i="638"/>
  <c r="F13" i="634"/>
  <c r="L50" i="471"/>
  <c r="AC109" i="471"/>
  <c r="L131" i="471"/>
  <c r="F10" i="636"/>
  <c r="F13" i="635"/>
  <c r="Y183" i="471"/>
  <c r="L70" i="471"/>
  <c r="X149" i="471"/>
  <c r="F8" i="635"/>
  <c r="L197" i="471"/>
  <c r="L148" i="471"/>
  <c r="F11" i="639"/>
  <c r="L53" i="471"/>
  <c r="F9" i="636"/>
  <c r="L67" i="471"/>
  <c r="F9" i="639"/>
  <c r="L73" i="471"/>
  <c r="F12" i="639"/>
  <c r="F8" i="639"/>
  <c r="L49" i="471"/>
  <c r="L183" i="471"/>
  <c r="F8" i="637"/>
  <c r="L33" i="471"/>
  <c r="L144" i="471"/>
  <c r="F13" i="637"/>
  <c r="L108" i="471"/>
  <c r="X37" i="471"/>
  <c r="L68" i="471"/>
  <c r="L149" i="471"/>
  <c r="AC120" i="471"/>
  <c r="L55" i="471"/>
  <c r="L85" i="471"/>
  <c r="L161" i="471"/>
  <c r="L54" i="471"/>
  <c r="Y148" i="471"/>
  <c r="L87" i="471"/>
  <c r="F8" i="636"/>
  <c r="F12" i="635"/>
  <c r="L195" i="471"/>
  <c r="F8" i="638"/>
  <c r="L196" i="471"/>
  <c r="F10" i="637"/>
  <c r="L164" i="471"/>
  <c r="F10" i="635"/>
  <c r="Y166" i="471"/>
  <c r="L90" i="471"/>
  <c r="L34" i="471"/>
  <c r="L126" i="471"/>
  <c r="X131" i="471"/>
  <c r="F12" i="637"/>
  <c r="L163" i="471"/>
  <c r="L146" i="471"/>
  <c r="L32" i="471"/>
  <c r="F11" i="638"/>
  <c r="F10" i="639"/>
  <c r="F11" i="634"/>
  <c r="L125" i="471"/>
  <c r="F10" i="638"/>
  <c r="F8" i="634"/>
  <c r="L179" i="471"/>
  <c r="L35" i="471"/>
  <c r="L194" i="471"/>
  <c r="L69" i="471"/>
  <c r="L128" i="471"/>
  <c r="L145" i="471"/>
  <c r="L165" i="471"/>
  <c r="F11" i="637"/>
  <c r="L130" i="471"/>
  <c r="X91" i="471"/>
  <c r="Y130" i="471"/>
  <c r="F12" i="636"/>
  <c r="L105" i="471"/>
  <c r="L51" i="471"/>
  <c r="L71" i="471"/>
  <c r="L162" i="471"/>
  <c r="L193" i="471"/>
  <c r="F13" i="639"/>
  <c r="F10" i="634"/>
  <c r="L88" i="471"/>
  <c r="F9" i="634"/>
  <c r="L37" i="471"/>
  <c r="L86" i="471"/>
  <c r="AD108" i="471"/>
  <c r="L182" i="471"/>
  <c r="L106" i="471"/>
  <c r="L166" i="471"/>
  <c r="L72" i="471"/>
  <c r="F13" i="636"/>
  <c r="L180" i="471"/>
  <c r="L167" i="471"/>
  <c r="O10" i="631" l="1"/>
  <c r="O9" i="631"/>
  <c r="O8" i="631"/>
  <c r="O7" i="631"/>
  <c r="O12" i="626"/>
  <c r="O11" i="626"/>
  <c r="O10" i="626"/>
  <c r="O9" i="626"/>
  <c r="O10" i="625"/>
  <c r="O9" i="625"/>
  <c r="O8" i="625"/>
  <c r="O7" i="625"/>
  <c r="Z31" i="624"/>
  <c r="Z30" i="624"/>
  <c r="Z29" i="624"/>
  <c r="Z28" i="624"/>
  <c r="Z27" i="624"/>
  <c r="Z26" i="624"/>
  <c r="Z25" i="624"/>
  <c r="Q25" i="624"/>
  <c r="Z24" i="624"/>
  <c r="Z23" i="624"/>
  <c r="Z22" i="624"/>
  <c r="Z21" i="624"/>
  <c r="Z20" i="624"/>
  <c r="Z19" i="624"/>
  <c r="Z18" i="624"/>
  <c r="N17" i="624"/>
  <c r="O17" i="624" s="1"/>
  <c r="P17" i="624" s="1"/>
  <c r="Q17" i="624" s="1"/>
  <c r="R17" i="624" s="1"/>
  <c r="S17" i="624" s="1"/>
  <c r="U17" i="624" s="1"/>
  <c r="O10" i="624"/>
  <c r="O9" i="624"/>
  <c r="O8" i="624"/>
  <c r="O7" i="624"/>
  <c r="Z33" i="626"/>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X24" i="625"/>
  <c r="L22" i="625"/>
  <c r="L18" i="624"/>
  <c r="L19" i="624"/>
  <c r="X26" i="626"/>
  <c r="L19" i="625"/>
  <c r="L24" i="626"/>
  <c r="L20" i="625"/>
  <c r="L18" i="625"/>
  <c r="L21" i="624"/>
  <c r="L23" i="624"/>
  <c r="L25" i="626"/>
  <c r="L21" i="625"/>
  <c r="L24" i="625"/>
  <c r="L21" i="626"/>
  <c r="X24" i="624"/>
  <c r="L22" i="624"/>
  <c r="L20" i="624"/>
  <c r="L22" i="626"/>
  <c r="L23" i="626"/>
  <c r="L24" i="624"/>
  <c r="L23" i="625"/>
  <c r="L26" i="626"/>
  <c r="L20" i="626"/>
  <c r="V19" i="626" l="1"/>
  <c r="W19" i="626" s="1"/>
  <c r="V17" i="625"/>
  <c r="W17" i="625" s="1"/>
  <c r="V17" i="624"/>
  <c r="W17" i="624" s="1"/>
  <c r="AA24" i="633"/>
  <c r="AI23" i="633"/>
  <c r="N18" i="633"/>
  <c r="R18" i="633" s="1"/>
  <c r="Y18" i="633" s="1"/>
  <c r="Z18" i="633" s="1"/>
  <c r="AA18" i="633" s="1"/>
  <c r="AB18" i="633" s="1"/>
  <c r="AC18" i="633" s="1"/>
  <c r="AE18" i="633" s="1"/>
  <c r="Q25" i="631"/>
  <c r="Z24" i="631"/>
  <c r="AA23" i="631"/>
  <c r="O17" i="631"/>
  <c r="P17" i="631" s="1"/>
  <c r="Q17" i="631" s="1"/>
  <c r="R17" i="631" s="1"/>
  <c r="S17" i="631" s="1"/>
  <c r="Q25" i="630"/>
  <c r="Z24" i="630"/>
  <c r="W17" i="630"/>
  <c r="X24" i="631"/>
  <c r="L24" i="631"/>
  <c r="L21" i="631"/>
  <c r="Y23" i="631"/>
  <c r="L20" i="630"/>
  <c r="L19" i="631"/>
  <c r="X24" i="630"/>
  <c r="L21" i="630"/>
  <c r="L22" i="631"/>
  <c r="L18" i="631"/>
  <c r="L21" i="633"/>
  <c r="L18" i="630"/>
  <c r="L23" i="630"/>
  <c r="L20" i="631"/>
  <c r="L23" i="633"/>
  <c r="L19" i="630"/>
  <c r="L24" i="630"/>
  <c r="Y23" i="630"/>
  <c r="L23" i="631"/>
  <c r="L22" i="633"/>
  <c r="AH23" i="633"/>
  <c r="L19" i="633"/>
  <c r="L20" i="633"/>
  <c r="AG18" i="633" l="1"/>
  <c r="U17" i="631"/>
  <c r="Q25" i="629"/>
  <c r="Z24" i="629"/>
  <c r="O17" i="629"/>
  <c r="P17" i="629" s="1"/>
  <c r="Q17" i="629" s="1"/>
  <c r="R17" i="629" s="1"/>
  <c r="AF26" i="628"/>
  <c r="V25" i="628"/>
  <c r="AE24" i="628"/>
  <c r="V24" i="628"/>
  <c r="O17" i="628"/>
  <c r="P17" i="628" s="1"/>
  <c r="Q17" i="628" s="1"/>
  <c r="R17" i="628" s="1"/>
  <c r="S17" i="628" s="1"/>
  <c r="T17" i="628" s="1"/>
  <c r="U17" i="628" s="1"/>
  <c r="V17" i="628" s="1"/>
  <c r="W17" i="628" s="1"/>
  <c r="AC24" i="628"/>
  <c r="AC25" i="628"/>
  <c r="L18" i="629"/>
  <c r="L19" i="628"/>
  <c r="X24" i="629"/>
  <c r="L19" i="629"/>
  <c r="Y23" i="629"/>
  <c r="L23" i="628"/>
  <c r="L24" i="628"/>
  <c r="AD23" i="628"/>
  <c r="L24" i="629"/>
  <c r="L23" i="629"/>
  <c r="L25" i="628"/>
  <c r="L21" i="628"/>
  <c r="L20" i="629"/>
  <c r="L20" i="628"/>
  <c r="L18" i="628"/>
  <c r="L21" i="629"/>
  <c r="E2" i="437"/>
  <c r="V17" i="631" l="1"/>
  <c r="W17" i="631" s="1"/>
  <c r="X17" i="628"/>
  <c r="Z17" i="628" s="1"/>
  <c r="S17" i="629"/>
  <c r="U17" i="629" s="1"/>
  <c r="V17" i="629" s="1"/>
  <c r="W17" i="629" s="1"/>
  <c r="AB17" i="628" l="1"/>
  <c r="M292" i="471"/>
  <c r="R307" i="471"/>
  <c r="H11" i="622"/>
  <c r="H7" i="622"/>
  <c r="P297" i="471"/>
  <c r="R302" i="471"/>
  <c r="R297" i="471"/>
  <c r="H11" i="618"/>
  <c r="H7" i="618"/>
  <c r="H11" i="617"/>
  <c r="H7" i="617"/>
  <c r="H11" i="616"/>
  <c r="H7" i="616"/>
  <c r="H11" i="614"/>
  <c r="H7" i="614"/>
  <c r="H340" i="471"/>
  <c r="E29" i="205"/>
  <c r="F29" i="205"/>
  <c r="E327" i="471"/>
  <c r="E332" i="471"/>
  <c r="F13" i="618"/>
  <c r="F339" i="471"/>
  <c r="F12" i="614"/>
  <c r="F13" i="616"/>
  <c r="F8" i="622"/>
  <c r="F9" i="617"/>
  <c r="F8" i="617"/>
  <c r="F9" i="622"/>
  <c r="F13" i="622"/>
  <c r="F9" i="616"/>
  <c r="F12" i="616"/>
  <c r="F10" i="617"/>
  <c r="F11" i="614"/>
  <c r="F13" i="617"/>
  <c r="F338" i="471"/>
  <c r="F12" i="618"/>
  <c r="M307" i="471"/>
  <c r="F11" i="622"/>
  <c r="F12" i="622"/>
  <c r="F10" i="618"/>
  <c r="F12" i="617"/>
  <c r="F9" i="614"/>
  <c r="M302" i="471"/>
  <c r="F10" i="616"/>
  <c r="F8" i="616"/>
  <c r="F13" i="614"/>
  <c r="M297" i="471"/>
  <c r="F10" i="622"/>
  <c r="F337" i="471"/>
  <c r="F11" i="616"/>
  <c r="F11" i="618"/>
  <c r="F340" i="471"/>
  <c r="F11" i="617"/>
  <c r="F10" i="614"/>
  <c r="F8" i="618"/>
  <c r="F342" i="471"/>
  <c r="F9" i="618"/>
  <c r="F341" i="471"/>
  <c r="F8" i="614"/>
</calcChain>
</file>

<file path=xl/sharedStrings.xml><?xml version="1.0" encoding="utf-8"?>
<sst xmlns="http://schemas.openxmlformats.org/spreadsheetml/2006/main" count="4812" uniqueCount="2292">
  <si>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</si>
  <si>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</si>
  <si>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</si>
  <si>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</si>
  <si>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</si>
  <si>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</si>
  <si>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</si>
  <si>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</si>
  <si>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1.1.1</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</si>
  <si>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</si>
  <si>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</si>
  <si>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</si>
  <si>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</si>
  <si>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</si>
  <si>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</si>
  <si>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</si>
  <si>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</si>
  <si>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</si>
  <si>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</si>
  <si>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</si>
  <si>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</si>
  <si>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</si>
  <si>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</si>
  <si>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</si>
  <si>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</si>
  <si>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</si>
  <si>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</si>
  <si>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</si>
  <si>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</si>
  <si>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</si>
  <si>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</si>
  <si>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</si>
  <si>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</si>
  <si>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</si>
  <si>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</si>
  <si>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</si>
  <si>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</si>
  <si>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</si>
  <si>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</si>
  <si>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</si>
  <si>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</si>
  <si>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</si>
  <si>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</si>
  <si>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</si>
  <si>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</si>
  <si>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</si>
  <si>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</si>
  <si>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</si>
  <si>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</si>
  <si>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</si>
  <si>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</si>
  <si>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</si>
  <si>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</si>
  <si>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</si>
  <si>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</si>
  <si>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</si>
  <si>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</si>
  <si>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</si>
  <si>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</si>
  <si>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</si>
  <si>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</si>
  <si>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</si>
  <si>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</si>
  <si>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</si>
  <si>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</si>
  <si>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</si>
  <si>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</si>
  <si>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</si>
  <si>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</si>
  <si>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</si>
  <si>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</si>
  <si>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</si>
  <si>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</si>
  <si>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</si>
  <si>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</si>
  <si>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</si>
  <si>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</si>
  <si>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</si>
  <si>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</si>
  <si>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</si>
  <si>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</si>
  <si>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</si>
  <si>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</si>
  <si>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</si>
  <si>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</si>
  <si>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</si>
  <si>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</si>
  <si>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</si>
  <si>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</si>
  <si>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</si>
  <si>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</si>
  <si>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</si>
  <si>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</si>
  <si>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</si>
  <si>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</si>
  <si>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</si>
  <si>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</si>
  <si>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</si>
  <si>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</si>
  <si>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</si>
  <si>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</si>
  <si>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</si>
  <si>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</si>
  <si>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</si>
  <si>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</si>
  <si>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</si>
  <si>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</si>
  <si>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</si>
  <si>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</si>
  <si>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</si>
  <si>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</si>
  <si>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</si>
  <si>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</si>
  <si>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</si>
  <si>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</si>
  <si>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</si>
  <si>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</si>
  <si>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</si>
  <si>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</si>
  <si>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</si>
  <si>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</si>
  <si>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</si>
  <si>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</si>
  <si>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</si>
  <si>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</si>
  <si>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</si>
  <si>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</si>
  <si>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</si>
  <si>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</si>
  <si>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</si>
  <si>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</si>
  <si>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</si>
  <si>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</si>
  <si>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</si>
  <si>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</si>
  <si>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</si>
  <si>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</si>
  <si>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</si>
  <si>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</si>
  <si>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</si>
  <si>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</si>
  <si>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</si>
  <si>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</si>
  <si>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</si>
  <si>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</si>
  <si>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</si>
  <si>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</si>
  <si>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</si>
  <si>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</si>
  <si>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</si>
  <si>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</si>
  <si>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</si>
  <si>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</si>
  <si>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</si>
  <si>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</si>
  <si>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</si>
  <si>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</si>
  <si>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</si>
  <si>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</si>
  <si>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</si>
  <si>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</si>
  <si>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</si>
  <si>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</si>
  <si>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</si>
  <si>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</si>
  <si>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</si>
  <si>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</si>
  <si>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</si>
  <si>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</si>
  <si>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</si>
  <si>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</si>
  <si>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</si>
  <si>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</si>
  <si>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</si>
  <si>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</si>
  <si>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</si>
  <si>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</si>
  <si>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</si>
  <si>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</si>
  <si>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</si>
  <si>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</si>
  <si>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</si>
  <si>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</si>
  <si>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</si>
  <si>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</si>
  <si>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</si>
  <si>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</si>
  <si>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</si>
  <si>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</si>
  <si>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</si>
  <si>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</si>
  <si>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</si>
  <si>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</si>
  <si>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</si>
  <si>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</si>
  <si>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</si>
  <si>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</si>
  <si>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</si>
  <si>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</si>
  <si>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</si>
  <si>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</si>
  <si>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</si>
  <si>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</si>
  <si>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</si>
  <si>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</si>
  <si>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</si>
  <si>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</si>
  <si>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</si>
  <si>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</si>
  <si>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</si>
  <si>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</si>
  <si>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</si>
  <si>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</si>
  <si>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</si>
  <si>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</si>
  <si>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</si>
  <si>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</si>
  <si>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</si>
  <si>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</si>
  <si>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</si>
  <si>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</si>
  <si>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</si>
  <si>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</si>
  <si>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</si>
  <si>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</si>
  <si>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</si>
  <si>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</si>
  <si>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</si>
  <si>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</si>
  <si>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</si>
  <si>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</si>
  <si>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</si>
  <si>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</si>
  <si>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</si>
  <si>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</si>
  <si>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</si>
  <si>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</si>
  <si>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</si>
  <si>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</si>
  <si>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</si>
  <si>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</si>
  <si>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</si>
  <si>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</si>
  <si>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</si>
  <si>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</si>
  <si>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</si>
  <si>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</si>
  <si>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</si>
  <si>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</si>
  <si>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</si>
  <si>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</si>
  <si>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</si>
  <si>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</si>
  <si>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</si>
  <si>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</si>
  <si>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</si>
  <si>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</si>
  <si>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</si>
  <si>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</si>
  <si>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</si>
  <si>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</si>
  <si>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</si>
  <si>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</si>
  <si>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</si>
  <si>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</si>
  <si>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</si>
  <si>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</si>
  <si>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</si>
  <si>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</si>
  <si>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</si>
  <si>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</si>
  <si>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</si>
  <si>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</si>
  <si>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</si>
  <si>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</si>
  <si>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</si>
  <si>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</si>
  <si>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</si>
  <si>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</si>
  <si>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</si>
  <si>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</si>
  <si>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</si>
  <si>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</si>
  <si>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</si>
  <si>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</si>
  <si>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</si>
  <si>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</si>
  <si>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</si>
  <si>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</si>
  <si>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</si>
  <si>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</si>
  <si>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</si>
  <si>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</si>
  <si>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</si>
  <si>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</si>
  <si>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</si>
  <si>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</si>
  <si>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</si>
  <si>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</si>
  <si>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</si>
  <si>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</si>
  <si>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</si>
  <si>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</si>
  <si>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</si>
  <si>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</si>
  <si>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</si>
  <si>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</si>
  <si>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</si>
  <si>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</si>
  <si>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</si>
  <si>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</si>
  <si>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</si>
  <si>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</si>
  <si>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</si>
  <si>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</si>
  <si>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</si>
  <si>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</si>
  <si>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</si>
  <si>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</si>
  <si>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</si>
  <si>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</si>
  <si>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</si>
  <si>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</si>
  <si>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</si>
  <si>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</si>
  <si>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</si>
  <si>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</si>
  <si>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</si>
  <si>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</si>
  <si>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1.2</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</si>
  <si>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</si>
  <si>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</si>
  <si>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</si>
  <si>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</si>
  <si>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</si>
  <si>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</si>
  <si>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</si>
  <si>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</si>
  <si>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</si>
  <si>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</si>
  <si>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</si>
  <si>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</si>
  <si>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</si>
  <si>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</si>
  <si>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</si>
  <si>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</si>
  <si>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</si>
  <si>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</si>
  <si>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</si>
  <si>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</si>
  <si>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</si>
  <si>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</si>
  <si>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</si>
  <si>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</si>
  <si>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</si>
  <si>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</si>
  <si>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</si>
  <si>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</si>
  <si>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</si>
  <si>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</si>
  <si>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</si>
  <si>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</si>
  <si>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</si>
  <si>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</si>
  <si>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</si>
  <si>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</si>
  <si>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</si>
  <si>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</si>
  <si>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</si>
  <si>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</si>
  <si>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</si>
  <si>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</si>
  <si>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</si>
  <si>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</si>
  <si>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</si>
  <si>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</si>
  <si>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</si>
  <si>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</si>
  <si>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</si>
  <si>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</si>
  <si>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</si>
  <si>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</si>
  <si>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</si>
  <si>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</si>
  <si>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</si>
  <si>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</si>
  <si>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</si>
  <si>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</si>
  <si>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</si>
  <si>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</si>
  <si>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</si>
  <si>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</si>
  <si>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</si>
  <si>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</si>
  <si>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</si>
  <si>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</si>
  <si>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</si>
  <si>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</si>
  <si>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</si>
  <si>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</si>
  <si>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</si>
  <si>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</si>
  <si>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</si>
  <si>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</si>
  <si>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</si>
  <si>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</si>
  <si>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</si>
  <si>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</si>
  <si>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</si>
  <si>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</si>
  <si>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</si>
  <si>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</si>
  <si>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</si>
  <si>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</si>
  <si>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</si>
  <si>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</si>
  <si>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</si>
  <si>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</si>
  <si>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</si>
  <si>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</si>
  <si>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</si>
  <si>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List12</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</si>
  <si>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</si>
  <si>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</si>
  <si>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</si>
  <si>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</si>
  <si>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</si>
  <si>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</si>
  <si>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</si>
  <si>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</si>
  <si>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</si>
  <si>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</si>
  <si>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</si>
  <si>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</si>
  <si>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</si>
  <si>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</si>
  <si>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</si>
  <si>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</si>
  <si>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</si>
  <si>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</si>
  <si>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</si>
  <si>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</si>
  <si>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</si>
  <si>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1.2.1</t>
  </si>
  <si>
    <t>3.1</t>
  </si>
  <si>
    <t>4.1</t>
  </si>
  <si>
    <t>5.1</t>
  </si>
  <si>
    <t>5.1.1</t>
  </si>
  <si>
    <t>5.2</t>
  </si>
  <si>
    <t>5.2.1</t>
  </si>
  <si>
    <t>5.3</t>
  </si>
  <si>
    <t>5.3.1</t>
  </si>
  <si>
    <t>6.1</t>
  </si>
  <si>
    <t>et_List11_1</t>
  </si>
  <si>
    <t>Параметры формы</t>
  </si>
  <si>
    <t>Описание параметров формы</t>
  </si>
  <si>
    <t>Ссылка на документ</t>
  </si>
  <si>
    <t>Наименование параметра</t>
  </si>
  <si>
    <t>x</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</si>
  <si>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</si>
  <si>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</si>
  <si>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</si>
  <si>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</si>
  <si>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Указывается ссылка на документ, предварительно загруженный в хранилище файлов ФГИС ЕИАС.</t>
  </si>
  <si>
    <t>наименование НПА</t>
  </si>
  <si>
    <t>контактный телефон службы</t>
  </si>
  <si>
    <t>график работы службы</t>
  </si>
  <si>
    <t>адрес службы</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</si>
  <si>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</si>
  <si>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</si>
  <si>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</si>
  <si>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</si>
  <si>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</si>
  <si>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</si>
  <si>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</si>
  <si>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</si>
  <si>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</si>
  <si>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</si>
  <si>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</si>
  <si>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</si>
  <si>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t>
  </si>
  <si>
    <t>В колонке «Информация» указывается полное наименование и реквизиты НПА.
В случае наличия нескольких НПА каждое из них указывается в отдельной строке.</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</si>
  <si>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</si>
  <si>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</si>
  <si>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</si>
  <si>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</si>
  <si>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</si>
  <si>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List11</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</si>
  <si>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</si>
  <si>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</si>
  <si>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</si>
  <si>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</si>
  <si>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</si>
  <si>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</si>
  <si>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</si>
  <si>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</si>
  <si>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</si>
  <si>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</si>
  <si>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</si>
  <si>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</si>
  <si>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</si>
  <si>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Источник официального опубликования решения</t>
  </si>
  <si>
    <t>Наименование органа регулирования, принявшего решение об утверждении тарифов</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</si>
  <si>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</si>
  <si>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</si>
  <si>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</si>
  <si>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</si>
  <si>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</si>
  <si>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</si>
  <si>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</si>
  <si>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</si>
  <si>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</si>
  <si>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</si>
  <si>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</si>
  <si>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</si>
  <si>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</si>
  <si>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</si>
  <si>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</si>
  <si>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</si>
  <si>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</si>
  <si>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</si>
  <si>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</si>
  <si>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</si>
  <si>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</si>
  <si>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</si>
  <si>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</si>
  <si>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</si>
  <si>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</si>
  <si>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</si>
  <si>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</si>
  <si>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</si>
  <si>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</si>
  <si>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</si>
  <si>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</si>
  <si>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</si>
  <si>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</si>
  <si>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</si>
  <si>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</si>
  <si>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</si>
  <si>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</si>
  <si>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</si>
  <si>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</si>
  <si>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</si>
  <si>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</si>
  <si>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</si>
  <si>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</si>
  <si>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</si>
  <si>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</si>
  <si>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</si>
  <si>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</si>
  <si>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</si>
  <si>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</si>
  <si>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</si>
  <si>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</si>
  <si>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</si>
  <si>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</si>
  <si>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</si>
  <si>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</si>
  <si>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</si>
  <si>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</si>
  <si>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</si>
  <si>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</si>
  <si>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</si>
  <si>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</si>
  <si>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</si>
  <si>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</si>
  <si>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</si>
  <si>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</si>
  <si>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</si>
  <si>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</si>
  <si>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</si>
  <si>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</si>
  <si>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</si>
  <si>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</si>
  <si>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</si>
  <si>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</si>
  <si>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</si>
  <si>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</si>
  <si>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</si>
  <si>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</si>
  <si>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</si>
  <si>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</si>
  <si>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</si>
  <si>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</si>
  <si>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</si>
  <si>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</si>
  <si>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</si>
  <si>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</si>
  <si>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</si>
  <si>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</si>
  <si>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</si>
  <si>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</si>
  <si>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</si>
  <si>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</si>
  <si>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</si>
  <si>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</si>
  <si>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Номер документа об утверждении тарифов</t>
  </si>
  <si>
    <t>Дата документа об утверждении тарифов</t>
  </si>
  <si>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</si>
  <si>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</si>
  <si>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Дата периода регулирования, с которой вводятся изменения в тарифы</t>
  </si>
  <si>
    <t>List05_5</t>
  </si>
  <si>
    <t>List06_5</t>
  </si>
  <si>
    <t>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</si>
  <si>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</si>
  <si>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</si>
  <si>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</si>
  <si>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</si>
  <si>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Первичное установление тарифов</t>
  </si>
  <si>
    <t>Изменение тарифов</t>
  </si>
  <si>
    <t>Номер принятия решения об изменении тарифов</t>
  </si>
  <si>
    <t>Дата принятия решения об изменении тарифов</t>
  </si>
  <si>
    <t>Наименование органа регулирования, принявшего решение об изменении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</si>
  <si>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</si>
  <si>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</si>
  <si>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</si>
  <si>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</si>
  <si>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</si>
  <si>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</si>
  <si>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</si>
  <si>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</si>
  <si>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</si>
  <si>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</si>
  <si>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</si>
  <si>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</si>
  <si>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</si>
  <si>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</si>
  <si>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</si>
  <si>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</si>
  <si>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</si>
  <si>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</si>
  <si>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</si>
  <si>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r>
      <t>Форма 4.2.1 Информация о величинах тарифов на тепловую энергию, поддержанию резервной тепловой мощности</t>
    </r>
    <r>
      <rPr>
        <vertAlign val="superscript"/>
        <sz val="10"/>
        <rFont val="Tahoma"/>
        <family val="2"/>
        <charset val="204"/>
      </rPr>
      <t>1</t>
    </r>
  </si>
  <si>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предельном уровне цены на тепловую энергию (мощность), поставляемую потребителям, об индикативном предельном уровне цены на тепловую энергию (мощность) единой теплоснабжающей организации. В этом случае дополнительно раскрывается информация о графике поэтапного равномерного доведения предельного уровня цены на тепловую энергию (мощность) (при наличии).
Раскрывается в том числе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(Собрание законодательства Российской Федерации, 2010, № 31, ст. 4159; 2011, № 23, ст. 3263; 2012, № 53, ст. 7616; 2013, № 19, ст. 2330; 2014, № 30, ст. 4218; № 49, ст. 6913; 2015, № 48, ст. 6723; 2017, № 31, ст. 4828; 2018, № 31, ст. 4861) (далее – Федеральный закон № 190-ФЗ), теплоснабжающей организации, теплосетевой организации в ценовых зонах теплоснабжения.
</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</si>
  <si>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</si>
  <si>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</si>
  <si>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</si>
  <si>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</si>
  <si>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Форма 4.2.1 Информация о величинах тарифов на тепловую энергию, поддержанию резервной тепловой мощности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</si>
  <si>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</si>
  <si>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</si>
  <si>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</si>
  <si>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</si>
  <si>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</si>
  <si>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</si>
  <si>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</si>
  <si>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</si>
  <si>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</si>
  <si>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</si>
  <si>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</si>
  <si>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</si>
  <si>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</si>
  <si>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</si>
  <si>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Информация о величинах тарифов на тепловую энергию, поддержанию резервной тепловой мощности</t>
  </si>
  <si>
    <t>Форма 4.2.1</t>
  </si>
  <si>
    <t>Период действия</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</si>
  <si>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</si>
  <si>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</si>
  <si>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</si>
  <si>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</si>
  <si>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</si>
  <si>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</si>
  <si>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Форма 4.2.2 Информация о величинах тарифов на теплоноситель, передачу тепловой энергии, теплоносителя</t>
  </si>
  <si>
    <t>Информация о величинах тарифов на теплоноситель, передачу тепловой энергии, теплоносителя</t>
  </si>
  <si>
    <t>Форма 4.2.2</t>
  </si>
  <si>
    <t>Форма 4.2.3</t>
  </si>
  <si>
    <t>Форма 4.2.4</t>
  </si>
  <si>
    <r>
      <t>Форма 4.2.3 Информация о величинах тарифов на горячую воду (в открытых системах)</t>
    </r>
    <r>
      <rPr>
        <vertAlign val="superscript"/>
        <sz val="10"/>
        <rFont val="Tahoma"/>
        <family val="2"/>
        <charset val="204"/>
      </rPr>
      <t>1</t>
    </r>
  </si>
  <si>
    <t>Компонент на теплоноситель, руб./куб.м</t>
  </si>
  <si>
    <t>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</si>
  <si>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
</t>
  </si>
  <si>
    <t>Информация о величинах тарифов на горячую воду (в открытых системах)</t>
  </si>
  <si>
    <t>Форма 4.2.3 Информация о величинах тарифов на горячую воду (в открытых системах)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</si>
  <si>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</si>
  <si>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4.2.4 Информация о величинах тарифов на подключение к системе теплоснабжения</t>
  </si>
  <si>
    <r>
      <t>Форма 4.2.4 Информация о величинах тарифов на подключение к системе теплоснабжения</t>
    </r>
    <r>
      <rPr>
        <vertAlign val="superscript"/>
        <sz val="10"/>
        <rFont val="Tahoma"/>
        <family val="2"/>
        <charset val="204"/>
      </rPr>
      <t>1</t>
    </r>
  </si>
  <si>
    <t>Информация о величинах тарифов на подключение к системе теплоснабжения</t>
  </si>
  <si>
    <t>Параметр дифференциации тарифа/Заявитель</t>
  </si>
  <si>
    <t>с НДС</t>
  </si>
  <si>
    <t>без НДС</t>
  </si>
  <si>
    <t>Плата за подключение (технологическое присоединение), тыс. руб./Гкал/ч (руб.)</t>
  </si>
  <si>
    <t>Указывается наименование источника тепловой энергии</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</si>
  <si>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</si>
  <si>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190-ФЗ.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</si>
  <si>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4.2.5</t>
  </si>
  <si>
    <t>Информация о плате за подключение к системе теплоснабжения в индивидуальном порядке</t>
  </si>
  <si>
    <t>Форма 4.2.5 Информация о плате за подключение к системе теплоснабжения в индивидуальном порядке</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</si>
  <si>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</si>
  <si>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Указывается наименование источника тепловой энергии.</t>
  </si>
  <si>
    <t>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</si>
  <si>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</si>
  <si>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Информация об условиях, на которых осуществляется поставка товаров и (или) оказание услуг</t>
  </si>
  <si>
    <t>Форма 4.7</t>
  </si>
  <si>
    <t>Сведения об условиях публичных договоров поставок товаров, оказания услуг, в том числе договоров о подключении к системе теплоснабжения</t>
  </si>
  <si>
    <t>форма публичного договора поставки товаров, оказания услуг</t>
  </si>
  <si>
    <t>договор о подключении к системе теплоснабжения</t>
  </si>
  <si>
    <t>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t>
  </si>
  <si>
    <r>
      <t>Форма 4.8 Информация о порядке выполнения технологических, технических и других мероприятий, связанных с подключением к системе теплоснабжения</t>
    </r>
    <r>
      <rPr>
        <vertAlign val="superscript"/>
        <sz val="10"/>
        <rFont val="Tahoma"/>
        <family val="2"/>
        <charset val="204"/>
      </rPr>
      <t>1</t>
    </r>
  </si>
  <si>
    <t>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</si>
  <si>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Форма заявки о подключении к централизованной системе теплоснабжения</t>
  </si>
  <si>
    <t>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</si>
  <si>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</si>
  <si>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Реквизиты НПА, регламентирующих порядок действий заявителя и регулируемой организации при подаче, приеме, обработке заявки о подключении к централизованной системе теплоснабжения (в том числе в форме электронного документа), принятии решения и информировании о принятом по результатам рассмотрения указанной заявки решении (возврат документов, прилагаемых к заявке о подключении к централизованной системе теплоснабжения, либо направление подписанного проекта договора о подключении к централизованной системе теплоснабжения), основания для отказа в принятии к рассмотрению документов, прилагаемых к заявлению о подключении к централизованной системе теплоснабжения, в подписании договора о подключении к централизованной системе теплоснабжения</t>
  </si>
  <si>
    <t>Телефоны, адреса и график работы службы, ответственной за прием и обработку заявок о подключении к централизованной системе теплоснабжения</t>
  </si>
  <si>
    <t>телефоны службы, ответственной за прием и обработку заявок о подключении к централизованной системе теплоснабжения</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</si>
  <si>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</si>
  <si>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адреса службы, ответственной за прием и обработку заявок о подключении к централизованной системе теплоснабжения</t>
  </si>
  <si>
    <t>график работы службы, ответственной за прием и обработку заявок о подключении к централизованной системе теплоснабжения</t>
  </si>
  <si>
    <t>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</si>
  <si>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Информация раскрывается в случае, если регулируемая организация осуществляет услуги по подключению (технологическому присоединению) к централизованной системе теплоснабжения.</t>
  </si>
  <si>
    <t>Регламент подключения к системе теплоснабжения, утверждаемый регулируемой организацией, включающий сроки, состав и последовательность действий при осуществлении подключения к системе теплоснабжения, сведения о размере платы за услуги по подключению к системе теплоснабжения, информацию о месте нахождения и графике работы, справочных телефонах, адресе официального сайта регулируемой организации в сети "Интернет" и блок-схему, отражающую графическое изображение последовательности действий, осуществляемых при подключении к системе теплоснабжения</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</si>
  <si>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</si>
  <si>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</si>
  <si>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</si>
  <si>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</si>
  <si>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</si>
  <si>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</si>
  <si>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</si>
  <si>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</si>
  <si>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</si>
  <si>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</si>
  <si>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</si>
  <si>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</si>
  <si>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</si>
  <si>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</si>
  <si>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</si>
  <si>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</si>
  <si>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</si>
  <si>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</si>
  <si>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</si>
  <si>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Организация осуществляет подключение (технологическое присоединение) к системе теплоснабжения</t>
  </si>
  <si>
    <r>
      <t>Форма 4.7 Информация об условиях, на которых осуществляется поставка товаров и (или) оказание услуг</t>
    </r>
    <r>
      <rPr>
        <vertAlign val="superscript"/>
        <sz val="10"/>
        <rFont val="Tahoma"/>
        <family val="2"/>
        <charset val="204"/>
      </rPr>
      <t>*</t>
    </r>
  </si>
  <si>
    <t>*</t>
  </si>
  <si>
    <t>Указывается информация в части поставки товаров (оказания услуг) по регулируемым ценам (тарифам)</t>
  </si>
  <si>
    <t>1.3</t>
  </si>
  <si>
    <t>1.3.0</t>
  </si>
  <si>
    <t>прочие договора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</si>
  <si>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</si>
  <si>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</si>
  <si>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</si>
  <si>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</si>
  <si>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</si>
  <si>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</si>
  <si>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</si>
  <si>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</si>
  <si>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</si>
  <si>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</si>
  <si>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</si>
  <si>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</si>
  <si>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</si>
  <si>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</si>
  <si>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</si>
  <si>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</si>
  <si>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</si>
  <si>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</si>
  <si>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</si>
  <si>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</si>
  <si>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</si>
  <si>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</si>
  <si>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</si>
  <si>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</si>
  <si>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</si>
  <si>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Предельный уровнь цены на тепловую энергию (мощность), поставляемую теплоснабжающими организациями потребителям</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</si>
  <si>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</si>
  <si>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</si>
  <si>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</si>
  <si>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</si>
  <si>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</si>
  <si>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</si>
  <si>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Форма 4.8</t>
  </si>
  <si>
    <t>Информация, подлежащая раскрытию организациями сферы теплоснабжения (цены и тарифы)</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</si>
  <si>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</si>
  <si>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</si>
  <si>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</si>
  <si>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население и приравненные категории</t>
  </si>
  <si>
    <t>Проверка доступных обновлений...</t>
  </si>
  <si>
    <t>Нет доступных обновлений для отчёта с кодом FAS.JKH.OPEN.INFO.PRICE.WARM!</t>
  </si>
  <si>
    <t>28.11.2022</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</si>
  <si>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</si>
  <si>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</si>
  <si>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</si>
  <si>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</si>
  <si>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</si>
  <si>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</si>
  <si>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</si>
  <si>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</si>
  <si>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</si>
  <si>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</si>
  <si>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</si>
  <si>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</si>
  <si>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</si>
  <si>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</si>
  <si>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</si>
  <si>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</si>
  <si>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</si>
  <si>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</si>
  <si>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</si>
  <si>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</si>
  <si>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</si>
  <si>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</si>
  <si>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</si>
  <si>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</si>
  <si>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</si>
  <si>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</si>
  <si>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</si>
  <si>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</si>
  <si>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</si>
  <si>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</si>
  <si>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</si>
  <si>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</si>
  <si>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</si>
  <si>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</si>
  <si>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</si>
  <si>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</si>
  <si>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</si>
  <si>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</si>
  <si>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</si>
  <si>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</si>
  <si>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</si>
  <si>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</si>
  <si>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</si>
  <si>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</si>
  <si>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</si>
  <si>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</si>
  <si>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</si>
  <si>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</si>
  <si>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</si>
  <si>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</si>
  <si>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</si>
  <si>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</si>
  <si>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</si>
  <si>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</si>
  <si>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</si>
  <si>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</si>
  <si>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</si>
  <si>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</si>
  <si>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</si>
  <si>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</si>
  <si>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</si>
  <si>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</si>
  <si>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</si>
  <si>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</si>
  <si>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</si>
  <si>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</si>
  <si>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</si>
  <si>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</si>
  <si>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</si>
  <si>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</si>
  <si>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</si>
  <si>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</si>
  <si>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</si>
  <si>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</si>
  <si>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</si>
  <si>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</si>
  <si>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</si>
  <si>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</si>
  <si>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</si>
  <si>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</si>
  <si>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</si>
  <si>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</si>
  <si>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</si>
  <si>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</si>
  <si>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</si>
  <si>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</si>
  <si>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</si>
  <si>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</si>
  <si>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</si>
  <si>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</si>
  <si>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</si>
  <si>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</si>
  <si>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</si>
  <si>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</si>
  <si>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</si>
  <si>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</si>
  <si>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</si>
  <si>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</si>
  <si>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</si>
  <si>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</si>
  <si>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</si>
  <si>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</si>
  <si>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</si>
  <si>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</si>
  <si>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</si>
  <si>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</si>
  <si>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</si>
  <si>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</si>
  <si>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</si>
  <si>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</si>
  <si>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</si>
  <si>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</si>
  <si>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</si>
  <si>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</si>
  <si>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</si>
  <si>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</si>
  <si>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</si>
  <si>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</si>
  <si>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</si>
  <si>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</si>
  <si>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</si>
  <si>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</si>
  <si>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</si>
  <si>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</si>
  <si>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</si>
  <si>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</si>
  <si>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</si>
  <si>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</si>
  <si>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</si>
  <si>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</si>
  <si>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</si>
  <si>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</si>
  <si>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</si>
  <si>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</si>
  <si>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</si>
  <si>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</si>
  <si>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</si>
  <si>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</si>
  <si>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</si>
  <si>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</si>
  <si>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</si>
  <si>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</si>
  <si>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</si>
  <si>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</si>
  <si>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</si>
  <si>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</si>
  <si>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</si>
  <si>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</si>
  <si>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</si>
  <si>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</si>
  <si>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</si>
  <si>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</si>
  <si>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</si>
  <si>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</si>
  <si>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</si>
  <si>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</si>
  <si>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</si>
  <si>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</si>
  <si>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</si>
  <si>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</si>
  <si>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</si>
  <si>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</si>
  <si>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</si>
  <si>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</si>
  <si>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</si>
  <si>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</si>
  <si>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</si>
  <si>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</si>
  <si>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</si>
  <si>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</si>
  <si>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</si>
  <si>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</si>
  <si>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</si>
  <si>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</si>
  <si>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</si>
  <si>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</si>
  <si>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</si>
  <si>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</si>
  <si>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</si>
  <si>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</si>
  <si>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</si>
  <si>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</si>
  <si>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</si>
  <si>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</si>
  <si>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</si>
  <si>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</si>
  <si>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</si>
  <si>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</si>
  <si>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</si>
  <si>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</si>
  <si>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</si>
  <si>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</si>
  <si>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</si>
  <si>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</si>
  <si>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</si>
  <si>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</si>
  <si>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</si>
  <si>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</si>
  <si>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</si>
  <si>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</si>
  <si>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</si>
  <si>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</si>
  <si>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</si>
  <si>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</si>
  <si>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</si>
  <si>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</si>
  <si>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</si>
  <si>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</si>
  <si>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</si>
  <si>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</si>
  <si>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</si>
  <si>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</si>
  <si>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</si>
  <si>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</si>
  <si>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</si>
  <si>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</si>
  <si>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</si>
  <si>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</si>
  <si>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</si>
  <si>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</si>
  <si>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</si>
  <si>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</si>
  <si>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</si>
  <si>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</si>
  <si>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</si>
  <si>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</si>
  <si>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</si>
  <si>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</si>
  <si>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</si>
  <si>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</si>
  <si>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</si>
  <si>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</si>
  <si>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</si>
  <si>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</si>
  <si>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</si>
  <si>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</si>
  <si>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</si>
  <si>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</si>
  <si>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</si>
  <si>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</si>
  <si>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</si>
  <si>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</si>
  <si>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</si>
  <si>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</si>
  <si>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</si>
  <si>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</si>
  <si>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</si>
  <si>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</si>
  <si>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</si>
  <si>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</si>
  <si>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</si>
  <si>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</si>
  <si>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</si>
  <si>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</si>
  <si>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</si>
  <si>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</si>
  <si>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</si>
  <si>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</si>
  <si>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</si>
  <si>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</si>
  <si>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</si>
  <si>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</si>
  <si>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</si>
  <si>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</si>
  <si>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</si>
  <si>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</si>
  <si>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</si>
  <si>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</si>
  <si>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</si>
  <si>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</si>
  <si>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</si>
  <si>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</si>
  <si>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</si>
  <si>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</si>
  <si>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</si>
  <si>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</si>
  <si>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</si>
  <si>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</si>
  <si>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</si>
  <si>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</si>
  <si>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</si>
  <si>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</si>
  <si>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</si>
  <si>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</si>
  <si>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</si>
  <si>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</si>
  <si>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</si>
  <si>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</si>
  <si>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</si>
  <si>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</si>
  <si>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</si>
  <si>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</si>
  <si>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</si>
  <si>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</si>
  <si>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</si>
  <si>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</si>
  <si>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</si>
  <si>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</si>
  <si>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</si>
  <si>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</si>
  <si>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</si>
  <si>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</si>
  <si>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</si>
  <si>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</si>
  <si>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</si>
  <si>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</si>
  <si>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</si>
  <si>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</si>
  <si>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</si>
  <si>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</si>
  <si>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</si>
  <si>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</si>
  <si>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</si>
  <si>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</si>
  <si>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</si>
  <si>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</si>
  <si>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</si>
  <si>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</si>
  <si>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</si>
  <si>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</si>
  <si>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</si>
  <si>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</si>
  <si>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</si>
  <si>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</si>
  <si>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</si>
  <si>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</si>
  <si>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</si>
  <si>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</si>
  <si>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</si>
  <si>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</si>
  <si>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</si>
  <si>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</si>
  <si>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</si>
  <si>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</si>
  <si>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</si>
  <si>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</si>
  <si>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</si>
  <si>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</si>
  <si>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</si>
  <si>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</si>
  <si>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</si>
  <si>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</si>
  <si>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</si>
  <si>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</si>
  <si>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</si>
  <si>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</si>
  <si>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</si>
  <si>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</si>
  <si>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</si>
  <si>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</si>
  <si>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</si>
  <si>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</si>
  <si>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</si>
  <si>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</si>
  <si>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</si>
  <si>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</si>
  <si>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</si>
  <si>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</si>
  <si>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</si>
  <si>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</si>
  <si>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</si>
  <si>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</si>
  <si>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</si>
  <si>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</si>
  <si>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</si>
  <si>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</si>
  <si>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</si>
  <si>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</si>
  <si>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</si>
  <si>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</si>
  <si>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</si>
  <si>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</si>
  <si>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</si>
  <si>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</si>
  <si>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</si>
  <si>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</si>
  <si>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</si>
  <si>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</si>
  <si>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</si>
  <si>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</si>
  <si>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</si>
  <si>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</si>
  <si>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</si>
  <si>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</si>
  <si>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</si>
  <si>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</si>
  <si>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</si>
  <si>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</si>
  <si>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</si>
  <si>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</si>
  <si>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</si>
  <si>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</si>
  <si>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</si>
  <si>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</si>
  <si>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</si>
  <si>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</si>
  <si>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</si>
  <si>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</si>
  <si>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</si>
  <si>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</si>
  <si>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</si>
  <si>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</si>
  <si>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</si>
  <si>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</si>
  <si>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</si>
  <si>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</si>
  <si>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</si>
  <si>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</si>
  <si>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</si>
  <si>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</si>
  <si>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</si>
  <si>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</si>
  <si>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</si>
  <si>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</si>
  <si>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</si>
  <si>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</si>
  <si>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</si>
  <si>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</si>
  <si>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</si>
  <si>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</si>
  <si>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</si>
  <si>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</si>
  <si>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</si>
  <si>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</si>
  <si>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</si>
  <si>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</si>
  <si>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</si>
  <si>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</si>
  <si>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</si>
  <si>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</si>
  <si>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</si>
  <si>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</si>
  <si>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</si>
  <si>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</si>
  <si>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</si>
  <si>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</si>
  <si>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</si>
  <si>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</si>
  <si>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</si>
  <si>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</si>
  <si>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</si>
  <si>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</si>
  <si>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</si>
  <si>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</si>
  <si>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</si>
  <si>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</si>
  <si>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</si>
  <si>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</si>
  <si>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</si>
  <si>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</si>
  <si>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</si>
  <si>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</si>
  <si>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</si>
  <si>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</si>
  <si>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</si>
  <si>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</si>
  <si>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</si>
  <si>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</si>
  <si>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</si>
  <si>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</si>
  <si>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</si>
  <si>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</si>
  <si>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</si>
  <si>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</si>
  <si>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</si>
  <si>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</si>
  <si>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</si>
  <si>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</si>
  <si>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</si>
  <si>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</si>
  <si>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</si>
  <si>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</si>
  <si>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</si>
  <si>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</si>
  <si>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</si>
  <si>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</si>
  <si>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</si>
  <si>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</si>
  <si>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</si>
  <si>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</si>
  <si>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</si>
  <si>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</si>
  <si>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</si>
  <si>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</si>
  <si>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</si>
  <si>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</si>
  <si>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</si>
  <si>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</si>
  <si>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</si>
  <si>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</si>
  <si>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</si>
  <si>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</si>
  <si>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</si>
  <si>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</si>
  <si>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</si>
  <si>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</si>
  <si>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</si>
  <si>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</si>
  <si>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</si>
  <si>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</si>
  <si>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</si>
  <si>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</si>
  <si>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</si>
  <si>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</si>
  <si>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</si>
  <si>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</si>
  <si>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</si>
  <si>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</si>
  <si>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</si>
  <si>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</si>
  <si>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</si>
  <si>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</si>
  <si>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</si>
  <si>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</si>
  <si>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</si>
  <si>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</si>
  <si>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</si>
  <si>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</si>
  <si>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</si>
  <si>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</si>
  <si>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</si>
  <si>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</si>
  <si>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</si>
  <si>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</si>
  <si>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</si>
  <si>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</si>
  <si>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</si>
  <si>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</si>
  <si>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</si>
  <si>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</si>
  <si>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</si>
  <si>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</si>
  <si>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</si>
  <si>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</si>
  <si>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</si>
  <si>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</si>
  <si>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</si>
  <si>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</si>
  <si>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</si>
  <si>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</si>
  <si>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</si>
  <si>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</si>
  <si>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</si>
  <si>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</si>
  <si>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</si>
  <si>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</si>
  <si>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</si>
  <si>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</si>
  <si>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</si>
  <si>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</si>
  <si>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</si>
  <si>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</si>
  <si>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</si>
  <si>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</si>
  <si>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</si>
  <si>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</si>
  <si>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</si>
  <si>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</si>
  <si>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</si>
  <si>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</si>
  <si>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</si>
  <si>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</si>
  <si>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</si>
  <si>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</si>
  <si>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</si>
  <si>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</si>
  <si>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</si>
  <si>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</si>
  <si>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</si>
  <si>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</si>
  <si>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</si>
  <si>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</si>
  <si>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</si>
  <si>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</si>
  <si>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</si>
  <si>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</si>
  <si>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</si>
  <si>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</si>
  <si>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</si>
  <si>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</si>
  <si>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</si>
  <si>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</si>
  <si>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</si>
  <si>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</si>
  <si>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</si>
  <si>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</si>
  <si>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</si>
  <si>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</si>
  <si>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</si>
  <si>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</si>
  <si>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</si>
  <si>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</si>
  <si>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</si>
  <si>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</si>
  <si>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</si>
  <si>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</si>
  <si>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</si>
  <si>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</si>
  <si>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</si>
  <si>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</si>
  <si>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</si>
  <si>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</si>
  <si>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</si>
  <si>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</si>
  <si>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</si>
  <si>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</si>
  <si>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</si>
  <si>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</si>
  <si>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</si>
  <si>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</si>
  <si>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</si>
  <si>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</si>
  <si>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</si>
  <si>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</si>
  <si>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</si>
  <si>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</si>
  <si>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</si>
  <si>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</si>
  <si>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</si>
  <si>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</si>
  <si>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</si>
  <si>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</si>
  <si>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</si>
  <si>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</si>
  <si>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</si>
  <si>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</si>
  <si>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</si>
  <si>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</si>
  <si>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</si>
  <si>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</si>
  <si>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</si>
  <si>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</si>
  <si>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</si>
  <si>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</si>
  <si>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</si>
  <si>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</si>
  <si>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</si>
  <si>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</si>
  <si>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</si>
  <si>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</si>
  <si>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</si>
  <si>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</si>
  <si>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</si>
  <si>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</si>
  <si>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</si>
  <si>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</si>
  <si>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</si>
  <si>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</si>
  <si>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</si>
  <si>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</si>
  <si>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</si>
  <si>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</si>
  <si>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</si>
  <si>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</si>
  <si>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</si>
  <si>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</si>
  <si>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</si>
  <si>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</si>
  <si>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</si>
  <si>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</si>
  <si>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</si>
  <si>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</si>
  <si>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</si>
  <si>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</si>
  <si>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</si>
  <si>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</si>
  <si>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</si>
  <si>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</si>
  <si>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</si>
  <si>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</si>
  <si>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</si>
  <si>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</si>
  <si>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</si>
  <si>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</si>
  <si>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</si>
  <si>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</si>
  <si>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</si>
  <si>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</si>
  <si>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</si>
  <si>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</si>
  <si>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</si>
  <si>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</si>
  <si>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</si>
  <si>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</si>
  <si>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</si>
  <si>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</si>
  <si>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</si>
  <si>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</si>
  <si>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</si>
  <si>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</si>
  <si>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</si>
  <si>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</si>
  <si>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</si>
  <si>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</si>
  <si>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</si>
  <si>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</si>
  <si>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</si>
  <si>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</si>
  <si>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</si>
  <si>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</si>
  <si>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</si>
  <si>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</si>
  <si>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</si>
  <si>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</si>
  <si>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</si>
  <si>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</si>
  <si>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</si>
  <si>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</si>
  <si>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</si>
  <si>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</si>
  <si>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</si>
  <si>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</si>
  <si>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</si>
  <si>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</si>
  <si>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</si>
  <si>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</si>
  <si>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</si>
  <si>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</si>
  <si>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</si>
  <si>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</si>
  <si>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</si>
  <si>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</si>
  <si>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</si>
  <si>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</si>
  <si>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</si>
  <si>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</si>
  <si>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</si>
  <si>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</si>
  <si>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</si>
  <si>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</si>
  <si>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</si>
  <si>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</si>
  <si>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</si>
  <si>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</si>
  <si>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</si>
  <si>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</si>
  <si>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</si>
  <si>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</si>
  <si>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</si>
  <si>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</si>
  <si>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</si>
  <si>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</si>
  <si>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</si>
  <si>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</si>
  <si>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</si>
  <si>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</si>
  <si>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</si>
  <si>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</si>
  <si>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</si>
  <si>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</si>
  <si>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</si>
  <si>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</si>
  <si>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</si>
  <si>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</si>
  <si>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</si>
  <si>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</si>
  <si>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</si>
  <si>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</si>
  <si>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</si>
  <si>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</si>
  <si>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</si>
  <si>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</si>
  <si>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</si>
  <si>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</si>
  <si>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</si>
  <si>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</si>
  <si>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</si>
  <si>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</si>
  <si>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</si>
  <si>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</si>
  <si>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</si>
  <si>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</si>
  <si>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</si>
  <si>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</si>
  <si>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</si>
  <si>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</si>
  <si>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</si>
  <si>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</si>
  <si>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</si>
  <si>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</si>
  <si>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</si>
  <si>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</si>
  <si>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</si>
  <si>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</si>
  <si>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</si>
  <si>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</si>
  <si>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</si>
  <si>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</si>
  <si>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</si>
  <si>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</si>
  <si>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</si>
  <si>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</si>
  <si>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</si>
  <si>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</si>
  <si>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</si>
  <si>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</si>
  <si>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</si>
  <si>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</si>
  <si>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</si>
  <si>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</si>
  <si>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</si>
  <si>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</si>
  <si>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</si>
  <si>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</si>
  <si>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</si>
  <si>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</si>
  <si>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</si>
  <si>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</si>
  <si>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</si>
  <si>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</si>
  <si>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</si>
  <si>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</si>
  <si>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</si>
  <si>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</si>
  <si>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</si>
  <si>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</si>
  <si>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</si>
  <si>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</si>
  <si>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</si>
  <si>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</si>
  <si>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</si>
  <si>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</si>
  <si>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</si>
  <si>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</si>
  <si>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</si>
  <si>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</si>
  <si>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</si>
  <si>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</si>
  <si>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</si>
  <si>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</si>
  <si>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</si>
  <si>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</si>
  <si>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</si>
  <si>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</si>
  <si>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</si>
  <si>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</si>
  <si>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</si>
  <si>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</si>
  <si>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</si>
  <si>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</si>
  <si>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</si>
  <si>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</si>
  <si>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</si>
  <si>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</si>
  <si>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</si>
  <si>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</si>
  <si>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</si>
  <si>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</si>
  <si>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</si>
  <si>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</si>
  <si>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</si>
  <si>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</si>
  <si>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</si>
  <si>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</si>
  <si>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</si>
  <si>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</si>
  <si>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</si>
  <si>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</si>
  <si>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</si>
  <si>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</si>
  <si>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</si>
  <si>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</si>
  <si>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</si>
  <si>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</si>
  <si>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</si>
  <si>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</si>
  <si>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</si>
  <si>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</si>
  <si>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</si>
  <si>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</si>
  <si>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</si>
  <si>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</si>
  <si>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</si>
  <si>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</si>
  <si>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</si>
  <si>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</si>
  <si>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</si>
  <si>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</si>
  <si>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</si>
  <si>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</si>
  <si>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</si>
  <si>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</si>
  <si>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</si>
  <si>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</si>
  <si>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</si>
  <si>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</si>
  <si>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</si>
  <si>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</si>
  <si>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</si>
  <si>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</si>
  <si>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</si>
  <si>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</si>
  <si>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</si>
  <si>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</si>
  <si>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</si>
  <si>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</si>
  <si>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</si>
  <si>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</si>
  <si>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</si>
  <si>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01.12.2022</t>
  </si>
  <si>
    <t>31.12.2023</t>
  </si>
  <si>
    <t>REGION_ID</t>
  </si>
  <si>
    <t>REGION_NAME</t>
  </si>
  <si>
    <t>RST_ORG_ID</t>
  </si>
  <si>
    <t>ORG_NAME</t>
  </si>
  <si>
    <t>INN_NAME</t>
  </si>
  <si>
    <t>KPP_NAME</t>
  </si>
  <si>
    <t>ORG_START_DATE</t>
  </si>
  <si>
    <t>ORG_END_DATE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</si>
  <si>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</si>
  <si>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</si>
  <si>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</si>
  <si>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</si>
  <si>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</si>
  <si>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</si>
  <si>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</si>
  <si>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</si>
  <si>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</si>
  <si>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</si>
  <si>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</si>
  <si>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</si>
  <si>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</si>
  <si>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</si>
  <si>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</si>
  <si>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</si>
  <si>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</si>
  <si>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</si>
  <si>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</si>
  <si>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</si>
  <si>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</si>
  <si>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</si>
  <si>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</si>
  <si>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</si>
  <si>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</si>
  <si>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</si>
  <si>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</si>
  <si>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</si>
  <si>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</si>
  <si>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</si>
  <si>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</si>
  <si>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</si>
  <si>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</si>
  <si>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</si>
  <si>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</si>
  <si>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</si>
  <si>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</si>
  <si>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</si>
  <si>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</si>
  <si>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</si>
  <si>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</si>
  <si>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</si>
  <si>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616601001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</si>
  <si>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</si>
  <si>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</si>
  <si>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</si>
  <si>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</si>
  <si>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</si>
  <si>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</si>
  <si>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</si>
  <si>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</si>
  <si>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</si>
  <si>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</si>
  <si>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</si>
  <si>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</si>
  <si>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</si>
  <si>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</si>
  <si>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</si>
  <si>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</si>
  <si>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</si>
  <si>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</si>
  <si>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</si>
  <si>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</si>
  <si>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</si>
  <si>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</si>
  <si>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</si>
  <si>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</si>
  <si>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</si>
  <si>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</si>
  <si>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</si>
  <si>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</si>
  <si>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</si>
  <si>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</si>
  <si>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</si>
  <si>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</si>
  <si>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</si>
  <si>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</si>
  <si>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</si>
  <si>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</si>
  <si>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</si>
  <si>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</si>
  <si>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</si>
  <si>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</si>
  <si>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</si>
  <si>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</si>
  <si>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</si>
  <si>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</si>
  <si>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</si>
  <si>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</si>
  <si>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</si>
  <si>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</si>
  <si>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</si>
  <si>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</si>
  <si>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</si>
  <si>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</si>
  <si>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</si>
  <si>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</si>
  <si>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</si>
  <si>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</si>
  <si>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</si>
  <si>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</si>
  <si>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</si>
  <si>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</si>
  <si>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</si>
  <si>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</si>
  <si>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</si>
  <si>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</si>
  <si>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</si>
  <si>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</si>
  <si>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</si>
  <si>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</si>
  <si>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</si>
  <si>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</si>
  <si>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</si>
  <si>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</si>
  <si>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</si>
  <si>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</si>
  <si>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</si>
  <si>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</si>
  <si>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</si>
  <si>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</si>
  <si>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</si>
  <si>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</si>
  <si>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</si>
  <si>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</si>
  <si>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</si>
  <si>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</si>
  <si>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</si>
  <si>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</si>
  <si>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</si>
  <si>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</si>
  <si>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</si>
  <si>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</si>
  <si>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</si>
  <si>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</si>
  <si>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</si>
  <si>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</si>
  <si>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</si>
  <si>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</si>
  <si>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</si>
  <si>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</si>
  <si>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</si>
  <si>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</si>
  <si>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</si>
  <si>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</si>
  <si>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</si>
  <si>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</si>
  <si>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</si>
  <si>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</si>
  <si>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</si>
  <si>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</si>
  <si>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</si>
  <si>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</si>
  <si>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</si>
  <si>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</si>
  <si>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</si>
  <si>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</si>
  <si>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</si>
  <si>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</si>
  <si>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</si>
  <si>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</si>
  <si>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</si>
  <si>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</si>
  <si>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</si>
  <si>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</si>
  <si>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</si>
  <si>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</si>
  <si>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</si>
  <si>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</si>
  <si>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</si>
  <si>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</si>
  <si>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</si>
  <si>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</si>
  <si>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</si>
  <si>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</si>
  <si>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</si>
  <si>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</si>
  <si>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</si>
  <si>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</si>
  <si>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</si>
  <si>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</si>
  <si>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</si>
  <si>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</si>
  <si>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</si>
  <si>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</si>
  <si>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</si>
  <si>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</si>
  <si>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</si>
  <si>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</si>
  <si>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</si>
  <si>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</si>
  <si>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</si>
  <si>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</si>
  <si>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</si>
  <si>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</si>
  <si>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</si>
  <si>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</si>
  <si>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</si>
  <si>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</si>
  <si>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</si>
  <si>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</si>
  <si>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</si>
  <si>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610201001</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</si>
  <si>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</si>
  <si>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</si>
  <si>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</si>
  <si>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</si>
  <si>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</si>
  <si>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</si>
  <si>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</si>
  <si>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</si>
  <si>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</si>
  <si>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</si>
  <si>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</si>
  <si>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</si>
  <si>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</si>
  <si>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</si>
  <si>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</si>
  <si>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</si>
  <si>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</si>
  <si>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</si>
  <si>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</si>
  <si>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</si>
  <si>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</si>
  <si>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</si>
  <si>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</si>
  <si>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</si>
  <si>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</si>
  <si>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</si>
  <si>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</si>
  <si>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</si>
  <si>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</si>
  <si>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</si>
  <si>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</si>
  <si>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</si>
  <si>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</si>
  <si>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</si>
  <si>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</si>
  <si>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</si>
  <si>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</si>
  <si>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</si>
  <si>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</si>
  <si>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</si>
  <si>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</si>
  <si>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</si>
  <si>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</si>
  <si>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</si>
  <si>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</si>
  <si>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</si>
  <si>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</si>
  <si>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</si>
  <si>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</si>
  <si>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</si>
  <si>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</si>
  <si>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</si>
  <si>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</si>
  <si>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</si>
  <si>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</si>
  <si>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</si>
  <si>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</si>
  <si>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</si>
  <si>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</si>
  <si>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</si>
  <si>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</si>
  <si>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</si>
  <si>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</si>
  <si>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</si>
  <si>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</si>
  <si>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</si>
  <si>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</si>
  <si>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</si>
  <si>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</si>
  <si>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</si>
  <si>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</si>
  <si>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</si>
  <si>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</si>
  <si>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</si>
  <si>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</si>
  <si>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</si>
  <si>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</si>
  <si>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</si>
  <si>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</si>
  <si>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</si>
  <si>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</si>
  <si>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</si>
  <si>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</si>
  <si>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</si>
  <si>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</si>
  <si>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</si>
  <si>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</si>
  <si>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</si>
  <si>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</si>
  <si>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</si>
  <si>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</si>
  <si>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</si>
  <si>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</si>
  <si>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</si>
  <si>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</si>
  <si>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</si>
  <si>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</si>
  <si>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</si>
  <si>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</si>
  <si>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</si>
  <si>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</si>
  <si>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</si>
  <si>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</si>
  <si>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</si>
  <si>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</si>
  <si>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</si>
  <si>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</si>
  <si>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</si>
  <si>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</si>
  <si>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</si>
  <si>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</si>
  <si>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</si>
  <si>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</si>
  <si>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</si>
  <si>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</si>
  <si>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</si>
  <si>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</si>
  <si>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</si>
  <si>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</si>
  <si>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</si>
  <si>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</si>
  <si>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</si>
  <si>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</si>
  <si>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</si>
  <si>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</si>
  <si>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</si>
  <si>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</si>
  <si>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</si>
  <si>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</si>
  <si>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</si>
  <si>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</si>
  <si>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</si>
  <si>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</si>
  <si>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</si>
  <si>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</si>
  <si>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</si>
  <si>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</si>
  <si>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</si>
  <si>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</si>
  <si>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</si>
  <si>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</si>
  <si>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</si>
  <si>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</si>
  <si>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</si>
  <si>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</si>
  <si>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</si>
  <si>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</si>
  <si>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</si>
  <si>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</si>
  <si>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</si>
  <si>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</si>
  <si>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</si>
  <si>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</si>
  <si>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</si>
  <si>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</si>
  <si>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</si>
  <si>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</si>
  <si>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</si>
  <si>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</si>
  <si>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</si>
  <si>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</si>
  <si>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</si>
  <si>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</si>
  <si>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</si>
  <si>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</si>
  <si>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</si>
  <si>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</si>
  <si>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</si>
  <si>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</si>
  <si>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</si>
  <si>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</si>
  <si>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</si>
  <si>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</si>
  <si>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</si>
  <si>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</si>
  <si>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</si>
  <si>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</si>
  <si>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</si>
  <si>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</si>
  <si>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</si>
  <si>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</si>
  <si>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</si>
  <si>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</si>
  <si>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</si>
  <si>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</si>
  <si>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</si>
  <si>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</si>
  <si>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</si>
  <si>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</si>
  <si>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</si>
  <si>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</si>
  <si>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</si>
  <si>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</si>
  <si>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</si>
  <si>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</si>
  <si>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</si>
  <si>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</si>
  <si>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</si>
  <si>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</si>
  <si>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</si>
  <si>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</si>
  <si>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</si>
  <si>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</si>
  <si>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</si>
  <si>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</si>
  <si>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</si>
  <si>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</si>
  <si>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</si>
  <si>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</si>
  <si>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</si>
  <si>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</si>
  <si>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</si>
  <si>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</si>
  <si>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</si>
  <si>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</si>
  <si>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</si>
  <si>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</si>
  <si>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</si>
  <si>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</si>
  <si>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</si>
  <si>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</si>
  <si>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</si>
  <si>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</si>
  <si>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</si>
  <si>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</si>
  <si>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</si>
  <si>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</si>
  <si>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26382572</t>
  </si>
  <si>
    <t>ООО "Сигма"</t>
  </si>
  <si>
    <t>6102015102</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</si>
  <si>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</si>
  <si>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</si>
  <si>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</si>
  <si>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</si>
  <si>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</si>
  <si>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</si>
  <si>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</si>
  <si>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</si>
  <si>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</si>
  <si>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</si>
  <si>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</si>
  <si>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</si>
  <si>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</si>
  <si>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</si>
  <si>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</si>
  <si>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</si>
  <si>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</si>
  <si>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</si>
  <si>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</si>
  <si>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</si>
  <si>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</si>
  <si>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</si>
  <si>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</si>
  <si>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</si>
  <si>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</si>
  <si>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</si>
  <si>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</si>
  <si>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</si>
  <si>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</si>
  <si>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</si>
  <si>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</si>
  <si>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</si>
  <si>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</si>
  <si>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</si>
  <si>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</si>
  <si>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</si>
  <si>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</si>
  <si>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</si>
  <si>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</si>
  <si>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</si>
  <si>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</si>
  <si>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</si>
  <si>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</si>
  <si>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</si>
  <si>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</si>
  <si>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</si>
  <si>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</si>
  <si>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</si>
  <si>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</si>
  <si>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</si>
  <si>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</si>
  <si>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</si>
  <si>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</si>
  <si>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</si>
  <si>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</si>
  <si>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</si>
  <si>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</si>
  <si>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</si>
  <si>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</si>
  <si>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</si>
  <si>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</si>
  <si>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</si>
  <si>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</si>
  <si>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</si>
  <si>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</si>
  <si>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</si>
  <si>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</si>
  <si>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26448728</t>
  </si>
  <si>
    <t>ООО «Ростсельмашэнерго»</t>
  </si>
  <si>
    <t>6166047727</t>
  </si>
  <si>
    <t>31337753</t>
  </si>
  <si>
    <t>ООО «Энел Рус Винд Азов»</t>
  </si>
  <si>
    <t>7722851324</t>
  </si>
  <si>
    <t>30354171</t>
  </si>
  <si>
    <t>ООО ММП ЖКХ "Содружество"</t>
  </si>
  <si>
    <t>6107008902</t>
  </si>
  <si>
    <t>610701001</t>
  </si>
  <si>
    <t>30866798</t>
  </si>
  <si>
    <t>ОП "Ростовское" АО "ГУ ЖКХ"</t>
  </si>
  <si>
    <t>616545001</t>
  </si>
  <si>
    <t>27332164</t>
  </si>
  <si>
    <t>ПАО "Таганрогский авиационный научно-технический комплекс им. Г.М.Бериева"</t>
  </si>
  <si>
    <t>6154028021</t>
  </si>
  <si>
    <t>26764261</t>
  </si>
  <si>
    <t>Производственное отделение "Южные электрические сети" филиала ПАО "Россети Юг" - "Ростовэнерго"</t>
  </si>
  <si>
    <t>6164266561</t>
  </si>
  <si>
    <t>614032001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</si>
  <si>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</si>
  <si>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</si>
  <si>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</si>
  <si>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</si>
  <si>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</si>
  <si>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</si>
  <si>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</si>
  <si>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</si>
  <si>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</si>
  <si>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</si>
  <si>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</si>
  <si>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</si>
  <si>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</si>
  <si>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</si>
  <si>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</si>
  <si>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</si>
  <si>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</si>
  <si>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</si>
  <si>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</si>
  <si>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</si>
  <si>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</si>
  <si>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</si>
  <si>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</si>
  <si>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</si>
  <si>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</si>
  <si>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</si>
  <si>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</si>
  <si>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</si>
  <si>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</si>
  <si>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</si>
  <si>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</si>
  <si>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</si>
  <si>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</si>
  <si>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</si>
  <si>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</si>
  <si>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</si>
  <si>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</si>
  <si>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</si>
  <si>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</si>
  <si>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</si>
  <si>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</si>
  <si>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</si>
  <si>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</si>
  <si>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</si>
  <si>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</si>
  <si>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</si>
  <si>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</si>
  <si>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</si>
  <si>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</si>
  <si>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</si>
  <si>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</si>
  <si>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</si>
  <si>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</si>
  <si>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</si>
  <si>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</si>
  <si>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</si>
  <si>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</si>
  <si>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</si>
  <si>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</si>
  <si>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</si>
  <si>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</si>
  <si>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</si>
  <si>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</si>
  <si>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</si>
  <si>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</si>
  <si>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</si>
  <si>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</si>
  <si>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</si>
  <si>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</si>
  <si>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</si>
  <si>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WARM</t>
  </si>
  <si>
    <t>28.11.2022 14:33:12</t>
  </si>
  <si>
    <t>РСТ по РО</t>
  </si>
  <si>
    <t>22.11.2022</t>
  </si>
  <si>
    <t>65/13</t>
  </si>
  <si>
    <t>Официальный интернет - портал правовой информации pravo.donland.ru от 23.11.2022г. №6145202211230065</t>
  </si>
  <si>
    <t>347660 РО, Егорлыкский р-он, ст.Егорлыкская, ул. Орджоникидзе, 59</t>
  </si>
  <si>
    <t>Угроватый Василий Алексеевич</t>
  </si>
  <si>
    <t>Парамонова Людмила Анатольевна</t>
  </si>
  <si>
    <t>гл.экономист</t>
  </si>
  <si>
    <t>8(86370) 22-8-33</t>
  </si>
  <si>
    <t>emup_ekonom@mail.ru</t>
  </si>
  <si>
    <t>О</t>
  </si>
  <si>
    <t>Егорлыкский район, Егорлыкское сельское поселение (60615417);</t>
  </si>
  <si>
    <t>одноставочный тариф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</si>
</sst>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0.000"/>
    <numFmt numFmtId="168" formatCode="_-* #,##0.00[$€-1]_-;\-* #,##0.00[$€-1]_-;_-* &quot;-&quot;??[$€-1]_-"/>
    <numFmt numFmtId="169" formatCode="000000"/>
    <numFmt numFmtId="170" formatCode="#,##0.0"/>
    <numFmt numFmtId="171" formatCode="#,##0.0000"/>
  </numFmts>
  <fonts count="113">
    <font>
      <sz val="9"/>
      <color indexed="11"/>
      <name val="Tahoma"/>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b/>
      <u/>
      <sz val="11"/>
      <color indexed="12"/>
      <name val="Arial"/>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u/>
      <sz val="1"/>
      <color rgb="FF333399"/>
      <name val="Tahoma"/>
      <family val="2"/>
      <charset val="204"/>
    </font>
    <font>
      <sz val="1"/>
      <name val="Webdings2"/>
      <charset val="204"/>
    </font>
    <font>
      <b/>
      <sz val="1"/>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24">
    <xf numFmtId="49" fontId="0" fillId="0" borderId="0" applyBorder="0">
      <alignment vertical="top"/>
    </xf>
    <xf numFmtId="0" fontId="7" fillId="0" borderId="0"/>
    <xf numFmtId="168" fontId="7" fillId="0" borderId="0"/>
    <xf numFmtId="0" fontId="43" fillId="0" borderId="0"/>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166" fontId="8" fillId="0" borderId="0" applyFont="0" applyFill="0" applyBorder="0" applyAlignment="0" applyProtection="0"/>
    <xf numFmtId="170" fontId="10" fillId="2" borderId="0">
      <protection locked="0"/>
    </xf>
    <xf numFmtId="0" fontId="19" fillId="0" borderId="0" applyFill="0" applyBorder="0" applyProtection="0">
      <alignment vertical="center"/>
    </xf>
    <xf numFmtId="167" fontId="10" fillId="2" borderId="0">
      <protection locked="0"/>
    </xf>
    <xf numFmtId="171" fontId="10" fillId="2" borderId="0">
      <protection locked="0"/>
    </xf>
    <xf numFmtId="0" fontId="20" fillId="0" borderId="0" applyNumberFormat="0" applyFill="0" applyBorder="0" applyAlignment="0" applyProtection="0">
      <alignment vertical="top"/>
      <protection locked="0"/>
    </xf>
    <xf numFmtId="0" fontId="22" fillId="3" borderId="1" applyNumberFormat="0" applyAlignment="0"/>
    <xf numFmtId="0" fontId="21" fillId="0" borderId="0" applyNumberFormat="0" applyFill="0" applyBorder="0" applyAlignment="0" applyProtection="0">
      <alignment vertical="top"/>
      <protection locked="0"/>
    </xf>
    <xf numFmtId="0" fontId="11" fillId="0" borderId="0" applyNumberFormat="0" applyFill="0" applyBorder="0" applyAlignment="0" applyProtection="0"/>
    <xf numFmtId="0" fontId="9" fillId="0" borderId="0"/>
    <xf numFmtId="0" fontId="19" fillId="0" borderId="0" applyFill="0" applyBorder="0" applyProtection="0">
      <alignment vertical="center"/>
    </xf>
    <xf numFmtId="0" fontId="19" fillId="0" borderId="0" applyFill="0" applyBorder="0" applyProtection="0">
      <alignment vertical="center"/>
    </xf>
    <xf numFmtId="49" fontId="42" fillId="4" borderId="2" applyNumberFormat="0">
      <alignment horizontal="center" vertical="center"/>
    </xf>
    <xf numFmtId="0" fontId="17" fillId="5" borderId="1" applyNumberFormat="0" applyAlignment="0" applyProtection="0"/>
    <xf numFmtId="0" fontId="7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1" fillId="0" borderId="0" applyBorder="0">
      <alignment horizontal="center" vertical="center" wrapText="1"/>
    </xf>
    <xf numFmtId="0" fontId="12" fillId="0" borderId="3" applyBorder="0">
      <alignment horizontal="center" vertical="center" wrapText="1"/>
    </xf>
    <xf numFmtId="4" fontId="10" fillId="2" borderId="4" applyBorder="0">
      <alignment horizontal="right"/>
    </xf>
    <xf numFmtId="49" fontId="10" fillId="0" borderId="0" applyBorder="0">
      <alignment vertical="top"/>
    </xf>
    <xf numFmtId="0" fontId="25" fillId="0" borderId="0"/>
    <xf numFmtId="0" fontId="75" fillId="0" borderId="0"/>
    <xf numFmtId="0" fontId="76" fillId="0" borderId="0"/>
    <xf numFmtId="0" fontId="6" fillId="0" borderId="0"/>
    <xf numFmtId="0" fontId="41" fillId="6" borderId="0" applyNumberFormat="0" applyBorder="0" applyAlignment="0">
      <alignment horizontal="left" vertical="center"/>
    </xf>
    <xf numFmtId="49" fontId="10" fillId="0" borderId="0" applyBorder="0">
      <alignment vertical="top"/>
    </xf>
    <xf numFmtId="49" fontId="41" fillId="0" borderId="0" applyBorder="0">
      <alignment vertical="top"/>
    </xf>
    <xf numFmtId="49" fontId="10" fillId="6" borderId="0" applyBorder="0">
      <alignment vertical="top"/>
    </xf>
    <xf numFmtId="49" fontId="38" fillId="7" borderId="0" applyBorder="0">
      <alignment vertical="top"/>
    </xf>
    <xf numFmtId="0" fontId="6" fillId="0" borderId="0"/>
    <xf numFmtId="49" fontId="10" fillId="0" borderId="0" applyBorder="0">
      <alignment vertical="top"/>
    </xf>
    <xf numFmtId="0" fontId="25" fillId="0" borderId="0"/>
    <xf numFmtId="49" fontId="10" fillId="0" borderId="0" applyBorder="0">
      <alignment vertical="top"/>
    </xf>
    <xf numFmtId="0" fontId="6" fillId="0" borderId="0"/>
    <xf numFmtId="49" fontId="10" fillId="0" borderId="0" applyBorder="0">
      <alignment vertical="top"/>
    </xf>
    <xf numFmtId="0" fontId="6" fillId="0" borderId="0"/>
    <xf numFmtId="0" fontId="10" fillId="0" borderId="0">
      <alignment horizontal="left" vertical="center"/>
    </xf>
    <xf numFmtId="0" fontId="6" fillId="0" borderId="0"/>
    <xf numFmtId="0" fontId="6" fillId="0" borderId="0"/>
    <xf numFmtId="0" fontId="25" fillId="0" borderId="0"/>
    <xf numFmtId="0" fontId="92" fillId="0" borderId="0" applyNumberFormat="0" applyFill="0" applyBorder="0" applyAlignment="0" applyProtection="0"/>
    <xf numFmtId="0" fontId="93" fillId="0" borderId="36" applyNumberFormat="0" applyFill="0" applyAlignment="0" applyProtection="0"/>
    <xf numFmtId="0" fontId="94" fillId="0" borderId="37" applyNumberFormat="0" applyFill="0" applyAlignment="0" applyProtection="0"/>
    <xf numFmtId="0" fontId="95" fillId="0" borderId="38" applyNumberFormat="0" applyFill="0" applyAlignment="0" applyProtection="0"/>
    <xf numFmtId="0" fontId="95" fillId="0" borderId="0" applyNumberFormat="0" applyFill="0" applyBorder="0" applyAlignment="0" applyProtection="0"/>
    <xf numFmtId="0" fontId="96" fillId="15" borderId="0" applyNumberFormat="0" applyBorder="0" applyAlignment="0" applyProtection="0"/>
    <xf numFmtId="0" fontId="97" fillId="16" borderId="0" applyNumberFormat="0" applyBorder="0" applyAlignment="0" applyProtection="0"/>
    <xf numFmtId="0" fontId="98" fillId="17" borderId="0" applyNumberFormat="0" applyBorder="0" applyAlignment="0" applyProtection="0"/>
    <xf numFmtId="0" fontId="99" fillId="18" borderId="39" applyNumberFormat="0" applyAlignment="0" applyProtection="0"/>
    <xf numFmtId="0" fontId="100" fillId="18" borderId="40" applyNumberFormat="0" applyAlignment="0" applyProtection="0"/>
    <xf numFmtId="0" fontId="101" fillId="0" borderId="41" applyNumberFormat="0" applyFill="0" applyAlignment="0" applyProtection="0"/>
    <xf numFmtId="0" fontId="102" fillId="19" borderId="42" applyNumberFormat="0" applyAlignment="0" applyProtection="0"/>
    <xf numFmtId="0" fontId="103" fillId="0" borderId="0" applyNumberFormat="0" applyFill="0" applyBorder="0" applyAlignment="0" applyProtection="0"/>
    <xf numFmtId="0" fontId="41" fillId="20" borderId="43" applyNumberFormat="0" applyFont="0" applyAlignment="0" applyProtection="0"/>
    <xf numFmtId="0" fontId="104" fillId="0" borderId="0" applyNumberFormat="0" applyFill="0" applyBorder="0" applyAlignment="0" applyProtection="0"/>
    <xf numFmtId="0" fontId="105" fillId="0" borderId="44" applyNumberFormat="0" applyFill="0" applyAlignment="0" applyProtection="0"/>
    <xf numFmtId="0" fontId="106"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106" fillId="44" borderId="0" applyNumberFormat="0" applyBorder="0" applyAlignment="0" applyProtection="0"/>
    <xf numFmtId="0" fontId="5" fillId="0" borderId="0"/>
    <xf numFmtId="165" fontId="41" fillId="0" borderId="0" applyFont="0" applyFill="0" applyBorder="0" applyAlignment="0" applyProtection="0"/>
    <xf numFmtId="164" fontId="41" fillId="0" borderId="0" applyFont="0" applyFill="0" applyBorder="0" applyAlignment="0" applyProtection="0"/>
    <xf numFmtId="44" fontId="41" fillId="0" borderId="0" applyFont="0" applyFill="0" applyBorder="0" applyAlignment="0" applyProtection="0"/>
    <xf numFmtId="42" fontId="41" fillId="0" borderId="0" applyFont="0" applyFill="0" applyBorder="0" applyAlignment="0" applyProtection="0"/>
    <xf numFmtId="9" fontId="41" fillId="0" borderId="0" applyFont="0" applyFill="0" applyBorder="0" applyAlignment="0" applyProtection="0"/>
    <xf numFmtId="0" fontId="4" fillId="0" borderId="0"/>
    <xf numFmtId="0" fontId="22" fillId="0" borderId="1" applyNumberFormat="0" applyAlignment="0">
      <protection locked="0"/>
    </xf>
    <xf numFmtId="0" fontId="5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 fillId="0" borderId="0"/>
    <xf numFmtId="0" fontId="6" fillId="0" borderId="0"/>
    <xf numFmtId="0" fontId="25" fillId="0" borderId="0"/>
    <xf numFmtId="49" fontId="41" fillId="0" borderId="0" applyBorder="0">
      <alignment vertical="top"/>
    </xf>
    <xf numFmtId="49" fontId="41" fillId="0" borderId="0" applyBorder="0">
      <alignment vertical="top"/>
    </xf>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74" fillId="0" borderId="0" applyNumberFormat="0" applyFill="0" applyBorder="0" applyAlignment="0" applyProtection="0">
      <alignment vertical="top"/>
      <protection locked="0"/>
    </xf>
    <xf numFmtId="0" fontId="12" fillId="7" borderId="6" applyNumberFormat="0" applyFont="0" applyFill="0" applyAlignment="0" applyProtection="0">
      <alignment horizontal="center" vertical="center" wrapText="1"/>
    </xf>
    <xf numFmtId="49" fontId="10" fillId="0" borderId="0" applyBorder="0">
      <alignment vertical="top"/>
    </xf>
    <xf numFmtId="0" fontId="2" fillId="0" borderId="0"/>
    <xf numFmtId="0" fontId="1" fillId="0" borderId="0"/>
  </cellStyleXfs>
  <cellXfs count="1322">
    <xf numFmtId="49" fontId="0" fillId="0" borderId="0" xfId="0">
      <alignment vertical="top"/>
    </xf>
    <xf numFmtId="0" fontId="59" fillId="0" borderId="0" xfId="54" applyFont="1" applyFill="1" applyAlignment="1" applyProtection="1">
      <alignment vertical="top" wrapText="1"/>
    </xf>
    <xf numFmtId="49" fontId="10" fillId="0" borderId="0" xfId="0" applyFont="1" applyProtection="1">
      <alignment vertical="top"/>
    </xf>
    <xf numFmtId="49" fontId="0" fillId="0" borderId="0" xfId="0" applyProtection="1">
      <alignment vertical="top"/>
    </xf>
    <xf numFmtId="49" fontId="10" fillId="8" borderId="4" xfId="0" applyFont="1" applyFill="1" applyBorder="1" applyAlignment="1" applyProtection="1">
      <alignment horizontal="center" vertical="top"/>
    </xf>
    <xf numFmtId="49" fontId="0" fillId="0" borderId="0" xfId="0" applyNumberFormat="1" applyProtection="1">
      <alignment vertical="top"/>
    </xf>
    <xf numFmtId="49" fontId="10" fillId="0" borderId="0" xfId="0" applyNumberFormat="1" applyFont="1" applyAlignment="1" applyProtection="1">
      <alignment vertical="top" wrapText="1"/>
    </xf>
    <xf numFmtId="49" fontId="10" fillId="0" borderId="0" xfId="0" applyNumberFormat="1" applyFont="1" applyAlignment="1" applyProtection="1">
      <alignment vertical="center" wrapText="1"/>
    </xf>
    <xf numFmtId="49" fontId="10" fillId="0" borderId="0" xfId="50" applyFont="1" applyAlignment="1" applyProtection="1">
      <alignment vertical="center" wrapText="1"/>
    </xf>
    <xf numFmtId="49" fontId="15" fillId="0" borderId="0" xfId="50" applyFont="1" applyAlignment="1" applyProtection="1">
      <alignment vertical="center"/>
    </xf>
    <xf numFmtId="0" fontId="15" fillId="0" borderId="0" xfId="49" applyFont="1" applyAlignment="1" applyProtection="1">
      <alignment horizontal="center" vertical="center" wrapText="1"/>
    </xf>
    <xf numFmtId="0" fontId="10" fillId="0" borderId="0" xfId="49" applyFont="1" applyAlignment="1" applyProtection="1">
      <alignment vertical="center" wrapText="1"/>
    </xf>
    <xf numFmtId="0" fontId="10" fillId="0" borderId="0" xfId="49" applyFont="1" applyAlignment="1" applyProtection="1">
      <alignment horizontal="left" vertical="center" wrapText="1"/>
    </xf>
    <xf numFmtId="0" fontId="10" fillId="0" borderId="0" xfId="49" applyFont="1" applyProtection="1"/>
    <xf numFmtId="0" fontId="10" fillId="7" borderId="0" xfId="49" applyFont="1" applyFill="1" applyBorder="1" applyProtection="1"/>
    <xf numFmtId="0" fontId="28" fillId="0" borderId="0" xfId="49" applyFont="1"/>
    <xf numFmtId="49" fontId="10" fillId="0" borderId="0" xfId="46" applyFont="1" applyProtection="1">
      <alignment vertical="top"/>
    </xf>
    <xf numFmtId="49" fontId="10" fillId="0" borderId="0" xfId="46" applyProtection="1">
      <alignment vertical="top"/>
    </xf>
    <xf numFmtId="0" fontId="15" fillId="0" borderId="0" xfId="52" applyFont="1" applyAlignment="1" applyProtection="1">
      <alignment vertical="center" wrapText="1"/>
    </xf>
    <xf numFmtId="0" fontId="15" fillId="0" borderId="0" xfId="52" applyFont="1" applyAlignment="1" applyProtection="1">
      <alignment horizontal="center" vertical="center" wrapText="1"/>
    </xf>
    <xf numFmtId="0" fontId="26" fillId="0" borderId="0" xfId="52" applyFont="1" applyAlignment="1" applyProtection="1">
      <alignment vertical="center" wrapText="1"/>
    </xf>
    <xf numFmtId="0" fontId="10" fillId="7" borderId="0" xfId="52" applyFont="1" applyFill="1" applyBorder="1" applyAlignment="1" applyProtection="1">
      <alignment vertical="center" wrapText="1"/>
    </xf>
    <xf numFmtId="0" fontId="10" fillId="0" borderId="0" xfId="52" applyFont="1" applyAlignment="1" applyProtection="1">
      <alignment horizontal="center" vertical="center" wrapText="1"/>
    </xf>
    <xf numFmtId="0" fontId="10" fillId="0" borderId="0" xfId="52" applyFont="1" applyAlignment="1" applyProtection="1">
      <alignment vertical="center" wrapText="1"/>
    </xf>
    <xf numFmtId="0" fontId="29" fillId="7" borderId="0" xfId="52" applyFont="1" applyFill="1" applyBorder="1" applyAlignment="1" applyProtection="1">
      <alignment vertical="center" wrapText="1"/>
    </xf>
    <xf numFmtId="0" fontId="10" fillId="7" borderId="0" xfId="52" applyFont="1" applyFill="1" applyBorder="1" applyAlignment="1" applyProtection="1">
      <alignment horizontal="right" vertical="center" wrapText="1" indent="1"/>
    </xf>
    <xf numFmtId="0" fontId="15" fillId="7" borderId="0" xfId="52" applyNumberFormat="1" applyFont="1" applyFill="1" applyBorder="1" applyAlignment="1" applyProtection="1">
      <alignment horizontal="center" vertical="center" wrapText="1"/>
    </xf>
    <xf numFmtId="0" fontId="10" fillId="7" borderId="0" xfId="52" applyFont="1" applyFill="1" applyBorder="1" applyAlignment="1" applyProtection="1">
      <alignment horizontal="center" vertical="center" wrapText="1"/>
    </xf>
    <xf numFmtId="0" fontId="26" fillId="0" borderId="0" xfId="52" applyFont="1" applyAlignment="1" applyProtection="1">
      <alignment horizontal="center" vertical="center" wrapText="1"/>
    </xf>
    <xf numFmtId="0" fontId="30" fillId="7" borderId="0" xfId="52" applyNumberFormat="1" applyFont="1" applyFill="1" applyBorder="1" applyAlignment="1" applyProtection="1">
      <alignment horizontal="center" vertical="center" wrapText="1"/>
    </xf>
    <xf numFmtId="0" fontId="10" fillId="7" borderId="0" xfId="52" applyNumberFormat="1" applyFont="1" applyFill="1" applyBorder="1" applyAlignment="1" applyProtection="1">
      <alignment horizontal="right" vertical="center" wrapText="1" indent="1"/>
    </xf>
    <xf numFmtId="0" fontId="10" fillId="0" borderId="0" xfId="52" applyFont="1" applyFill="1" applyAlignment="1" applyProtection="1">
      <alignment vertical="center"/>
    </xf>
    <xf numFmtId="49" fontId="10" fillId="7" borderId="0" xfId="52" applyNumberFormat="1" applyFont="1" applyFill="1" applyBorder="1" applyAlignment="1" applyProtection="1">
      <alignment horizontal="right" vertical="center" wrapText="1" indent="1"/>
    </xf>
    <xf numFmtId="49" fontId="29" fillId="7" borderId="0" xfId="52" applyNumberFormat="1" applyFont="1" applyFill="1" applyBorder="1" applyAlignment="1" applyProtection="1">
      <alignment horizontal="center" vertical="center" wrapText="1"/>
    </xf>
    <xf numFmtId="49" fontId="10"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0" fontId="10" fillId="7" borderId="0" xfId="54" applyFont="1" applyFill="1" applyBorder="1" applyAlignment="1" applyProtection="1">
      <alignment horizontal="right" vertical="center" wrapText="1"/>
    </xf>
    <xf numFmtId="0" fontId="26"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33" fillId="7" borderId="0" xfId="33" applyNumberFormat="1" applyFont="1" applyFill="1" applyBorder="1" applyAlignment="1" applyProtection="1">
      <alignment horizontal="center" vertical="center" wrapText="1"/>
    </xf>
    <xf numFmtId="49" fontId="0" fillId="0" borderId="0" xfId="0" applyBorder="1">
      <alignment vertical="top"/>
    </xf>
    <xf numFmtId="0" fontId="10"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7" fillId="7" borderId="0" xfId="54" applyFont="1" applyFill="1" applyBorder="1" applyAlignment="1" applyProtection="1">
      <alignment horizontal="center" vertical="center" wrapText="1"/>
    </xf>
    <xf numFmtId="0" fontId="37" fillId="7" borderId="0" xfId="49" applyFont="1" applyFill="1" applyBorder="1" applyAlignment="1" applyProtection="1">
      <alignment horizontal="center"/>
    </xf>
    <xf numFmtId="0" fontId="37" fillId="0" borderId="0" xfId="49" applyFont="1" applyAlignment="1" applyProtection="1">
      <alignment horizontal="center" vertical="center"/>
    </xf>
    <xf numFmtId="0" fontId="37" fillId="7" borderId="0" xfId="49" applyFont="1" applyFill="1" applyBorder="1" applyAlignment="1" applyProtection="1">
      <alignment horizontal="center" vertical="center"/>
    </xf>
    <xf numFmtId="49" fontId="35"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6" fillId="0" borderId="0" xfId="39" applyProtection="1"/>
    <xf numFmtId="0" fontId="49" fillId="0" borderId="0" xfId="52" applyFont="1" applyAlignment="1" applyProtection="1">
      <alignment horizontal="center" vertical="center" wrapText="1"/>
    </xf>
    <xf numFmtId="49" fontId="27" fillId="7" borderId="7" xfId="43" applyFont="1" applyFill="1" applyBorder="1" applyAlignment="1" applyProtection="1">
      <alignment vertical="center" wrapText="1"/>
    </xf>
    <xf numFmtId="49" fontId="24" fillId="7" borderId="8" xfId="43" applyFont="1" applyFill="1" applyBorder="1" applyAlignment="1">
      <alignment horizontal="left" vertical="center" wrapText="1"/>
    </xf>
    <xf numFmtId="49" fontId="24" fillId="7" borderId="9" xfId="43" applyFont="1" applyFill="1" applyBorder="1" applyAlignment="1">
      <alignment horizontal="left" vertical="center" wrapText="1"/>
    </xf>
    <xf numFmtId="49" fontId="27" fillId="7" borderId="10" xfId="43" applyFont="1" applyFill="1" applyBorder="1" applyAlignment="1" applyProtection="1">
      <alignment vertical="center" wrapText="1"/>
    </xf>
    <xf numFmtId="49" fontId="18" fillId="7" borderId="0" xfId="43" applyFont="1" applyFill="1" applyBorder="1" applyAlignment="1">
      <alignment wrapText="1"/>
    </xf>
    <xf numFmtId="49" fontId="18" fillId="7" borderId="11" xfId="43" applyFont="1" applyFill="1" applyBorder="1" applyAlignment="1">
      <alignment wrapText="1"/>
    </xf>
    <xf numFmtId="49" fontId="16" fillId="7" borderId="0" xfId="31" applyNumberFormat="1" applyFont="1" applyFill="1" applyBorder="1" applyAlignment="1" applyProtection="1">
      <alignment horizontal="left" wrapText="1"/>
    </xf>
    <xf numFmtId="49" fontId="16" fillId="7" borderId="0" xfId="31" applyNumberFormat="1" applyFont="1" applyFill="1" applyBorder="1" applyAlignment="1" applyProtection="1">
      <alignment wrapText="1"/>
    </xf>
    <xf numFmtId="49" fontId="18" fillId="7" borderId="0" xfId="43" applyFont="1" applyFill="1" applyBorder="1" applyAlignment="1">
      <alignment horizontal="right" wrapText="1"/>
    </xf>
    <xf numFmtId="49" fontId="24" fillId="7" borderId="0" xfId="43" applyFont="1" applyFill="1" applyBorder="1" applyAlignment="1">
      <alignment horizontal="left" vertical="center" wrapText="1"/>
    </xf>
    <xf numFmtId="49" fontId="24" fillId="7" borderId="11" xfId="43" applyFont="1" applyFill="1" applyBorder="1" applyAlignment="1">
      <alignment horizontal="left" vertical="center" wrapText="1"/>
    </xf>
    <xf numFmtId="49" fontId="18" fillId="0" borderId="0" xfId="43" applyFont="1" applyFill="1" applyBorder="1" applyAlignment="1" applyProtection="1">
      <alignment wrapText="1"/>
    </xf>
    <xf numFmtId="0" fontId="22" fillId="0" borderId="0" xfId="22" applyFont="1" applyFill="1" applyBorder="1" applyAlignment="1" applyProtection="1">
      <alignment horizontal="left" vertical="top" wrapText="1"/>
    </xf>
    <xf numFmtId="49" fontId="18" fillId="0" borderId="0" xfId="43" applyFont="1" applyFill="1" applyBorder="1" applyAlignment="1" applyProtection="1">
      <alignment vertical="top" wrapText="1"/>
    </xf>
    <xf numFmtId="0" fontId="22" fillId="0" borderId="0" xfId="22" applyFont="1" applyFill="1" applyBorder="1" applyAlignment="1" applyProtection="1">
      <alignment horizontal="right" vertical="top" wrapText="1"/>
    </xf>
    <xf numFmtId="49" fontId="38" fillId="8" borderId="6" xfId="40" applyNumberFormat="1" applyFont="1" applyFill="1" applyBorder="1" applyAlignment="1" applyProtection="1">
      <alignment horizontal="center" vertical="center" wrapText="1"/>
    </xf>
    <xf numFmtId="49" fontId="38" fillId="2" borderId="6" xfId="40" applyNumberFormat="1" applyFont="1" applyFill="1" applyBorder="1" applyAlignment="1" applyProtection="1">
      <alignment horizontal="center" vertical="center" wrapText="1"/>
    </xf>
    <xf numFmtId="49" fontId="27" fillId="7" borderId="10" xfId="43" applyFont="1" applyFill="1" applyBorder="1" applyAlignment="1" applyProtection="1">
      <alignment horizontal="center" vertical="center" wrapText="1"/>
    </xf>
    <xf numFmtId="49" fontId="38"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9" fillId="0" borderId="0" xfId="0" applyFont="1">
      <alignment vertical="top"/>
    </xf>
    <xf numFmtId="0" fontId="38"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10" fillId="7" borderId="0" xfId="54" applyFont="1" applyFill="1" applyBorder="1" applyAlignment="1" applyProtection="1">
      <alignment horizontal="center" vertical="center" wrapText="1"/>
    </xf>
    <xf numFmtId="49" fontId="36" fillId="0" borderId="0" xfId="0" applyFont="1" applyBorder="1">
      <alignment vertical="top"/>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0" fontId="49" fillId="0" borderId="0" xfId="54" applyFont="1" applyFill="1" applyAlignment="1" applyProtection="1">
      <alignment vertical="center" wrapText="1"/>
    </xf>
    <xf numFmtId="0" fontId="0" fillId="0" borderId="0" xfId="54" applyFont="1" applyFill="1" applyAlignment="1" applyProtection="1">
      <alignment vertical="center" wrapText="1"/>
    </xf>
    <xf numFmtId="0" fontId="49" fillId="0" borderId="0" xfId="52" applyFont="1" applyFill="1" applyAlignment="1" applyProtection="1">
      <alignment horizontal="left" vertical="center" wrapText="1"/>
    </xf>
    <xf numFmtId="0" fontId="49" fillId="0" borderId="0" xfId="52" applyFont="1" applyFill="1" applyBorder="1" applyAlignment="1" applyProtection="1">
      <alignment horizontal="left" vertical="center" wrapText="1"/>
    </xf>
    <xf numFmtId="49" fontId="49"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8"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10" fillId="0" borderId="0" xfId="54" applyNumberFormat="1" applyFont="1" applyFill="1" applyAlignment="1" applyProtection="1">
      <alignment vertical="center" wrapText="1"/>
    </xf>
    <xf numFmtId="49" fontId="10" fillId="0" borderId="0" xfId="0" applyNumberFormat="1" applyFont="1">
      <alignment vertical="top"/>
    </xf>
    <xf numFmtId="0" fontId="49" fillId="0" borderId="0" xfId="54" applyFont="1" applyFill="1" applyAlignment="1" applyProtection="1">
      <alignment horizontal="center" vertical="center" wrapText="1"/>
    </xf>
    <xf numFmtId="0" fontId="12" fillId="10" borderId="12" xfId="53" applyFont="1" applyFill="1" applyBorder="1" applyAlignment="1" applyProtection="1">
      <alignment horizontal="center" vertical="center" wrapText="1"/>
    </xf>
    <xf numFmtId="0" fontId="10"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10"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center" vertical="center" wrapText="1"/>
    </xf>
    <xf numFmtId="4" fontId="10" fillId="7" borderId="5" xfId="30" applyNumberFormat="1" applyFont="1" applyFill="1" applyBorder="1" applyAlignment="1" applyProtection="1">
      <alignment horizontal="right" vertical="center" wrapText="1"/>
    </xf>
    <xf numFmtId="49" fontId="10" fillId="11" borderId="5" xfId="53" applyNumberFormat="1" applyFont="1" applyFill="1" applyBorder="1" applyAlignment="1" applyProtection="1">
      <alignment horizontal="center" vertical="center" wrapText="1"/>
      <protection locked="0"/>
    </xf>
    <xf numFmtId="49" fontId="10" fillId="9" borderId="5" xfId="30" applyNumberFormat="1" applyFont="1" applyFill="1" applyBorder="1" applyAlignment="1" applyProtection="1">
      <alignment horizontal="left" vertical="center" wrapText="1"/>
      <protection locked="0"/>
    </xf>
    <xf numFmtId="49" fontId="10" fillId="2" borderId="5" xfId="54" applyNumberFormat="1" applyFont="1" applyFill="1" applyBorder="1" applyAlignment="1" applyProtection="1">
      <alignment horizontal="left" vertical="center" wrapText="1"/>
      <protection locked="0"/>
    </xf>
    <xf numFmtId="49" fontId="10" fillId="7" borderId="5" xfId="54" applyNumberFormat="1" applyFont="1" applyFill="1" applyBorder="1" applyAlignment="1" applyProtection="1">
      <alignment horizontal="center" vertical="center" wrapText="1"/>
    </xf>
    <xf numFmtId="49" fontId="44"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10" fillId="13" borderId="13" xfId="54" applyFont="1" applyFill="1" applyBorder="1" applyAlignment="1" applyProtection="1">
      <alignment vertical="center" wrapText="1"/>
    </xf>
    <xf numFmtId="0" fontId="10" fillId="0" borderId="5" xfId="47"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wrapText="1"/>
    </xf>
    <xf numFmtId="0" fontId="44" fillId="13" borderId="13" xfId="0" applyNumberFormat="1" applyFont="1" applyFill="1" applyBorder="1" applyAlignment="1" applyProtection="1">
      <alignment horizontal="left" vertical="center"/>
    </xf>
    <xf numFmtId="0" fontId="44" fillId="13" borderId="15" xfId="0" applyNumberFormat="1" applyFont="1" applyFill="1" applyBorder="1" applyAlignment="1" applyProtection="1">
      <alignment horizontal="left" vertical="center"/>
    </xf>
    <xf numFmtId="0" fontId="44" fillId="13" borderId="14" xfId="0" applyNumberFormat="1" applyFont="1" applyFill="1" applyBorder="1" applyAlignment="1" applyProtection="1">
      <alignment horizontal="left" vertical="center"/>
    </xf>
    <xf numFmtId="0" fontId="50" fillId="0" borderId="0" xfId="0" applyNumberFormat="1" applyFont="1" applyAlignment="1">
      <alignment vertical="center"/>
    </xf>
    <xf numFmtId="49" fontId="10" fillId="0" borderId="5" xfId="53" applyNumberFormat="1" applyFont="1" applyFill="1" applyBorder="1" applyAlignment="1" applyProtection="1">
      <alignment horizontal="center" vertical="center" wrapText="1"/>
    </xf>
    <xf numFmtId="49" fontId="0" fillId="0" borderId="17" xfId="0" applyBorder="1">
      <alignment vertical="top"/>
    </xf>
    <xf numFmtId="0" fontId="10" fillId="7" borderId="5" xfId="49" applyFont="1" applyFill="1" applyBorder="1" applyAlignment="1" applyProtection="1">
      <alignment horizontal="center" vertical="center"/>
    </xf>
    <xf numFmtId="49" fontId="10" fillId="2" borderId="5" xfId="49" applyNumberFormat="1" applyFont="1" applyFill="1" applyBorder="1" applyAlignment="1" applyProtection="1">
      <alignment horizontal="left" vertical="center" wrapText="1"/>
      <protection locked="0"/>
    </xf>
    <xf numFmtId="0" fontId="15" fillId="0" borderId="0" xfId="54" applyFont="1" applyFill="1" applyAlignment="1" applyProtection="1">
      <alignment vertical="center" wrapText="1"/>
    </xf>
    <xf numFmtId="0" fontId="45" fillId="0" borderId="0" xfId="54" applyFont="1" applyFill="1" applyAlignment="1" applyProtection="1">
      <alignment vertical="center" wrapText="1"/>
    </xf>
    <xf numFmtId="49" fontId="10" fillId="0" borderId="0" xfId="41">
      <alignment vertical="top"/>
    </xf>
    <xf numFmtId="49" fontId="15" fillId="0" borderId="0" xfId="41" applyFont="1" applyBorder="1" applyProtection="1">
      <alignment vertical="top"/>
    </xf>
    <xf numFmtId="49" fontId="10" fillId="0" borderId="0" xfId="41" applyFont="1" applyBorder="1" applyProtection="1">
      <alignment vertical="top"/>
    </xf>
    <xf numFmtId="49" fontId="37" fillId="0" borderId="0" xfId="41" applyFont="1" applyBorder="1" applyAlignment="1" applyProtection="1">
      <alignment horizontal="center" vertical="center"/>
    </xf>
    <xf numFmtId="49" fontId="10" fillId="0" borderId="0" xfId="41" applyBorder="1" applyProtection="1">
      <alignment vertical="top"/>
    </xf>
    <xf numFmtId="0" fontId="10" fillId="7" borderId="0" xfId="41" applyNumberFormat="1" applyFont="1" applyFill="1" applyBorder="1" applyAlignment="1" applyProtection="1"/>
    <xf numFmtId="0" fontId="46" fillId="7" borderId="0" xfId="41" applyNumberFormat="1" applyFont="1" applyFill="1" applyBorder="1" applyAlignment="1" applyProtection="1">
      <alignment horizontal="center" vertical="center" wrapText="1"/>
    </xf>
    <xf numFmtId="0" fontId="15" fillId="7" borderId="0" xfId="41" applyNumberFormat="1" applyFont="1" applyFill="1" applyBorder="1" applyAlignment="1" applyProtection="1"/>
    <xf numFmtId="49" fontId="10" fillId="0" borderId="0" xfId="41" applyFont="1">
      <alignment vertical="top"/>
    </xf>
    <xf numFmtId="49" fontId="37" fillId="0" borderId="0" xfId="41" applyFont="1" applyAlignment="1">
      <alignment horizontal="center" vertical="center" wrapText="1"/>
    </xf>
    <xf numFmtId="0" fontId="10" fillId="7" borderId="5" xfId="48" applyNumberFormat="1" applyFont="1" applyFill="1" applyBorder="1" applyAlignment="1" applyProtection="1">
      <alignment horizontal="center" vertical="center" wrapText="1"/>
    </xf>
    <xf numFmtId="49" fontId="10" fillId="0" borderId="5" xfId="48" applyNumberFormat="1" applyFont="1" applyFill="1" applyBorder="1" applyAlignment="1" applyProtection="1">
      <alignment horizontal="center" vertical="center" wrapText="1"/>
    </xf>
    <xf numFmtId="49" fontId="47" fillId="13" borderId="15" xfId="41" applyFont="1" applyFill="1" applyBorder="1" applyAlignment="1" applyProtection="1">
      <alignment horizontal="center" vertical="top"/>
    </xf>
    <xf numFmtId="49" fontId="44" fillId="13" borderId="15" xfId="41" applyFont="1" applyFill="1" applyBorder="1" applyAlignment="1" applyProtection="1">
      <alignment horizontal="left" vertical="center"/>
    </xf>
    <xf numFmtId="49" fontId="10" fillId="0" borderId="0" xfId="0" applyNumberFormat="1" applyFont="1" applyAlignment="1" applyProtection="1">
      <alignment horizontal="center" vertical="top"/>
    </xf>
    <xf numFmtId="49" fontId="41" fillId="0" borderId="0" xfId="0" applyFont="1">
      <alignment vertical="top"/>
    </xf>
    <xf numFmtId="0" fontId="41" fillId="0" borderId="5" xfId="51" applyFont="1" applyFill="1" applyBorder="1" applyAlignment="1" applyProtection="1">
      <alignment vertical="center" wrapText="1"/>
    </xf>
    <xf numFmtId="0" fontId="41" fillId="0" borderId="13" xfId="51" applyFont="1" applyFill="1" applyBorder="1" applyAlignment="1" applyProtection="1">
      <alignment vertical="center" wrapText="1"/>
    </xf>
    <xf numFmtId="49" fontId="41" fillId="0" borderId="0" xfId="0" applyFont="1" applyAlignment="1">
      <alignment vertical="top" wrapText="1"/>
    </xf>
    <xf numFmtId="49" fontId="10" fillId="0" borderId="5" xfId="0" applyNumberFormat="1" applyFont="1" applyBorder="1" applyProtection="1">
      <alignment vertical="top"/>
    </xf>
    <xf numFmtId="0" fontId="41" fillId="0" borderId="0" xfId="51" applyFont="1" applyFill="1" applyBorder="1" applyAlignment="1" applyProtection="1">
      <alignment vertical="center" wrapText="1"/>
    </xf>
    <xf numFmtId="0" fontId="12" fillId="10" borderId="0" xfId="54" applyFont="1" applyFill="1" applyAlignment="1" applyProtection="1">
      <alignment horizontal="center" vertical="center" wrapText="1"/>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0" fontId="51" fillId="0" borderId="0" xfId="47" applyFont="1" applyFill="1" applyBorder="1" applyAlignment="1" applyProtection="1">
      <alignment horizontal="center" vertical="center" wrapText="1"/>
    </xf>
    <xf numFmtId="0" fontId="10" fillId="0" borderId="0" xfId="47" applyFont="1" applyFill="1" applyBorder="1" applyAlignment="1" applyProtection="1">
      <alignment vertical="center" wrapText="1"/>
    </xf>
    <xf numFmtId="49" fontId="10" fillId="0" borderId="0" xfId="53" applyNumberFormat="1" applyFont="1" applyFill="1" applyBorder="1" applyAlignment="1" applyProtection="1">
      <alignment horizontal="center" vertical="center" wrapText="1"/>
    </xf>
    <xf numFmtId="0" fontId="50" fillId="0" borderId="0" xfId="0" applyNumberFormat="1" applyFont="1" applyBorder="1" applyAlignment="1">
      <alignment vertical="center"/>
    </xf>
    <xf numFmtId="49" fontId="44" fillId="13" borderId="15" xfId="0" applyFont="1" applyFill="1" applyBorder="1" applyAlignment="1" applyProtection="1">
      <alignment horizontal="left" vertical="center" indent="1"/>
    </xf>
    <xf numFmtId="49" fontId="10" fillId="0" borderId="0" xfId="0" applyNumberFormat="1" applyFont="1" applyAlignment="1">
      <alignment vertical="center"/>
    </xf>
    <xf numFmtId="49" fontId="10"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10" fillId="0" borderId="14" xfId="51" applyFont="1" applyFill="1" applyBorder="1" applyAlignment="1" applyProtection="1">
      <alignment vertical="center" wrapText="1"/>
    </xf>
    <xf numFmtId="0" fontId="23" fillId="10" borderId="0" xfId="54" applyFont="1" applyFill="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10" fillId="0" borderId="0" xfId="52"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49" fontId="10" fillId="0" borderId="0" xfId="53" applyNumberFormat="1" applyFont="1" applyFill="1" applyBorder="1" applyAlignment="1" applyProtection="1">
      <alignment vertical="center" wrapText="1"/>
    </xf>
    <xf numFmtId="0" fontId="37" fillId="7" borderId="0" xfId="49" applyFont="1" applyFill="1" applyBorder="1" applyAlignment="1" applyProtection="1">
      <alignment horizontal="center" vertical="center" wrapText="1"/>
    </xf>
    <xf numFmtId="49" fontId="13" fillId="0" borderId="0" xfId="41" applyFont="1" applyBorder="1" applyAlignment="1" applyProtection="1">
      <alignment horizontal="right" vertical="top"/>
    </xf>
    <xf numFmtId="49" fontId="13" fillId="0" borderId="0" xfId="41" applyFont="1" applyAlignment="1">
      <alignment vertical="top"/>
    </xf>
    <xf numFmtId="0" fontId="10" fillId="7" borderId="0" xfId="54" applyNumberFormat="1" applyFont="1" applyFill="1" applyBorder="1" applyAlignment="1" applyProtection="1">
      <alignment horizontal="center" vertical="center" wrapText="1"/>
    </xf>
    <xf numFmtId="4" fontId="10" fillId="0" borderId="0" xfId="30" applyNumberFormat="1" applyFont="1" applyFill="1" applyBorder="1" applyAlignment="1" applyProtection="1">
      <alignment horizontal="right" vertical="center" wrapText="1"/>
    </xf>
    <xf numFmtId="0" fontId="10" fillId="0" borderId="0" xfId="54" applyNumberFormat="1" applyFont="1" applyFill="1" applyBorder="1" applyAlignment="1" applyProtection="1">
      <alignment horizontal="center" vertical="center" wrapText="1"/>
    </xf>
    <xf numFmtId="49" fontId="10" fillId="0" borderId="0" xfId="30" applyNumberFormat="1" applyFont="1" applyFill="1" applyBorder="1" applyAlignment="1" applyProtection="1">
      <alignment horizontal="left" vertical="center" wrapText="1"/>
    </xf>
    <xf numFmtId="49" fontId="10" fillId="0" borderId="0" xfId="35">
      <alignment vertical="top"/>
    </xf>
    <xf numFmtId="0" fontId="0" fillId="0" borderId="0" xfId="0" applyNumberFormat="1" applyFill="1" applyAlignment="1" applyProtection="1">
      <alignment vertical="center"/>
    </xf>
    <xf numFmtId="0" fontId="22" fillId="0" borderId="0" xfId="32" applyFont="1" applyFill="1" applyBorder="1" applyAlignment="1" applyProtection="1">
      <alignment vertical="center" wrapText="1"/>
    </xf>
    <xf numFmtId="49" fontId="52"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10" fillId="0" borderId="29" xfId="0" applyNumberFormat="1" applyFont="1" applyBorder="1" applyAlignment="1" applyProtection="1">
      <alignment vertical="top" wrapText="1"/>
    </xf>
    <xf numFmtId="49" fontId="10" fillId="0" borderId="30" xfId="0" applyNumberFormat="1" applyFont="1" applyBorder="1" applyAlignment="1" applyProtection="1">
      <alignment vertical="top" wrapText="1"/>
    </xf>
    <xf numFmtId="49" fontId="10"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10" fillId="0" borderId="29" xfId="0" applyNumberFormat="1" applyFont="1" applyBorder="1" applyAlignment="1" applyProtection="1">
      <alignment vertical="top"/>
    </xf>
    <xf numFmtId="0" fontId="6" fillId="0" borderId="0" xfId="39"/>
    <xf numFmtId="49" fontId="77" fillId="0" borderId="0" xfId="0" applyFont="1">
      <alignment vertical="top"/>
    </xf>
    <xf numFmtId="0" fontId="77"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10" fillId="0" borderId="5" xfId="54" applyFont="1" applyFill="1" applyBorder="1" applyAlignment="1" applyProtection="1">
      <alignment horizontal="center" vertical="center" wrapText="1"/>
    </xf>
    <xf numFmtId="0" fontId="15" fillId="0" borderId="0" xfId="52" applyFont="1" applyFill="1" applyAlignment="1" applyProtection="1">
      <alignment horizontal="left" vertical="center" wrapText="1"/>
    </xf>
    <xf numFmtId="0" fontId="0" fillId="0" borderId="0" xfId="0" applyNumberFormat="1" applyFill="1" applyBorder="1" applyAlignment="1">
      <alignment vertical="center"/>
    </xf>
    <xf numFmtId="49" fontId="10" fillId="0" borderId="0" xfId="41" applyProtection="1">
      <alignment vertical="top"/>
    </xf>
    <xf numFmtId="49" fontId="10" fillId="0" borderId="0" xfId="35" applyProtection="1">
      <alignment vertical="top"/>
    </xf>
    <xf numFmtId="49" fontId="10" fillId="0" borderId="5" xfId="49" applyNumberFormat="1" applyFont="1" applyFill="1" applyBorder="1" applyAlignment="1" applyProtection="1">
      <alignment horizontal="left" vertical="center" wrapText="1"/>
    </xf>
    <xf numFmtId="0" fontId="10" fillId="7" borderId="16" xfId="49" applyFont="1" applyFill="1" applyBorder="1" applyAlignment="1" applyProtection="1">
      <alignment horizontal="center" vertical="center"/>
    </xf>
    <xf numFmtId="49" fontId="44" fillId="13" borderId="17" xfId="0" applyFont="1" applyFill="1" applyBorder="1" applyAlignment="1" applyProtection="1">
      <alignment horizontal="left" vertical="center" indent="2"/>
    </xf>
    <xf numFmtId="0" fontId="10" fillId="0" borderId="5" xfId="54" applyNumberFormat="1" applyFont="1" applyFill="1" applyBorder="1" applyAlignment="1" applyProtection="1">
      <alignment vertical="center" wrapText="1"/>
    </xf>
    <xf numFmtId="0" fontId="10" fillId="0" borderId="0" xfId="52" applyNumberFormat="1" applyFont="1" applyFill="1" applyAlignment="1" applyProtection="1">
      <alignment horizontal="left" vertical="center" wrapText="1"/>
    </xf>
    <xf numFmtId="0" fontId="10" fillId="0" borderId="0" xfId="52" applyFont="1" applyFill="1" applyAlignment="1" applyProtection="1">
      <alignment horizontal="left" vertical="center" wrapText="1"/>
    </xf>
    <xf numFmtId="14" fontId="10" fillId="7" borderId="0" xfId="52" applyNumberFormat="1" applyFont="1" applyFill="1" applyBorder="1" applyAlignment="1" applyProtection="1">
      <alignment horizontal="left" vertical="center" wrapText="1"/>
    </xf>
    <xf numFmtId="14" fontId="10" fillId="0" borderId="0" xfId="52" applyNumberFormat="1" applyFont="1" applyFill="1" applyAlignment="1" applyProtection="1">
      <alignment horizontal="left" vertical="center" wrapText="1"/>
    </xf>
    <xf numFmtId="0" fontId="10" fillId="0" borderId="0" xfId="52" applyFont="1" applyFill="1" applyBorder="1" applyAlignment="1" applyProtection="1">
      <alignment horizontal="left" vertical="center" wrapText="1"/>
    </xf>
    <xf numFmtId="0" fontId="79" fillId="0" borderId="0" xfId="54" applyFont="1" applyFill="1" applyAlignment="1" applyProtection="1">
      <alignment vertical="center" wrapText="1"/>
    </xf>
    <xf numFmtId="49" fontId="44" fillId="13" borderId="15" xfId="41" applyFont="1" applyFill="1" applyBorder="1" applyAlignment="1" applyProtection="1">
      <alignment horizontal="left" vertical="center" indent="1"/>
    </xf>
    <xf numFmtId="49" fontId="79" fillId="0" borderId="0" xfId="0" applyFont="1">
      <alignment vertical="top"/>
    </xf>
    <xf numFmtId="49" fontId="0" fillId="0" borderId="0" xfId="0" applyNumberFormat="1" applyAlignment="1">
      <alignment vertical="center"/>
    </xf>
    <xf numFmtId="49" fontId="0" fillId="0" borderId="0" xfId="0" applyNumberFormat="1">
      <alignment vertical="top"/>
    </xf>
    <xf numFmtId="0" fontId="12" fillId="10" borderId="0" xfId="54" applyFont="1" applyFill="1" applyAlignment="1" applyProtection="1">
      <alignment vertical="center" wrapText="1"/>
    </xf>
    <xf numFmtId="0" fontId="10" fillId="0" borderId="0" xfId="51" applyFont="1" applyFill="1" applyBorder="1" applyAlignment="1" applyProtection="1">
      <alignment vertical="center" wrapText="1"/>
    </xf>
    <xf numFmtId="49" fontId="10" fillId="0" borderId="5" xfId="0" applyNumberFormat="1" applyFont="1" applyFill="1" applyBorder="1" applyAlignment="1" applyProtection="1">
      <alignment vertical="center" wrapText="1"/>
    </xf>
    <xf numFmtId="0" fontId="79" fillId="0" borderId="0" xfId="0" applyNumberFormat="1" applyFont="1" applyAlignment="1">
      <alignment vertical="center"/>
    </xf>
    <xf numFmtId="0" fontId="81" fillId="0" borderId="0" xfId="0" applyNumberFormat="1" applyFont="1" applyAlignment="1">
      <alignment vertical="center"/>
    </xf>
    <xf numFmtId="0" fontId="79" fillId="0" borderId="0" xfId="54" applyFont="1" applyFill="1" applyAlignment="1" applyProtection="1">
      <alignment vertical="center"/>
    </xf>
    <xf numFmtId="49" fontId="79" fillId="0" borderId="0" xfId="0" applyFont="1" applyAlignment="1">
      <alignment vertical="top"/>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79" fillId="0" borderId="0" xfId="0" applyNumberFormat="1" applyFont="1" applyFill="1" applyAlignment="1" applyProtection="1">
      <alignment vertical="center"/>
    </xf>
    <xf numFmtId="49" fontId="79" fillId="10" borderId="0" xfId="0" applyFont="1" applyFill="1" applyProtection="1">
      <alignment vertical="top"/>
    </xf>
    <xf numFmtId="0" fontId="0" fillId="0" borderId="0" xfId="0" applyNumberFormat="1" applyAlignment="1">
      <alignment vertical="top" wrapText="1"/>
    </xf>
    <xf numFmtId="0" fontId="10" fillId="0" borderId="0" xfId="0" applyNumberFormat="1" applyFont="1" applyProtection="1">
      <alignment vertical="top"/>
    </xf>
    <xf numFmtId="49" fontId="10" fillId="0" borderId="5" xfId="0" applyNumberFormat="1" applyFont="1" applyFill="1" applyBorder="1" applyProtection="1">
      <alignment vertical="top"/>
    </xf>
    <xf numFmtId="49" fontId="10" fillId="0" borderId="5" xfId="33" applyNumberFormat="1" applyFont="1" applyFill="1" applyBorder="1" applyAlignment="1" applyProtection="1">
      <alignment horizontal="center" vertical="center" wrapText="1"/>
    </xf>
    <xf numFmtId="0" fontId="22"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10" fillId="0" borderId="0" xfId="54" applyNumberFormat="1" applyFont="1" applyFill="1" applyBorder="1" applyAlignment="1" applyProtection="1">
      <alignment vertical="center" wrapText="1"/>
    </xf>
    <xf numFmtId="49" fontId="10" fillId="0" borderId="0" xfId="54" applyNumberFormat="1" applyFont="1" applyFill="1" applyBorder="1" applyAlignment="1" applyProtection="1">
      <alignment vertical="center" wrapText="1"/>
    </xf>
    <xf numFmtId="49" fontId="79" fillId="0" borderId="0" xfId="0" applyFont="1" applyFill="1" applyProtection="1">
      <alignment vertical="top"/>
    </xf>
    <xf numFmtId="0" fontId="75" fillId="0" borderId="0" xfId="37"/>
    <xf numFmtId="0" fontId="0" fillId="0" borderId="0" xfId="0" applyNumberFormat="1" applyAlignment="1"/>
    <xf numFmtId="0" fontId="37" fillId="0" borderId="0" xfId="54" applyFont="1" applyFill="1" applyBorder="1" applyAlignment="1" applyProtection="1">
      <alignment horizontal="center" vertical="center" wrapText="1"/>
    </xf>
    <xf numFmtId="49" fontId="0" fillId="0" borderId="0" xfId="0" applyBorder="1" applyAlignment="1">
      <alignment vertical="top"/>
    </xf>
    <xf numFmtId="0" fontId="37" fillId="0" borderId="0" xfId="54" applyFont="1" applyFill="1" applyAlignment="1" applyProtection="1">
      <alignment horizontal="center" vertical="center" wrapText="1"/>
    </xf>
    <xf numFmtId="0" fontId="10" fillId="0" borderId="0" xfId="54" applyFont="1" applyFill="1" applyBorder="1" applyAlignment="1" applyProtection="1">
      <alignment horizontal="right" vertical="center" wrapText="1"/>
    </xf>
    <xf numFmtId="4" fontId="10" fillId="0" borderId="0" xfId="34" applyFont="1" applyFill="1" applyBorder="1" applyAlignment="1" applyProtection="1">
      <alignment horizontal="right" vertical="center" wrapText="1"/>
    </xf>
    <xf numFmtId="0" fontId="10" fillId="0" borderId="0" xfId="51" applyFont="1" applyFill="1" applyBorder="1" applyAlignment="1" applyProtection="1">
      <alignment horizontal="left" vertical="center" wrapText="1" indent="1"/>
    </xf>
    <xf numFmtId="49" fontId="10" fillId="0" borderId="0" xfId="41" applyFill="1" applyProtection="1">
      <alignment vertical="top"/>
    </xf>
    <xf numFmtId="4" fontId="0" fillId="0" borderId="0" xfId="34" applyFont="1" applyFill="1" applyBorder="1" applyAlignment="1" applyProtection="1">
      <alignment horizontal="center" vertical="center" wrapText="1"/>
    </xf>
    <xf numFmtId="4" fontId="10" fillId="0" borderId="0" xfId="34" applyFont="1" applyFill="1" applyBorder="1" applyAlignment="1" applyProtection="1">
      <alignment horizontal="center" vertical="center" wrapText="1"/>
    </xf>
    <xf numFmtId="0" fontId="77" fillId="0" borderId="0" xfId="54" applyNumberFormat="1" applyFont="1" applyFill="1" applyAlignment="1" applyProtection="1">
      <alignment vertical="center"/>
    </xf>
    <xf numFmtId="169" fontId="10" fillId="0" borderId="5" xfId="54" applyNumberFormat="1" applyFont="1" applyFill="1" applyBorder="1" applyAlignment="1" applyProtection="1">
      <alignment horizontal="center" vertical="center" wrapText="1"/>
    </xf>
    <xf numFmtId="169" fontId="10" fillId="0" borderId="5" xfId="33" applyNumberFormat="1" applyFont="1" applyFill="1" applyBorder="1" applyAlignment="1" applyProtection="1">
      <alignment horizontal="center" vertical="center" wrapText="1"/>
    </xf>
    <xf numFmtId="0" fontId="77" fillId="13" borderId="19" xfId="54" applyFont="1" applyFill="1" applyBorder="1" applyAlignment="1" applyProtection="1">
      <alignment horizontal="center" vertical="center" wrapText="1"/>
    </xf>
    <xf numFmtId="0" fontId="77" fillId="13" borderId="23" xfId="54" applyFont="1" applyFill="1" applyBorder="1" applyAlignment="1" applyProtection="1">
      <alignment horizontal="center" vertical="center" wrapText="1"/>
    </xf>
    <xf numFmtId="49" fontId="77" fillId="13" borderId="23" xfId="54" applyNumberFormat="1" applyFont="1" applyFill="1" applyBorder="1" applyAlignment="1" applyProtection="1">
      <alignment horizontal="left" vertical="center" wrapText="1"/>
    </xf>
    <xf numFmtId="49" fontId="41" fillId="13" borderId="15" xfId="42" applyNumberFormat="1" applyFill="1" applyBorder="1" applyAlignment="1" applyProtection="1">
      <alignment horizontal="left" vertical="center"/>
    </xf>
    <xf numFmtId="49" fontId="77" fillId="13" borderId="21" xfId="54" applyNumberFormat="1" applyFont="1" applyFill="1" applyBorder="1" applyAlignment="1" applyProtection="1">
      <alignment horizontal="left" vertical="center" wrapText="1"/>
    </xf>
    <xf numFmtId="49" fontId="10" fillId="8" borderId="5" xfId="54" applyNumberFormat="1" applyFont="1" applyFill="1" applyBorder="1" applyAlignment="1" applyProtection="1">
      <alignment horizontal="center" vertical="center" wrapText="1"/>
    </xf>
    <xf numFmtId="0" fontId="82" fillId="0" borderId="0" xfId="54" applyFont="1" applyFill="1" applyAlignment="1" applyProtection="1">
      <alignment vertical="center" wrapText="1"/>
    </xf>
    <xf numFmtId="0" fontId="33" fillId="0" borderId="0" xfId="54" applyFont="1" applyFill="1" applyBorder="1" applyAlignment="1" applyProtection="1">
      <alignment horizontal="center" vertical="center" wrapText="1"/>
    </xf>
    <xf numFmtId="49" fontId="12" fillId="13" borderId="13" xfId="41" applyFont="1" applyFill="1" applyBorder="1" applyAlignment="1" applyProtection="1">
      <alignment horizontal="right" vertical="center" wrapText="1"/>
    </xf>
    <xf numFmtId="49" fontId="12" fillId="13" borderId="15" xfId="41" applyFont="1" applyFill="1" applyBorder="1" applyAlignment="1" applyProtection="1">
      <alignment horizontal="right" vertical="center" wrapText="1"/>
    </xf>
    <xf numFmtId="49" fontId="10" fillId="13" borderId="15" xfId="41" applyFont="1" applyFill="1" applyBorder="1" applyAlignment="1" applyProtection="1">
      <alignment horizontal="right" vertical="center" wrapText="1"/>
    </xf>
    <xf numFmtId="49" fontId="10" fillId="13" borderId="14" xfId="41" applyFont="1" applyFill="1" applyBorder="1" applyAlignment="1" applyProtection="1">
      <alignment horizontal="right" vertical="center" wrapText="1"/>
    </xf>
    <xf numFmtId="0" fontId="10" fillId="0" borderId="31" xfId="54" applyFont="1" applyFill="1" applyBorder="1" applyAlignment="1" applyProtection="1">
      <alignment vertical="center" wrapText="1"/>
    </xf>
    <xf numFmtId="0" fontId="54" fillId="0" borderId="0" xfId="54" applyFont="1" applyFill="1" applyAlignment="1" applyProtection="1">
      <alignment vertical="center" wrapText="1"/>
    </xf>
    <xf numFmtId="0" fontId="13" fillId="0" borderId="0" xfId="54" applyFont="1" applyFill="1" applyAlignment="1" applyProtection="1">
      <alignment vertical="center" wrapText="1"/>
    </xf>
    <xf numFmtId="0" fontId="55" fillId="0" borderId="0" xfId="54" applyFont="1" applyFill="1" applyAlignment="1" applyProtection="1">
      <alignment horizontal="center" vertical="center" wrapText="1"/>
    </xf>
    <xf numFmtId="0" fontId="83" fillId="0" borderId="0" xfId="38" applyFont="1" applyFill="1" applyProtection="1"/>
    <xf numFmtId="49" fontId="38" fillId="7" borderId="0" xfId="44">
      <alignment vertical="top"/>
    </xf>
    <xf numFmtId="49" fontId="57" fillId="10" borderId="0" xfId="0" applyFont="1" applyFill="1" applyProtection="1">
      <alignment vertical="top"/>
    </xf>
    <xf numFmtId="49" fontId="0" fillId="0" borderId="0" xfId="0" applyFill="1" applyProtection="1">
      <alignment vertical="top"/>
    </xf>
    <xf numFmtId="49" fontId="57" fillId="0" borderId="0" xfId="0" applyFont="1" applyFill="1" applyProtection="1">
      <alignment vertical="top"/>
    </xf>
    <xf numFmtId="0" fontId="77" fillId="0" borderId="0" xfId="54" applyFont="1" applyFill="1" applyAlignment="1" applyProtection="1">
      <alignment vertical="center"/>
    </xf>
    <xf numFmtId="49" fontId="77"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7" fillId="0" borderId="0" xfId="0" applyFont="1" applyFill="1" applyAlignment="1" applyProtection="1">
      <alignment vertical="top"/>
    </xf>
    <xf numFmtId="49" fontId="77" fillId="10" borderId="0" xfId="0" applyFont="1" applyFill="1" applyAlignment="1" applyProtection="1">
      <alignment vertical="top"/>
    </xf>
    <xf numFmtId="49" fontId="10"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23"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12" fillId="0" borderId="6" xfId="36" applyFont="1" applyBorder="1" applyAlignment="1" applyProtection="1">
      <alignment horizontal="justify" vertical="center" wrapText="1"/>
    </xf>
    <xf numFmtId="0" fontId="58" fillId="0" borderId="0" xfId="52" applyFont="1" applyFill="1" applyAlignment="1" applyProtection="1">
      <alignment vertical="top" wrapText="1"/>
    </xf>
    <xf numFmtId="0" fontId="10" fillId="0" borderId="6" xfId="36" applyFont="1" applyBorder="1" applyAlignment="1" applyProtection="1">
      <alignment horizontal="justify" vertical="center" wrapText="1"/>
    </xf>
    <xf numFmtId="49" fontId="10" fillId="0" borderId="0" xfId="35" applyNumberFormat="1" applyFont="1">
      <alignment vertical="top"/>
    </xf>
    <xf numFmtId="0" fontId="10" fillId="7" borderId="0" xfId="54" applyFont="1" applyFill="1" applyBorder="1" applyAlignment="1" applyProtection="1">
      <alignment horizontal="right" vertical="center"/>
    </xf>
    <xf numFmtId="0" fontId="0" fillId="0" borderId="5" xfId="54" applyFont="1" applyFill="1" applyBorder="1" applyAlignment="1" applyProtection="1">
      <alignment horizontal="left" vertical="center" wrapText="1" indent="1"/>
    </xf>
    <xf numFmtId="49" fontId="16" fillId="9" borderId="5" xfId="30" applyNumberFormat="1" applyFont="1" applyFill="1" applyBorder="1" applyAlignment="1" applyProtection="1">
      <alignment horizontal="left" vertical="center" wrapText="1"/>
      <protection locked="0"/>
    </xf>
    <xf numFmtId="0" fontId="0" fillId="9" borderId="5" xfId="30" applyNumberFormat="1" applyFont="1" applyFill="1" applyBorder="1" applyAlignment="1" applyProtection="1">
      <alignment horizontal="left" vertical="center" wrapText="1" indent="2"/>
      <protection locked="0"/>
    </xf>
    <xf numFmtId="49" fontId="79" fillId="0" borderId="0" xfId="35" applyFont="1" applyAlignment="1">
      <alignment vertical="top"/>
    </xf>
    <xf numFmtId="49" fontId="10"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10"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49" fontId="44" fillId="13" borderId="15" xfId="35" applyFont="1" applyFill="1" applyBorder="1" applyAlignment="1" applyProtection="1">
      <alignment horizontal="left" vertical="center" indent="3"/>
    </xf>
    <xf numFmtId="49" fontId="47" fillId="13" borderId="14" xfId="35" applyFont="1" applyFill="1" applyBorder="1" applyAlignment="1" applyProtection="1">
      <alignment horizontal="center" vertical="top"/>
    </xf>
    <xf numFmtId="0" fontId="58" fillId="0" borderId="0" xfId="54" applyFont="1" applyFill="1" applyAlignment="1" applyProtection="1">
      <alignment horizontal="right" vertical="top" wrapText="1"/>
    </xf>
    <xf numFmtId="49" fontId="44" fillId="13" borderId="15" xfId="35" applyFont="1" applyFill="1" applyBorder="1" applyAlignment="1" applyProtection="1">
      <alignment horizontal="left" vertical="center" indent="1"/>
    </xf>
    <xf numFmtId="49" fontId="44" fillId="13" borderId="15" xfId="35" applyFont="1" applyFill="1" applyBorder="1" applyAlignment="1" applyProtection="1">
      <alignment horizontal="left" vertical="center" indent="2"/>
    </xf>
    <xf numFmtId="0" fontId="0" fillId="0" borderId="5" xfId="30" applyNumberFormat="1" applyFont="1" applyFill="1" applyBorder="1" applyAlignment="1" applyProtection="1">
      <alignment horizontal="left" vertical="center" wrapText="1" indent="1"/>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left" vertical="center" wrapText="1"/>
    </xf>
    <xf numFmtId="0" fontId="10" fillId="0" borderId="5" xfId="54" applyFont="1" applyFill="1" applyBorder="1" applyAlignment="1" applyProtection="1">
      <alignment vertical="top" wrapText="1"/>
    </xf>
    <xf numFmtId="49" fontId="10" fillId="2" borderId="5" xfId="53" applyNumberFormat="1" applyFont="1" applyFill="1" applyBorder="1" applyAlignment="1" applyProtection="1">
      <alignment horizontal="left" vertical="center" wrapText="1"/>
      <protection locked="0"/>
    </xf>
    <xf numFmtId="0" fontId="84" fillId="0" borderId="0" xfId="52" applyFont="1" applyAlignment="1" applyProtection="1">
      <alignment vertical="center" wrapText="1"/>
    </xf>
    <xf numFmtId="0" fontId="37" fillId="0" borderId="0" xfId="0" applyNumberFormat="1" applyFont="1" applyBorder="1" applyAlignment="1">
      <alignment horizontal="center" vertical="center" wrapText="1"/>
    </xf>
    <xf numFmtId="49" fontId="0" fillId="0" borderId="16" xfId="0" applyFill="1" applyBorder="1">
      <alignment vertical="top"/>
    </xf>
    <xf numFmtId="0" fontId="79" fillId="0" borderId="0" xfId="0" applyNumberFormat="1" applyFont="1" applyBorder="1" applyAlignment="1">
      <alignment vertical="center"/>
    </xf>
    <xf numFmtId="0" fontId="48" fillId="0" borderId="0" xfId="0" applyNumberFormat="1" applyFont="1" applyBorder="1" applyAlignment="1">
      <alignment vertical="center"/>
    </xf>
    <xf numFmtId="49" fontId="74" fillId="9" borderId="5" xfId="30" applyNumberFormat="1" applyFill="1" applyBorder="1" applyAlignment="1" applyProtection="1">
      <alignment horizontal="left" vertical="center" wrapText="1"/>
      <protection locked="0"/>
    </xf>
    <xf numFmtId="49" fontId="10" fillId="0" borderId="5" xfId="41" applyBorder="1">
      <alignment vertical="top"/>
    </xf>
    <xf numFmtId="49" fontId="47" fillId="13" borderId="14" xfId="41" applyFont="1" applyFill="1" applyBorder="1" applyAlignment="1" applyProtection="1">
      <alignment horizontal="center" vertical="top"/>
    </xf>
    <xf numFmtId="0" fontId="10" fillId="8" borderId="5" xfId="5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5" fillId="7" borderId="0" xfId="33" applyNumberFormat="1" applyFont="1" applyFill="1" applyBorder="1" applyAlignment="1" applyProtection="1">
      <alignment horizontal="center" vertical="center" wrapText="1"/>
    </xf>
    <xf numFmtId="0" fontId="85" fillId="0" borderId="0" xfId="0" applyNumberFormat="1" applyFont="1" applyFill="1" applyBorder="1" applyAlignment="1">
      <alignment horizontal="center" vertical="center"/>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2"/>
    </xf>
    <xf numFmtId="49" fontId="10"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10"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49" fontId="0" fillId="0" borderId="5" xfId="53" applyNumberFormat="1" applyFont="1" applyFill="1" applyBorder="1" applyAlignment="1" applyProtection="1">
      <alignment horizontal="left" vertical="center" wrapText="1" indent="1"/>
    </xf>
    <xf numFmtId="49" fontId="10" fillId="8" borderId="5" xfId="52" applyNumberFormat="1" applyFont="1" applyFill="1" applyBorder="1" applyAlignment="1" applyProtection="1">
      <alignment horizontal="left" vertical="center" wrapText="1" indent="1"/>
    </xf>
    <xf numFmtId="49" fontId="10" fillId="0" borderId="5" xfId="52" applyNumberFormat="1" applyFont="1" applyFill="1" applyBorder="1" applyAlignment="1" applyProtection="1">
      <alignment horizontal="left" vertical="center" wrapText="1" indent="1"/>
    </xf>
    <xf numFmtId="0" fontId="86" fillId="0" borderId="0" xfId="0" applyNumberFormat="1" applyFont="1" applyFill="1" applyBorder="1" applyAlignment="1">
      <alignment vertical="center"/>
    </xf>
    <xf numFmtId="0" fontId="10" fillId="0" borderId="5" xfId="54" applyNumberFormat="1" applyFont="1" applyFill="1" applyBorder="1" applyAlignment="1" applyProtection="1">
      <alignment horizontal="center" vertical="center" wrapText="1"/>
    </xf>
    <xf numFmtId="0" fontId="22" fillId="0" borderId="0" xfId="55" applyFont="1" applyBorder="1" applyAlignment="1">
      <alignment vertical="center" wrapText="1"/>
    </xf>
    <xf numFmtId="0" fontId="10" fillId="0" borderId="5" xfId="47" applyNumberFormat="1" applyFont="1" applyFill="1" applyBorder="1" applyAlignment="1" applyProtection="1">
      <alignment horizontal="center" vertical="center" wrapText="1"/>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79" fillId="0" borderId="0" xfId="0" applyNumberFormat="1" applyFont="1" applyFill="1" applyBorder="1" applyAlignment="1">
      <alignment horizontal="center" vertical="center"/>
    </xf>
    <xf numFmtId="0" fontId="10" fillId="13" borderId="14" xfId="53" applyNumberFormat="1" applyFont="1" applyFill="1" applyBorder="1" applyAlignment="1" applyProtection="1">
      <alignment horizontal="left" vertical="center" wrapText="1"/>
    </xf>
    <xf numFmtId="0" fontId="79" fillId="0" borderId="0" xfId="0" applyNumberFormat="1" applyFont="1" applyFill="1" applyBorder="1" applyAlignment="1">
      <alignment horizontal="center" vertical="center"/>
    </xf>
    <xf numFmtId="49" fontId="10" fillId="0" borderId="23" xfId="54" applyNumberFormat="1" applyFont="1" applyFill="1" applyBorder="1" applyAlignment="1" applyProtection="1">
      <alignment horizontal="center" vertical="center" wrapText="1"/>
    </xf>
    <xf numFmtId="0" fontId="10" fillId="0" borderId="23" xfId="47" applyFont="1" applyFill="1" applyBorder="1" applyAlignment="1" applyProtection="1">
      <alignment horizontal="left" vertical="center" wrapText="1" indent="2"/>
    </xf>
    <xf numFmtId="0" fontId="10" fillId="0" borderId="23"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vertical="center" wrapText="1"/>
    </xf>
    <xf numFmtId="49" fontId="10"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9" fillId="0" borderId="0" xfId="54" applyFont="1" applyFill="1" applyAlignment="1" applyProtection="1">
      <alignment horizontal="center" vertical="center" wrapText="1"/>
    </xf>
    <xf numFmtId="0" fontId="0" fillId="0" borderId="5" xfId="54" applyFont="1" applyFill="1" applyBorder="1" applyAlignment="1" applyProtection="1">
      <alignment horizontal="left" vertical="center" wrapText="1"/>
    </xf>
    <xf numFmtId="14" fontId="53" fillId="0" borderId="5" xfId="53" applyNumberFormat="1" applyFont="1" applyFill="1" applyBorder="1" applyAlignment="1" applyProtection="1">
      <alignment horizontal="center" vertical="center" wrapText="1"/>
    </xf>
    <xf numFmtId="49" fontId="38" fillId="7" borderId="0" xfId="44" applyAlignment="1">
      <alignment vertical="top" wrapText="1"/>
    </xf>
    <xf numFmtId="49" fontId="33" fillId="0" borderId="15" xfId="33" applyNumberFormat="1" applyFont="1" applyFill="1" applyBorder="1" applyAlignment="1" applyProtection="1">
      <alignment horizontal="center" vertical="center" wrapText="1"/>
    </xf>
    <xf numFmtId="0" fontId="87" fillId="0" borderId="0" xfId="54" applyFont="1" applyFill="1" applyAlignment="1" applyProtection="1">
      <alignment vertical="center"/>
    </xf>
    <xf numFmtId="0" fontId="88" fillId="0" borderId="0" xfId="54" applyFont="1" applyFill="1" applyAlignment="1" applyProtection="1">
      <alignment vertical="center"/>
    </xf>
    <xf numFmtId="14" fontId="10"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9" fillId="0" borderId="0" xfId="54" applyNumberFormat="1" applyFont="1" applyFill="1" applyAlignment="1" applyProtection="1">
      <alignment vertical="center"/>
    </xf>
    <xf numFmtId="0" fontId="79" fillId="0" borderId="0" xfId="54" applyFont="1" applyFill="1" applyAlignment="1" applyProtection="1">
      <alignment horizontal="left" vertical="center" wrapText="1" indent="1"/>
    </xf>
    <xf numFmtId="0" fontId="77" fillId="0" borderId="0" xfId="54" applyFont="1" applyFill="1" applyAlignment="1" applyProtection="1">
      <alignment horizontal="left" vertical="center" wrapText="1" indent="1"/>
    </xf>
    <xf numFmtId="0" fontId="89" fillId="0" borderId="0" xfId="54" applyFont="1" applyFill="1" applyAlignment="1" applyProtection="1">
      <alignment horizontal="left" vertical="center" wrapText="1" indent="1"/>
    </xf>
    <xf numFmtId="0" fontId="90" fillId="0" borderId="0" xfId="54" applyFont="1" applyFill="1" applyAlignment="1" applyProtection="1">
      <alignment horizontal="left" vertical="center" indent="1"/>
    </xf>
    <xf numFmtId="0" fontId="89" fillId="0" borderId="0" xfId="54" applyFont="1" applyFill="1" applyAlignment="1" applyProtection="1">
      <alignment vertical="center" wrapText="1"/>
    </xf>
    <xf numFmtId="0" fontId="62" fillId="0" borderId="0" xfId="52" applyFont="1" applyFill="1" applyAlignment="1" applyProtection="1">
      <alignment horizontal="left" vertical="center" wrapText="1"/>
    </xf>
    <xf numFmtId="0" fontId="63" fillId="0" borderId="0" xfId="52" applyFont="1" applyFill="1" applyAlignment="1" applyProtection="1">
      <alignment horizontal="left" vertical="center" wrapText="1"/>
    </xf>
    <xf numFmtId="0" fontId="64" fillId="0" borderId="0" xfId="52" applyFont="1" applyAlignment="1" applyProtection="1">
      <alignment vertical="center" wrapText="1"/>
    </xf>
    <xf numFmtId="0" fontId="62" fillId="7" borderId="0" xfId="52" applyFont="1" applyFill="1" applyBorder="1" applyAlignment="1" applyProtection="1">
      <alignment vertical="center" wrapText="1"/>
    </xf>
    <xf numFmtId="0" fontId="65" fillId="7" borderId="0" xfId="52" applyFont="1" applyFill="1" applyBorder="1" applyAlignment="1" applyProtection="1">
      <alignment horizontal="right" vertical="center" wrapText="1" indent="1"/>
    </xf>
    <xf numFmtId="0" fontId="65" fillId="7" borderId="0" xfId="52" applyFont="1" applyFill="1" applyBorder="1" applyAlignment="1" applyProtection="1">
      <alignment horizontal="left" vertical="center" wrapText="1" indent="2"/>
    </xf>
    <xf numFmtId="0" fontId="62" fillId="0" borderId="0" xfId="52" applyFont="1" applyAlignment="1" applyProtection="1">
      <alignment vertical="center" wrapText="1"/>
    </xf>
    <xf numFmtId="0" fontId="63" fillId="0" borderId="0" xfId="52" applyFont="1" applyAlignment="1" applyProtection="1">
      <alignment horizontal="center" vertical="center" wrapText="1"/>
    </xf>
    <xf numFmtId="0" fontId="62" fillId="7" borderId="0" xfId="52" applyFont="1" applyFill="1" applyBorder="1" applyAlignment="1" applyProtection="1">
      <alignment horizontal="right" vertical="center" wrapText="1" indent="1"/>
    </xf>
    <xf numFmtId="0" fontId="66" fillId="7" borderId="0" xfId="52" applyFont="1" applyFill="1" applyBorder="1" applyAlignment="1" applyProtection="1">
      <alignment horizontal="center" vertical="center" wrapText="1"/>
    </xf>
    <xf numFmtId="0" fontId="67" fillId="7" borderId="0" xfId="52" applyFont="1" applyFill="1" applyBorder="1" applyAlignment="1" applyProtection="1">
      <alignment vertical="center" wrapText="1"/>
    </xf>
    <xf numFmtId="14" fontId="62" fillId="7" borderId="0" xfId="52" applyNumberFormat="1" applyFont="1" applyFill="1" applyBorder="1" applyAlignment="1" applyProtection="1">
      <alignment horizontal="left" vertical="center" wrapText="1"/>
    </xf>
    <xf numFmtId="0" fontId="63" fillId="7" borderId="0" xfId="52" applyNumberFormat="1" applyFont="1" applyFill="1" applyBorder="1" applyAlignment="1" applyProtection="1">
      <alignment horizontal="center" vertical="center" wrapText="1"/>
    </xf>
    <xf numFmtId="0" fontId="62" fillId="7" borderId="0" xfId="52" applyNumberFormat="1" applyFont="1" applyFill="1" applyBorder="1" applyAlignment="1" applyProtection="1">
      <alignment horizontal="left" vertical="center" wrapText="1" indent="1"/>
    </xf>
    <xf numFmtId="0" fontId="62" fillId="7" borderId="0" xfId="52" applyFont="1" applyFill="1" applyBorder="1" applyAlignment="1" applyProtection="1">
      <alignment horizontal="center" vertical="center" wrapText="1"/>
    </xf>
    <xf numFmtId="0" fontId="68" fillId="7" borderId="0" xfId="52" applyFont="1" applyFill="1" applyBorder="1" applyAlignment="1" applyProtection="1">
      <alignment horizontal="center" vertical="center" wrapText="1"/>
    </xf>
    <xf numFmtId="14" fontId="68" fillId="7" borderId="0" xfId="52" applyNumberFormat="1" applyFont="1" applyFill="1" applyBorder="1" applyAlignment="1" applyProtection="1">
      <alignment horizontal="center" vertical="center" wrapText="1"/>
    </xf>
    <xf numFmtId="0" fontId="68" fillId="7" borderId="0" xfId="52" applyFont="1" applyFill="1" applyBorder="1" applyAlignment="1" applyProtection="1">
      <alignment vertical="center" wrapText="1"/>
    </xf>
    <xf numFmtId="0" fontId="69" fillId="7" borderId="0" xfId="52" applyFont="1" applyFill="1" applyBorder="1" applyAlignment="1" applyProtection="1">
      <alignment vertical="center" wrapText="1"/>
    </xf>
    <xf numFmtId="0" fontId="61" fillId="0" borderId="0" xfId="52" applyNumberFormat="1" applyFont="1" applyFill="1" applyAlignment="1" applyProtection="1">
      <alignment horizontal="left" vertical="center" wrapText="1"/>
    </xf>
    <xf numFmtId="0" fontId="60" fillId="0" borderId="0" xfId="52" applyFont="1" applyFill="1" applyAlignment="1" applyProtection="1">
      <alignment horizontal="left" vertical="center" wrapText="1"/>
    </xf>
    <xf numFmtId="0" fontId="60" fillId="0" borderId="0" xfId="52" applyFont="1" applyAlignment="1" applyProtection="1">
      <alignment vertical="center" wrapText="1"/>
    </xf>
    <xf numFmtId="0" fontId="60" fillId="0" borderId="0" xfId="52" applyFont="1" applyAlignment="1" applyProtection="1">
      <alignment horizontal="center" vertical="center" wrapText="1"/>
    </xf>
    <xf numFmtId="0" fontId="62" fillId="0" borderId="0" xfId="52" applyFont="1" applyBorder="1" applyAlignment="1" applyProtection="1">
      <alignment vertical="center" wrapText="1"/>
    </xf>
    <xf numFmtId="0" fontId="62" fillId="0" borderId="0" xfId="52" applyFont="1" applyAlignment="1" applyProtection="1">
      <alignment horizontal="right" vertical="center"/>
    </xf>
    <xf numFmtId="0" fontId="62" fillId="0" borderId="0" xfId="52" applyFont="1" applyAlignment="1" applyProtection="1">
      <alignment horizontal="center" vertical="center" wrapText="1"/>
    </xf>
    <xf numFmtId="49" fontId="10"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91" fillId="13" borderId="15" xfId="41" applyFont="1" applyFill="1" applyBorder="1" applyAlignment="1" applyProtection="1">
      <alignment horizontal="center" vertical="center" wrapText="1"/>
    </xf>
    <xf numFmtId="0" fontId="79" fillId="0" borderId="0" xfId="54" applyFont="1" applyFill="1" applyAlignment="1" applyProtection="1">
      <alignment horizontal="left" vertical="center" indent="1"/>
    </xf>
    <xf numFmtId="0" fontId="79" fillId="0" borderId="0" xfId="54" applyNumberFormat="1" applyFont="1" applyFill="1" applyAlignment="1" applyProtection="1">
      <alignment horizontal="left" vertical="center" indent="1"/>
    </xf>
    <xf numFmtId="14" fontId="10" fillId="8" borderId="5" xfId="53" applyNumberFormat="1" applyFont="1" applyFill="1" applyBorder="1" applyAlignment="1" applyProtection="1">
      <alignment horizontal="left" vertical="center" wrapText="1" indent="1"/>
    </xf>
    <xf numFmtId="0" fontId="33" fillId="0" borderId="0" xfId="54" applyFont="1" applyFill="1" applyBorder="1" applyAlignment="1" applyProtection="1">
      <alignment horizontal="center" vertical="top" wrapText="1"/>
    </xf>
    <xf numFmtId="0" fontId="79" fillId="0" borderId="24" xfId="54" applyFont="1" applyFill="1" applyBorder="1" applyAlignment="1" applyProtection="1">
      <alignment vertical="center"/>
    </xf>
    <xf numFmtId="0" fontId="10"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7" fillId="0" borderId="0" xfId="0" applyNumberFormat="1" applyFont="1" applyAlignment="1">
      <alignment vertical="center"/>
    </xf>
    <xf numFmtId="0" fontId="0" fillId="0" borderId="0" xfId="0" applyNumberFormat="1" applyFont="1" applyAlignment="1">
      <alignment vertical="center"/>
    </xf>
    <xf numFmtId="0" fontId="12" fillId="10" borderId="5" xfId="54" applyFont="1" applyFill="1" applyBorder="1" applyAlignment="1" applyProtection="1">
      <alignment horizontal="center" vertical="center" wrapText="1"/>
    </xf>
    <xf numFmtId="49" fontId="10" fillId="0" borderId="0" xfId="0" applyFont="1" applyFill="1" applyProtection="1">
      <alignment vertical="top"/>
    </xf>
    <xf numFmtId="0" fontId="12"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10" fillId="0" borderId="0" xfId="54" applyFont="1" applyFill="1" applyAlignment="1" applyProtection="1">
      <alignment horizontal="left" vertical="center" wrapText="1" indent="2"/>
    </xf>
    <xf numFmtId="0" fontId="10"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10" fillId="0" borderId="5" xfId="54" applyNumberFormat="1" applyFont="1" applyFill="1" applyBorder="1" applyAlignment="1" applyProtection="1">
      <alignment horizontal="left" vertical="top" wrapText="1"/>
    </xf>
    <xf numFmtId="0" fontId="10" fillId="0" borderId="5" xfId="54"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1"/>
    </xf>
    <xf numFmtId="0" fontId="10" fillId="0" borderId="0" xfId="47" applyFont="1" applyFill="1" applyBorder="1" applyAlignment="1" applyProtection="1">
      <alignment horizontal="left" vertical="center" wrapText="1" indent="2"/>
    </xf>
    <xf numFmtId="0" fontId="10" fillId="0" borderId="0" xfId="53"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4"/>
    </xf>
    <xf numFmtId="49" fontId="10" fillId="13" borderId="25" xfId="54" applyNumberFormat="1" applyFont="1" applyFill="1" applyBorder="1" applyAlignment="1" applyProtection="1">
      <alignment horizontal="center" vertical="center" wrapText="1"/>
    </xf>
    <xf numFmtId="0" fontId="10" fillId="13" borderId="17" xfId="53" applyNumberFormat="1" applyFont="1" applyFill="1" applyBorder="1" applyAlignment="1" applyProtection="1">
      <alignment horizontal="left" vertical="center" wrapText="1"/>
    </xf>
    <xf numFmtId="49" fontId="10" fillId="13" borderId="18" xfId="54" applyNumberFormat="1" applyFont="1" applyFill="1" applyBorder="1" applyAlignment="1" applyProtection="1">
      <alignment vertical="center" wrapText="1"/>
    </xf>
    <xf numFmtId="49" fontId="10" fillId="13" borderId="19" xfId="54" applyNumberFormat="1" applyFont="1" applyFill="1" applyBorder="1" applyAlignment="1" applyProtection="1">
      <alignment horizontal="center" vertical="center" wrapText="1"/>
    </xf>
    <xf numFmtId="49" fontId="44" fillId="13" borderId="23" xfId="0" applyFont="1" applyFill="1" applyBorder="1" applyAlignment="1" applyProtection="1">
      <alignment horizontal="left" vertical="center" indent="3"/>
    </xf>
    <xf numFmtId="0" fontId="10" fillId="13" borderId="21" xfId="53" applyNumberFormat="1" applyFont="1" applyFill="1" applyBorder="1" applyAlignment="1" applyProtection="1">
      <alignment horizontal="left" vertical="center" wrapText="1"/>
    </xf>
    <xf numFmtId="0" fontId="10" fillId="0" borderId="5" xfId="33" applyFont="1" applyFill="1" applyBorder="1" applyAlignment="1" applyProtection="1">
      <alignment horizontal="center" vertical="center" wrapText="1"/>
    </xf>
    <xf numFmtId="49" fontId="10" fillId="0" borderId="16" xfId="49" applyNumberFormat="1" applyFont="1" applyFill="1" applyBorder="1" applyAlignment="1" applyProtection="1">
      <alignment horizontal="left" vertical="center" wrapText="1"/>
    </xf>
    <xf numFmtId="49" fontId="12" fillId="13" borderId="13" xfId="41" applyFont="1" applyFill="1" applyBorder="1" applyAlignment="1" applyProtection="1">
      <alignment horizontal="center" vertical="center"/>
    </xf>
    <xf numFmtId="49" fontId="44" fillId="13" borderId="14" xfId="41" applyFont="1" applyFill="1" applyBorder="1" applyAlignment="1" applyProtection="1">
      <alignment horizontal="left" vertical="center"/>
    </xf>
    <xf numFmtId="0" fontId="10" fillId="0" borderId="0" xfId="49" applyFont="1" applyAlignment="1" applyProtection="1"/>
    <xf numFmtId="49" fontId="0" fillId="9" borderId="5" xfId="53" applyNumberFormat="1" applyFont="1" applyFill="1" applyBorder="1" applyAlignment="1" applyProtection="1">
      <alignment horizontal="left" vertical="center" wrapText="1"/>
      <protection locked="0"/>
    </xf>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70" fillId="7" borderId="0" xfId="52" applyFont="1" applyFill="1" applyBorder="1" applyAlignment="1" applyProtection="1">
      <alignment vertical="center" wrapText="1"/>
    </xf>
    <xf numFmtId="0" fontId="71" fillId="0" borderId="0" xfId="54" applyFont="1" applyFill="1" applyAlignment="1" applyProtection="1">
      <alignment vertical="center" wrapText="1"/>
    </xf>
    <xf numFmtId="0" fontId="71" fillId="0" borderId="0" xfId="32" applyFont="1" applyFill="1" applyBorder="1" applyAlignment="1" applyProtection="1">
      <alignment vertical="center" wrapText="1"/>
    </xf>
    <xf numFmtId="0" fontId="71" fillId="0" borderId="0" xfId="55" applyFont="1" applyBorder="1" applyAlignment="1">
      <alignment vertical="center" wrapText="1"/>
    </xf>
    <xf numFmtId="0" fontId="71" fillId="0" borderId="0" xfId="49" applyFont="1" applyProtection="1"/>
    <xf numFmtId="49" fontId="72" fillId="0" borderId="0" xfId="0" applyFont="1">
      <alignment vertical="top"/>
    </xf>
    <xf numFmtId="0" fontId="79" fillId="0" borderId="0" xfId="0" applyNumberFormat="1" applyFont="1" applyFill="1" applyBorder="1" applyAlignment="1">
      <alignment horizontal="center" vertical="center"/>
    </xf>
    <xf numFmtId="49" fontId="73"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10" fillId="0" borderId="0" xfId="52" applyNumberFormat="1" applyFont="1" applyFill="1" applyBorder="1" applyAlignment="1" applyProtection="1">
      <alignment horizontal="center" vertical="center" wrapText="1"/>
    </xf>
    <xf numFmtId="49" fontId="10" fillId="0" borderId="26" xfId="0" applyNumberFormat="1" applyFont="1" applyBorder="1" applyProtection="1">
      <alignment vertical="top"/>
    </xf>
    <xf numFmtId="49" fontId="10" fillId="0" borderId="26" xfId="0" applyNumberFormat="1" applyFont="1" applyBorder="1" applyAlignment="1" applyProtection="1">
      <alignment vertical="top" wrapText="1"/>
    </xf>
    <xf numFmtId="0" fontId="10" fillId="9" borderId="5" xfId="53" applyNumberFormat="1" applyFont="1" applyFill="1" applyBorder="1" applyAlignment="1" applyProtection="1">
      <alignment horizontal="left" vertical="center" wrapText="1"/>
      <protection locked="0"/>
    </xf>
    <xf numFmtId="49" fontId="10" fillId="9" borderId="5" xfId="0" applyNumberFormat="1" applyFont="1" applyFill="1" applyBorder="1" applyAlignment="1" applyProtection="1">
      <alignment horizontal="left" vertical="center" wrapText="1" indent="1"/>
      <protection locked="0"/>
    </xf>
    <xf numFmtId="0" fontId="39" fillId="7" borderId="0" xfId="43" applyNumberFormat="1" applyFont="1" applyFill="1" applyBorder="1" applyAlignment="1">
      <alignment horizontal="left" vertical="center" wrapText="1"/>
    </xf>
    <xf numFmtId="0" fontId="38" fillId="7" borderId="0" xfId="43" applyNumberFormat="1" applyFont="1" applyFill="1" applyBorder="1" applyAlignment="1">
      <alignment vertical="top" wrapText="1"/>
    </xf>
    <xf numFmtId="0" fontId="39" fillId="7" borderId="0" xfId="43" applyNumberFormat="1" applyFont="1" applyFill="1" applyBorder="1" applyAlignment="1">
      <alignment vertical="center" wrapText="1"/>
    </xf>
    <xf numFmtId="0" fontId="38" fillId="7" borderId="0" xfId="43" applyNumberFormat="1" applyFont="1" applyFill="1" applyBorder="1" applyAlignment="1">
      <alignment vertical="center" wrapText="1"/>
    </xf>
    <xf numFmtId="0" fontId="79" fillId="0" borderId="0" xfId="41" applyNumberFormat="1" applyFont="1">
      <alignment vertical="top"/>
    </xf>
    <xf numFmtId="49" fontId="79" fillId="0" borderId="0" xfId="41" applyNumberFormat="1" applyFont="1">
      <alignment vertical="top"/>
    </xf>
    <xf numFmtId="0" fontId="33"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23" fillId="10" borderId="5" xfId="54" applyFont="1" applyFill="1" applyBorder="1" applyAlignment="1" applyProtection="1">
      <alignment horizontal="center" vertical="center" wrapText="1"/>
    </xf>
    <xf numFmtId="49" fontId="10"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10" fillId="0" borderId="5" xfId="0" applyNumberFormat="1" applyFont="1" applyBorder="1" applyAlignment="1" applyProtection="1">
      <alignment horizontal="right" vertical="center"/>
    </xf>
    <xf numFmtId="0" fontId="107" fillId="0" borderId="0" xfId="0" applyNumberFormat="1" applyFont="1" applyAlignment="1">
      <alignment vertical="center"/>
    </xf>
    <xf numFmtId="49" fontId="61" fillId="0" borderId="0" xfId="53" applyNumberFormat="1" applyFont="1" applyFill="1" applyBorder="1" applyAlignment="1" applyProtection="1">
      <alignment horizontal="center" vertical="center" wrapText="1"/>
    </xf>
    <xf numFmtId="0" fontId="61" fillId="0" borderId="0" xfId="47" applyFont="1" applyFill="1" applyBorder="1" applyAlignment="1" applyProtection="1">
      <alignment vertical="center" wrapText="1"/>
    </xf>
    <xf numFmtId="49" fontId="61" fillId="0" borderId="0" xfId="53" applyNumberFormat="1" applyFont="1" applyFill="1" applyBorder="1" applyAlignment="1" applyProtection="1">
      <alignment vertical="center" wrapText="1"/>
    </xf>
    <xf numFmtId="0" fontId="61" fillId="0" borderId="0" xfId="47" applyNumberFormat="1" applyFont="1" applyFill="1" applyBorder="1" applyAlignment="1" applyProtection="1">
      <alignment vertical="center" wrapText="1"/>
    </xf>
    <xf numFmtId="49" fontId="108" fillId="0" borderId="0" xfId="53" applyNumberFormat="1" applyFont="1" applyFill="1" applyBorder="1" applyAlignment="1" applyProtection="1">
      <alignment vertical="center" wrapText="1"/>
    </xf>
    <xf numFmtId="0" fontId="61" fillId="0" borderId="0" xfId="47" applyFont="1" applyFill="1" applyBorder="1" applyAlignment="1" applyProtection="1">
      <alignment horizontal="right" vertical="center" wrapText="1"/>
    </xf>
    <xf numFmtId="0" fontId="107" fillId="0" borderId="0" xfId="0" applyNumberFormat="1" applyFont="1" applyBorder="1" applyAlignment="1">
      <alignment vertical="center"/>
    </xf>
    <xf numFmtId="49" fontId="0" fillId="0" borderId="0" xfId="0" applyBorder="1">
      <alignment vertical="top"/>
    </xf>
    <xf numFmtId="0" fontId="79" fillId="0" borderId="0" xfId="0" applyNumberFormat="1" applyFont="1" applyAlignment="1">
      <alignment vertical="center"/>
    </xf>
    <xf numFmtId="49" fontId="10" fillId="11" borderId="5" xfId="53" applyNumberFormat="1" applyFont="1" applyFill="1" applyBorder="1" applyAlignment="1" applyProtection="1">
      <alignment horizontal="center" vertical="center" wrapText="1"/>
    </xf>
    <xf numFmtId="0" fontId="10" fillId="7" borderId="26" xfId="54" applyFont="1" applyFill="1" applyBorder="1" applyAlignment="1" applyProtection="1">
      <alignment horizontal="center" vertical="center" wrapText="1"/>
    </xf>
    <xf numFmtId="0" fontId="10" fillId="7" borderId="28" xfId="54" applyFont="1" applyFill="1" applyBorder="1" applyAlignment="1" applyProtection="1">
      <alignment horizontal="center" vertical="center" wrapText="1"/>
    </xf>
    <xf numFmtId="0" fontId="10" fillId="7" borderId="16" xfId="54" applyFont="1" applyFill="1" applyBorder="1" applyAlignment="1" applyProtection="1">
      <alignment horizontal="center"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49" fontId="33" fillId="7" borderId="0" xfId="33" applyNumberFormat="1" applyFont="1" applyFill="1" applyBorder="1" applyAlignment="1" applyProtection="1">
      <alignment horizontal="center" vertical="center" wrapTex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49" fontId="10" fillId="0" borderId="0" xfId="54" applyNumberFormat="1" applyFont="1" applyFill="1" applyAlignment="1" applyProtection="1">
      <alignment vertical="center" wrapText="1"/>
    </xf>
    <xf numFmtId="0" fontId="10" fillId="0" borderId="0" xfId="54" applyFont="1" applyFill="1" applyBorder="1" applyAlignment="1" applyProtection="1">
      <alignment vertical="center" wrapText="1"/>
    </xf>
    <xf numFmtId="0" fontId="22" fillId="0" borderId="0" xfId="54" applyFont="1" applyFill="1" applyBorder="1" applyAlignment="1" applyProtection="1">
      <alignment vertical="center" wrapText="1"/>
    </xf>
    <xf numFmtId="0" fontId="10" fillId="0" borderId="0" xfId="47" applyFont="1" applyFill="1" applyBorder="1" applyAlignment="1" applyProtection="1">
      <alignment horizontal="left" vertical="center" wrapText="1"/>
    </xf>
    <xf numFmtId="0" fontId="33" fillId="7" borderId="0" xfId="33" applyNumberFormat="1" applyFont="1" applyFill="1" applyBorder="1" applyAlignment="1" applyProtection="1">
      <alignment horizontal="center" vertical="center" wrapText="1"/>
    </xf>
    <xf numFmtId="0" fontId="10" fillId="0" borderId="0" xfId="47" applyFont="1" applyFill="1" applyBorder="1" applyAlignment="1" applyProtection="1">
      <alignment horizontal="right" vertical="center" wrapText="1"/>
    </xf>
    <xf numFmtId="0" fontId="78" fillId="7" borderId="0" xfId="54" applyFont="1" applyFill="1" applyBorder="1" applyAlignment="1" applyProtection="1">
      <alignment vertical="center" wrapText="1"/>
    </xf>
    <xf numFmtId="0" fontId="10"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10" fillId="0" borderId="5" xfId="30" applyNumberFormat="1"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indent="7"/>
    </xf>
    <xf numFmtId="0" fontId="79" fillId="7" borderId="0" xfId="33" applyNumberFormat="1" applyFont="1" applyFill="1" applyBorder="1" applyAlignment="1" applyProtection="1">
      <alignment horizontal="center" vertical="center" wrapText="1"/>
    </xf>
    <xf numFmtId="49" fontId="79" fillId="7" borderId="0" xfId="33" applyNumberFormat="1" applyFont="1" applyFill="1" applyBorder="1" applyAlignment="1" applyProtection="1">
      <alignment horizontal="center" vertical="center" wrapText="1"/>
    </xf>
    <xf numFmtId="0" fontId="22" fillId="0" borderId="0" xfId="55" applyFont="1" applyBorder="1" applyAlignment="1">
      <alignment horizontal="center" vertical="center" wrapText="1"/>
    </xf>
    <xf numFmtId="0" fontId="10"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9" fillId="0" borderId="0" xfId="54" applyFont="1" applyFill="1" applyAlignment="1" applyProtection="1">
      <alignment vertical="center" wrapText="1"/>
    </xf>
    <xf numFmtId="49" fontId="79" fillId="0" borderId="0" xfId="0" applyFont="1">
      <alignment vertical="top"/>
    </xf>
    <xf numFmtId="0" fontId="10" fillId="7" borderId="17" xfId="54" applyFont="1" applyFill="1" applyBorder="1" applyAlignment="1" applyProtection="1">
      <alignment vertical="center" wrapText="1"/>
    </xf>
    <xf numFmtId="0" fontId="79" fillId="0" borderId="0" xfId="53" applyNumberFormat="1" applyFont="1" applyFill="1" applyBorder="1" applyAlignment="1" applyProtection="1">
      <alignment vertical="center" wrapText="1"/>
    </xf>
    <xf numFmtId="0" fontId="79" fillId="0" borderId="0" xfId="54" applyFont="1" applyFill="1" applyAlignment="1" applyProtection="1">
      <alignment vertical="center"/>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10" fillId="0" borderId="5" xfId="54" applyFont="1" applyFill="1" applyBorder="1" applyAlignment="1" applyProtection="1">
      <alignment horizontal="left" vertical="center" wrapText="1"/>
    </xf>
    <xf numFmtId="0" fontId="10" fillId="7" borderId="5" xfId="54" applyFont="1" applyFill="1" applyBorder="1" applyAlignment="1" applyProtection="1">
      <alignment horizontal="left" vertical="center" wrapText="1"/>
    </xf>
    <xf numFmtId="49" fontId="79" fillId="7" borderId="15" xfId="33" applyNumberFormat="1" applyFont="1" applyFill="1" applyBorder="1" applyAlignment="1" applyProtection="1">
      <alignment horizontal="center" vertical="center" wrapText="1"/>
    </xf>
    <xf numFmtId="49" fontId="77" fillId="0" borderId="0" xfId="54" applyNumberFormat="1" applyFont="1" applyFill="1" applyAlignment="1" applyProtection="1">
      <alignment vertical="center" wrapText="1"/>
    </xf>
    <xf numFmtId="0" fontId="77" fillId="0" borderId="0" xfId="0" applyNumberFormat="1" applyFont="1" applyFill="1" applyBorder="1" applyAlignment="1">
      <alignment vertical="center"/>
    </xf>
    <xf numFmtId="49" fontId="41" fillId="0" borderId="5" xfId="53" applyNumberFormat="1" applyFont="1" applyFill="1" applyBorder="1" applyAlignment="1" applyProtection="1">
      <alignment vertical="center" wrapText="1"/>
    </xf>
    <xf numFmtId="0" fontId="10"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10"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9" fillId="0" borderId="0" xfId="54" applyNumberFormat="1" applyFont="1" applyFill="1" applyAlignment="1" applyProtection="1">
      <alignment vertical="center"/>
    </xf>
    <xf numFmtId="0" fontId="109" fillId="0" borderId="0" xfId="0" applyNumberFormat="1" applyFont="1" applyFill="1" applyBorder="1" applyAlignment="1">
      <alignment vertical="center"/>
    </xf>
    <xf numFmtId="0" fontId="10" fillId="7" borderId="26" xfId="54" applyFont="1" applyFill="1" applyBorder="1" applyAlignment="1" applyProtection="1">
      <alignment vertical="center" wrapText="1"/>
    </xf>
    <xf numFmtId="0" fontId="10" fillId="7" borderId="28" xfId="54" applyFont="1" applyFill="1" applyBorder="1" applyAlignment="1" applyProtection="1">
      <alignment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49" fontId="33"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49" fontId="10" fillId="0" borderId="0" xfId="54" applyNumberFormat="1" applyFont="1" applyFill="1" applyAlignment="1" applyProtection="1">
      <alignment vertical="center" wrapText="1"/>
    </xf>
    <xf numFmtId="0" fontId="10" fillId="0" borderId="0" xfId="54" applyFont="1" applyFill="1" applyBorder="1" applyAlignment="1" applyProtection="1">
      <alignment vertical="center" wrapText="1"/>
    </xf>
    <xf numFmtId="0" fontId="0" fillId="0" borderId="0" xfId="0" applyNumberFormat="1" applyAlignment="1">
      <alignment vertical="center"/>
    </xf>
    <xf numFmtId="0" fontId="10"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10" fillId="7" borderId="5" xfId="30" applyNumberFormat="1" applyFont="1" applyFill="1" applyBorder="1" applyAlignment="1" applyProtection="1">
      <alignment horizontal="right" vertical="center" wrapText="1"/>
    </xf>
    <xf numFmtId="49" fontId="32" fillId="13" borderId="13" xfId="0" applyFont="1" applyFill="1" applyBorder="1" applyAlignment="1" applyProtection="1">
      <alignment horizontal="center" vertical="center"/>
    </xf>
    <xf numFmtId="49" fontId="10" fillId="7" borderId="5" xfId="54" applyNumberFormat="1" applyFont="1" applyFill="1" applyBorder="1" applyAlignment="1" applyProtection="1">
      <alignment horizontal="center" vertical="center" wrapText="1"/>
    </xf>
    <xf numFmtId="0" fontId="10" fillId="0" borderId="5" xfId="47" applyFont="1" applyFill="1" applyBorder="1" applyAlignment="1" applyProtection="1">
      <alignment horizontal="center" vertical="center" wrapText="1"/>
    </xf>
    <xf numFmtId="0" fontId="44" fillId="13" borderId="15" xfId="0" applyNumberFormat="1" applyFont="1" applyFill="1" applyBorder="1" applyAlignment="1" applyProtection="1">
      <alignment horizontal="left" vertical="center"/>
    </xf>
    <xf numFmtId="49" fontId="10" fillId="0" borderId="5" xfId="53" applyNumberFormat="1" applyFont="1" applyFill="1" applyBorder="1" applyAlignment="1" applyProtection="1">
      <alignment horizontal="center" vertical="center" wrapText="1"/>
    </xf>
    <xf numFmtId="0" fontId="41" fillId="0" borderId="5" xfId="51" applyFont="1" applyFill="1" applyBorder="1" applyAlignment="1" applyProtection="1">
      <alignment vertical="center" wrapText="1"/>
    </xf>
    <xf numFmtId="49" fontId="10" fillId="0" borderId="5" xfId="0" applyNumberFormat="1" applyFont="1" applyBorder="1" applyProtection="1">
      <alignment vertical="top"/>
    </xf>
    <xf numFmtId="49" fontId="32" fillId="13" borderId="15" xfId="0" applyFont="1" applyFill="1" applyBorder="1" applyAlignment="1" applyProtection="1">
      <alignment horizontal="left" vertical="center"/>
    </xf>
    <xf numFmtId="0" fontId="10" fillId="7" borderId="5" xfId="54" applyNumberFormat="1" applyFont="1" applyFill="1" applyBorder="1" applyAlignment="1" applyProtection="1">
      <alignment horizontal="left" vertical="center" wrapText="1" indent="1"/>
    </xf>
    <xf numFmtId="0" fontId="10" fillId="7" borderId="5" xfId="54" applyNumberFormat="1" applyFont="1" applyFill="1" applyBorder="1" applyAlignment="1" applyProtection="1">
      <alignment horizontal="left" vertical="center" wrapText="1" indent="2"/>
    </xf>
    <xf numFmtId="0" fontId="10" fillId="7" borderId="5" xfId="54" applyNumberFormat="1" applyFont="1" applyFill="1" applyBorder="1" applyAlignment="1" applyProtection="1">
      <alignment horizontal="left" vertical="center" wrapText="1" indent="3"/>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0" fontId="10" fillId="0" borderId="0" xfId="47" applyFont="1" applyFill="1" applyBorder="1" applyAlignment="1" applyProtection="1">
      <alignment vertical="center" wrapText="1"/>
    </xf>
    <xf numFmtId="49" fontId="10" fillId="0" borderId="0" xfId="53"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indent="4"/>
    </xf>
    <xf numFmtId="0" fontId="10" fillId="7" borderId="5" xfId="54" applyNumberFormat="1" applyFont="1" applyFill="1" applyBorder="1" applyAlignment="1" applyProtection="1">
      <alignment horizontal="left" vertical="center" wrapText="1" indent="5"/>
    </xf>
    <xf numFmtId="49" fontId="44" fillId="13" borderId="15" xfId="0" applyFont="1" applyFill="1" applyBorder="1" applyAlignment="1" applyProtection="1">
      <alignment horizontal="left" vertical="center" indent="5"/>
    </xf>
    <xf numFmtId="49" fontId="44" fillId="13" borderId="15" xfId="0" applyFont="1" applyFill="1" applyBorder="1" applyAlignment="1" applyProtection="1">
      <alignment horizontal="left" vertical="center" indent="6"/>
    </xf>
    <xf numFmtId="49" fontId="44" fillId="13" borderId="15" xfId="0" applyFont="1" applyFill="1" applyBorder="1" applyAlignment="1" applyProtection="1">
      <alignment horizontal="left" vertical="center" indent="1"/>
    </xf>
    <xf numFmtId="0" fontId="10" fillId="0" borderId="5" xfId="54" applyFont="1" applyFill="1" applyBorder="1" applyAlignment="1" applyProtection="1">
      <alignment vertical="center" wrapText="1"/>
    </xf>
    <xf numFmtId="49" fontId="10" fillId="13" borderId="14" xfId="53" applyNumberFormat="1" applyFont="1" applyFill="1" applyBorder="1" applyAlignment="1" applyProtection="1">
      <alignment horizontal="center" vertical="center" wrapText="1"/>
    </xf>
    <xf numFmtId="0" fontId="10" fillId="0" borderId="5" xfId="54" applyNumberFormat="1" applyFont="1" applyFill="1" applyBorder="1" applyAlignment="1" applyProtection="1">
      <alignment horizontal="left" vertical="center" wrapText="1" indent="4"/>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0" fontId="10" fillId="0" borderId="0" xfId="47" applyFont="1" applyFill="1" applyBorder="1" applyAlignment="1" applyProtection="1">
      <alignment horizontal="right" vertical="center" wrapText="1"/>
    </xf>
    <xf numFmtId="0" fontId="22" fillId="0" borderId="0" xfId="32" applyFont="1" applyFill="1" applyBorder="1" applyAlignment="1" applyProtection="1">
      <alignment vertical="center" wrapText="1"/>
    </xf>
    <xf numFmtId="49" fontId="10" fillId="0" borderId="29" xfId="0" applyNumberFormat="1" applyFont="1" applyBorder="1" applyAlignment="1" applyProtection="1">
      <alignment vertical="top" wrapText="1"/>
    </xf>
    <xf numFmtId="0" fontId="78"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10"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4" fillId="13" borderId="13" xfId="0" applyFont="1" applyFill="1" applyBorder="1" applyAlignment="1" applyProtection="1">
      <alignment vertical="center" wrapText="1"/>
    </xf>
    <xf numFmtId="49" fontId="44" fillId="13" borderId="15" xfId="0" applyFont="1" applyFill="1" applyBorder="1" applyAlignment="1" applyProtection="1">
      <alignment vertical="center"/>
    </xf>
    <xf numFmtId="49" fontId="44" fillId="13" borderId="15" xfId="0" applyFont="1" applyFill="1" applyBorder="1" applyAlignment="1" applyProtection="1">
      <alignment vertical="center" wrapText="1"/>
    </xf>
    <xf numFmtId="49" fontId="44" fillId="13" borderId="17" xfId="0" applyFont="1" applyFill="1" applyBorder="1" applyAlignment="1" applyProtection="1">
      <alignment horizontal="left" vertical="center" indent="2"/>
    </xf>
    <xf numFmtId="0" fontId="10" fillId="7" borderId="5" xfId="54" applyFont="1" applyFill="1" applyBorder="1" applyAlignment="1" applyProtection="1">
      <alignment vertical="center" wrapText="1"/>
    </xf>
    <xf numFmtId="0" fontId="22" fillId="0" borderId="0" xfId="55" applyFont="1" applyBorder="1" applyAlignment="1">
      <alignment horizontal="center" vertical="center" wrapText="1"/>
    </xf>
    <xf numFmtId="0" fontId="10" fillId="0" borderId="5" xfId="53" applyNumberFormat="1" applyFont="1" applyFill="1" applyBorder="1" applyAlignment="1" applyProtection="1">
      <alignment vertical="center" wrapText="1"/>
    </xf>
    <xf numFmtId="0" fontId="10" fillId="0" borderId="5" xfId="54" applyNumberFormat="1" applyFont="1" applyFill="1" applyBorder="1" applyAlignment="1" applyProtection="1">
      <alignment vertical="center" wrapText="1"/>
    </xf>
    <xf numFmtId="0" fontId="10" fillId="0" borderId="0" xfId="53" applyNumberFormat="1" applyFont="1" applyFill="1" applyBorder="1" applyAlignment="1" applyProtection="1">
      <alignment vertical="center" wrapText="1"/>
    </xf>
    <xf numFmtId="0" fontId="10" fillId="0" borderId="0" xfId="54" applyNumberFormat="1" applyFont="1" applyFill="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4" applyFont="1" applyFill="1" applyAlignment="1" applyProtection="1">
      <alignment vertical="center" wrapText="1"/>
    </xf>
    <xf numFmtId="49" fontId="10" fillId="0" borderId="5" xfId="53" applyNumberFormat="1" applyFont="1" applyFill="1" applyBorder="1" applyAlignment="1" applyProtection="1">
      <alignment vertical="center" wrapText="1"/>
    </xf>
    <xf numFmtId="49" fontId="79" fillId="0" borderId="0" xfId="0" applyFont="1">
      <alignment vertical="top"/>
    </xf>
    <xf numFmtId="0" fontId="79" fillId="0" borderId="0" xfId="53" applyNumberFormat="1" applyFont="1" applyFill="1" applyBorder="1" applyAlignment="1" applyProtection="1">
      <alignment vertical="center" wrapText="1"/>
    </xf>
    <xf numFmtId="0" fontId="79" fillId="0" borderId="0" xfId="54" applyFont="1" applyFill="1" applyAlignment="1" applyProtection="1">
      <alignment vertical="center"/>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49" fontId="10" fillId="0" borderId="5" xfId="33"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49" fontId="10" fillId="0" borderId="0" xfId="54" applyNumberFormat="1" applyFont="1" applyFill="1" applyBorder="1" applyAlignment="1" applyProtection="1">
      <alignment vertical="center" wrapText="1"/>
    </xf>
    <xf numFmtId="49" fontId="79" fillId="0" borderId="0" xfId="0" applyNumberFormat="1" applyFont="1" applyFill="1" applyAlignment="1" applyProtection="1">
      <alignment vertical="center"/>
    </xf>
    <xf numFmtId="49" fontId="79"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51" fillId="0" borderId="0" xfId="47"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xf>
    <xf numFmtId="49" fontId="44" fillId="13" borderId="13" xfId="0" applyFont="1" applyFill="1" applyBorder="1" applyAlignment="1" applyProtection="1">
      <alignment horizontal="left" vertical="center"/>
    </xf>
    <xf numFmtId="49" fontId="44" fillId="13" borderId="13" xfId="0" applyFont="1" applyFill="1" applyBorder="1" applyAlignment="1" applyProtection="1">
      <alignment horizontal="left" vertical="center" indent="1"/>
    </xf>
    <xf numFmtId="4" fontId="80" fillId="13" borderId="14" xfId="0" applyNumberFormat="1" applyFont="1" applyFill="1" applyBorder="1" applyAlignment="1" applyProtection="1">
      <alignment horizontal="right"/>
    </xf>
    <xf numFmtId="0" fontId="10" fillId="8" borderId="5" xfId="5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5" fillId="7" borderId="0" xfId="33" applyNumberFormat="1" applyFont="1" applyFill="1" applyBorder="1" applyAlignment="1" applyProtection="1">
      <alignment horizontal="center" vertical="center" wrapText="1"/>
    </xf>
    <xf numFmtId="0" fontId="85" fillId="0" borderId="0" xfId="0" applyNumberFormat="1" applyFont="1" applyFill="1" applyBorder="1" applyAlignment="1">
      <alignment horizontal="center" vertical="center"/>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2"/>
    </xf>
    <xf numFmtId="49" fontId="10"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0" fontId="86" fillId="0" borderId="0" xfId="0" applyNumberFormat="1" applyFont="1" applyFill="1" applyBorder="1" applyAlignment="1">
      <alignment vertical="center"/>
    </xf>
    <xf numFmtId="0" fontId="10"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10" fillId="0" borderId="5" xfId="47" applyNumberFormat="1" applyFont="1" applyFill="1" applyBorder="1" applyAlignment="1" applyProtection="1">
      <alignment horizontal="center" vertical="center" wrapText="1"/>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79" fillId="0" borderId="0" xfId="0" applyNumberFormat="1" applyFont="1" applyFill="1" applyBorder="1" applyAlignment="1">
      <alignment horizontal="center" vertical="center"/>
    </xf>
    <xf numFmtId="0" fontId="10" fillId="13" borderId="14"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horizontal="center" vertical="center" wrapText="1"/>
    </xf>
    <xf numFmtId="0" fontId="10" fillId="0" borderId="23" xfId="47" applyFont="1" applyFill="1" applyBorder="1" applyAlignment="1" applyProtection="1">
      <alignment horizontal="left" vertical="center" wrapText="1" indent="2"/>
    </xf>
    <xf numFmtId="0" fontId="10" fillId="0" borderId="23"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10" fillId="0" borderId="5" xfId="54" applyNumberFormat="1" applyFont="1" applyFill="1" applyBorder="1" applyAlignment="1" applyProtection="1">
      <alignment vertical="top" wrapText="1"/>
    </xf>
    <xf numFmtId="0" fontId="10" fillId="0" borderId="5" xfId="54"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1"/>
    </xf>
    <xf numFmtId="0" fontId="10" fillId="0" borderId="5" xfId="47" applyFont="1" applyFill="1" applyBorder="1" applyAlignment="1" applyProtection="1">
      <alignment horizontal="left" vertical="center" wrapText="1" indent="4"/>
    </xf>
    <xf numFmtId="49" fontId="10" fillId="13" borderId="25" xfId="54" applyNumberFormat="1" applyFont="1" applyFill="1" applyBorder="1" applyAlignment="1" applyProtection="1">
      <alignment horizontal="center" vertical="center" wrapText="1"/>
    </xf>
    <xf numFmtId="0" fontId="10" fillId="13" borderId="17" xfId="53" applyNumberFormat="1" applyFont="1" applyFill="1" applyBorder="1" applyAlignment="1" applyProtection="1">
      <alignment horizontal="left" vertical="center" wrapText="1"/>
    </xf>
    <xf numFmtId="49" fontId="10" fillId="13" borderId="18" xfId="54" applyNumberFormat="1" applyFont="1" applyFill="1" applyBorder="1" applyAlignment="1" applyProtection="1">
      <alignment vertical="center" wrapText="1"/>
    </xf>
    <xf numFmtId="49" fontId="33" fillId="7" borderId="15" xfId="33" applyNumberFormat="1" applyFont="1" applyFill="1" applyBorder="1" applyAlignment="1" applyProtection="1">
      <alignment horizontal="center" vertical="center" wrapText="1"/>
    </xf>
    <xf numFmtId="0" fontId="33" fillId="7" borderId="15" xfId="33" applyNumberFormat="1" applyFont="1" applyFill="1" applyBorder="1" applyAlignment="1" applyProtection="1">
      <alignment horizontal="center" vertical="center" wrapText="1"/>
    </xf>
    <xf numFmtId="0" fontId="79" fillId="7" borderId="15" xfId="33" applyNumberFormat="1" applyFont="1" applyFill="1" applyBorder="1" applyAlignment="1" applyProtection="1">
      <alignment horizontal="center" vertical="center" wrapText="1"/>
    </xf>
    <xf numFmtId="0" fontId="71" fillId="0" borderId="0" xfId="54" applyFont="1" applyFill="1" applyAlignment="1" applyProtection="1">
      <alignment vertical="center" wrapText="1"/>
    </xf>
    <xf numFmtId="0" fontId="10" fillId="0" borderId="5" xfId="47" applyFont="1" applyFill="1" applyBorder="1" applyAlignment="1" applyProtection="1">
      <alignment vertical="center" wrapText="1"/>
    </xf>
    <xf numFmtId="0" fontId="107" fillId="0" borderId="0" xfId="0" applyNumberFormat="1" applyFont="1" applyAlignment="1">
      <alignment vertical="center"/>
    </xf>
    <xf numFmtId="49" fontId="61" fillId="0" borderId="0" xfId="53" applyNumberFormat="1" applyFont="1" applyFill="1" applyBorder="1" applyAlignment="1" applyProtection="1">
      <alignment horizontal="center" vertical="center" wrapText="1"/>
    </xf>
    <xf numFmtId="0" fontId="61" fillId="0" borderId="0" xfId="47" applyFont="1" applyFill="1" applyBorder="1" applyAlignment="1" applyProtection="1">
      <alignment vertical="center" wrapText="1"/>
    </xf>
    <xf numFmtId="0" fontId="107" fillId="0" borderId="0" xfId="0" applyNumberFormat="1" applyFont="1" applyBorder="1" applyAlignment="1">
      <alignment vertical="center"/>
    </xf>
    <xf numFmtId="0" fontId="10" fillId="0" borderId="5" xfId="54" applyNumberFormat="1" applyFont="1" applyFill="1" applyBorder="1" applyAlignment="1" applyProtection="1">
      <alignment horizontal="left" vertical="center" wrapText="1" indent="6"/>
    </xf>
    <xf numFmtId="49" fontId="33" fillId="7" borderId="23" xfId="33" applyNumberFormat="1" applyFont="1" applyFill="1" applyBorder="1" applyAlignment="1" applyProtection="1">
      <alignment horizontal="center" vertical="center" wrapText="1"/>
    </xf>
    <xf numFmtId="0" fontId="33" fillId="7" borderId="23" xfId="33" applyNumberFormat="1" applyFont="1" applyFill="1" applyBorder="1" applyAlignment="1" applyProtection="1">
      <alignment horizontal="center" vertical="center" wrapText="1"/>
    </xf>
    <xf numFmtId="0" fontId="79" fillId="7" borderId="23" xfId="33" applyNumberFormat="1"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center" vertical="center" wrapText="1"/>
    </xf>
    <xf numFmtId="0" fontId="79" fillId="7" borderId="0" xfId="33" applyNumberFormat="1" applyFont="1" applyFill="1" applyBorder="1" applyAlignment="1" applyProtection="1">
      <alignment horizontal="center" vertical="center" wrapText="1"/>
    </xf>
    <xf numFmtId="0" fontId="10"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10" fillId="12" borderId="23" xfId="45" applyFont="1" applyFill="1" applyBorder="1" applyAlignment="1" applyProtection="1">
      <alignment horizontal="center" vertical="center" wrapText="1"/>
    </xf>
    <xf numFmtId="0" fontId="10" fillId="0" borderId="13" xfId="53" applyFont="1" applyBorder="1" applyAlignment="1" applyProtection="1">
      <alignment horizontal="left" vertical="center"/>
    </xf>
    <xf numFmtId="49" fontId="10" fillId="0" borderId="13" xfId="0" applyNumberFormat="1" applyFont="1" applyBorder="1" applyProtection="1">
      <alignment vertical="top"/>
    </xf>
    <xf numFmtId="49" fontId="41" fillId="0" borderId="13" xfId="0" applyNumberFormat="1" applyFont="1" applyBorder="1" applyProtection="1">
      <alignment vertical="top"/>
    </xf>
    <xf numFmtId="0" fontId="41" fillId="0" borderId="13" xfId="53" applyFont="1" applyBorder="1" applyAlignment="1" applyProtection="1">
      <alignment horizontal="left" vertical="center"/>
    </xf>
    <xf numFmtId="49" fontId="10" fillId="0" borderId="45" xfId="0" applyNumberFormat="1" applyFont="1" applyBorder="1" applyAlignment="1" applyProtection="1">
      <alignment vertical="center" wrapText="1"/>
    </xf>
    <xf numFmtId="0" fontId="10" fillId="0" borderId="16" xfId="54" applyFont="1" applyFill="1" applyBorder="1" applyAlignment="1" applyProtection="1">
      <alignment vertical="center" wrapText="1"/>
    </xf>
    <xf numFmtId="0" fontId="10" fillId="0" borderId="28" xfId="54" applyFont="1" applyFill="1" applyBorder="1" applyAlignment="1" applyProtection="1">
      <alignment vertical="center" wrapText="1"/>
    </xf>
    <xf numFmtId="0" fontId="10" fillId="0" borderId="26" xfId="54" applyFont="1" applyFill="1" applyBorder="1" applyAlignment="1" applyProtection="1">
      <alignment vertical="center" wrapText="1"/>
    </xf>
    <xf numFmtId="0" fontId="22" fillId="0" borderId="0" xfId="55" applyFont="1" applyFill="1" applyBorder="1" applyAlignment="1">
      <alignment vertical="center" wrapText="1"/>
    </xf>
    <xf numFmtId="49" fontId="41" fillId="13" borderId="14" xfId="53" applyNumberFormat="1" applyFont="1" applyFill="1" applyBorder="1" applyAlignment="1" applyProtection="1">
      <alignment horizontal="center" vertical="center" wrapText="1"/>
    </xf>
    <xf numFmtId="0" fontId="0" fillId="0" borderId="13" xfId="0" applyNumberFormat="1" applyFill="1" applyBorder="1" applyAlignment="1" applyProtection="1">
      <alignment vertical="center"/>
    </xf>
    <xf numFmtId="0" fontId="108" fillId="0" borderId="0" xfId="47" applyFont="1" applyFill="1" applyBorder="1" applyAlignment="1" applyProtection="1">
      <alignment horizontal="left" vertical="center" wrapText="1"/>
    </xf>
    <xf numFmtId="49" fontId="79" fillId="7" borderId="23" xfId="33" applyNumberFormat="1" applyFont="1" applyFill="1" applyBorder="1" applyAlignment="1" applyProtection="1">
      <alignment horizontal="center" vertical="center" wrapText="1"/>
    </xf>
    <xf numFmtId="0" fontId="108" fillId="7" borderId="0" xfId="54" applyFont="1" applyFill="1" applyBorder="1" applyAlignment="1" applyProtection="1">
      <alignment vertical="center" wrapText="1"/>
    </xf>
    <xf numFmtId="49" fontId="10" fillId="7" borderId="5" xfId="53" applyNumberFormat="1" applyFont="1" applyFill="1" applyBorder="1" applyAlignment="1" applyProtection="1">
      <alignment horizontal="center" vertical="center" wrapText="1"/>
    </xf>
    <xf numFmtId="167" fontId="0" fillId="9" borderId="5" xfId="0" applyNumberFormat="1" applyFill="1" applyBorder="1" applyAlignment="1" applyProtection="1">
      <alignment horizontal="right" vertical="center"/>
      <protection locked="0"/>
    </xf>
    <xf numFmtId="0" fontId="0" fillId="7" borderId="13" xfId="52" applyFont="1" applyFill="1" applyBorder="1" applyAlignment="1" applyProtection="1">
      <alignment horizontal="right" vertical="center" wrapText="1" indent="1"/>
    </xf>
    <xf numFmtId="4" fontId="0" fillId="13" borderId="13" xfId="0" applyNumberFormat="1" applyFill="1" applyBorder="1" applyAlignment="1" applyProtection="1">
      <alignment horizontal="right" vertical="center"/>
    </xf>
    <xf numFmtId="0" fontId="33" fillId="7" borderId="0" xfId="33" applyNumberFormat="1" applyFont="1" applyFill="1" applyBorder="1" applyAlignment="1" applyProtection="1">
      <alignment vertical="center" wrapText="1"/>
    </xf>
    <xf numFmtId="0" fontId="33" fillId="7" borderId="0" xfId="33" applyNumberFormat="1" applyFont="1" applyFill="1" applyBorder="1" applyAlignment="1" applyProtection="1">
      <alignment horizontal="left" vertical="center" wrapText="1" indent="2"/>
    </xf>
    <xf numFmtId="49" fontId="44" fillId="0" borderId="0" xfId="0" applyFont="1" applyFill="1" applyBorder="1" applyAlignment="1" applyProtection="1">
      <alignment horizontal="left" vertical="center"/>
    </xf>
    <xf numFmtId="49" fontId="44" fillId="0" borderId="0" xfId="0" applyFont="1" applyFill="1" applyBorder="1" applyAlignment="1" applyProtection="1">
      <alignment horizontal="left" vertical="center" indent="2"/>
    </xf>
    <xf numFmtId="49" fontId="32"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41" fillId="0" borderId="0" xfId="53" applyNumberFormat="1" applyFont="1" applyFill="1" applyBorder="1" applyAlignment="1" applyProtection="1">
      <alignment horizontal="center" vertical="center" wrapText="1"/>
    </xf>
    <xf numFmtId="49" fontId="15" fillId="0" borderId="0" xfId="0" applyFont="1" applyFill="1" applyProtection="1">
      <alignment vertical="top"/>
    </xf>
    <xf numFmtId="49" fontId="36" fillId="0" borderId="0" xfId="0" applyFont="1" applyFill="1" applyBorder="1" applyProtection="1">
      <alignment vertical="top"/>
    </xf>
    <xf numFmtId="4" fontId="10" fillId="9" borderId="5" xfId="30" applyNumberFormat="1" applyFont="1" applyFill="1" applyBorder="1" applyAlignment="1" applyProtection="1">
      <alignment horizontal="right" vertical="center" wrapText="1"/>
      <protection locked="0"/>
    </xf>
    <xf numFmtId="49" fontId="0" fillId="0" borderId="0" xfId="0">
      <alignment vertical="top"/>
    </xf>
    <xf numFmtId="0" fontId="10" fillId="0" borderId="0" xfId="54" applyFont="1" applyFill="1" applyAlignment="1" applyProtection="1">
      <alignment vertical="center" wrapText="1"/>
    </xf>
    <xf numFmtId="0" fontId="36" fillId="7" borderId="0" xfId="54" applyFont="1" applyFill="1" applyBorder="1" applyAlignment="1" applyProtection="1">
      <alignment vertical="center" wrapText="1"/>
    </xf>
    <xf numFmtId="49" fontId="10" fillId="0" borderId="0" xfId="54" applyNumberFormat="1" applyFont="1" applyFill="1" applyAlignment="1" applyProtection="1">
      <alignment vertical="center" wrapText="1"/>
    </xf>
    <xf numFmtId="49" fontId="32" fillId="13" borderId="13" xfId="0" applyFont="1" applyFill="1" applyBorder="1" applyAlignment="1" applyProtection="1">
      <alignment horizontal="center" vertical="center"/>
    </xf>
    <xf numFmtId="49" fontId="10" fillId="7" borderId="5" xfId="54" applyNumberFormat="1" applyFont="1" applyFill="1" applyBorder="1" applyAlignment="1" applyProtection="1">
      <alignment horizontal="center" vertical="center" wrapText="1"/>
    </xf>
    <xf numFmtId="49" fontId="10" fillId="0" borderId="5" xfId="53" applyNumberFormat="1" applyFont="1" applyFill="1" applyBorder="1" applyAlignment="1" applyProtection="1">
      <alignment horizontal="center" vertical="center" wrapText="1"/>
    </xf>
    <xf numFmtId="49" fontId="32" fillId="13" borderId="15" xfId="0" applyFont="1" applyFill="1" applyBorder="1" applyAlignment="1" applyProtection="1">
      <alignment horizontal="left" vertical="center"/>
    </xf>
    <xf numFmtId="0" fontId="10" fillId="7" borderId="5" xfId="54" applyNumberFormat="1" applyFont="1" applyFill="1" applyBorder="1" applyAlignment="1" applyProtection="1">
      <alignment horizontal="left" vertical="center" wrapText="1" indent="1"/>
    </xf>
    <xf numFmtId="0" fontId="10" fillId="7" borderId="5" xfId="54" applyNumberFormat="1" applyFont="1" applyFill="1" applyBorder="1" applyAlignment="1" applyProtection="1">
      <alignment horizontal="left" vertical="center" wrapText="1" indent="2"/>
    </xf>
    <xf numFmtId="0" fontId="10" fillId="7" borderId="5" xfId="54" applyNumberFormat="1" applyFont="1" applyFill="1" applyBorder="1" applyAlignment="1" applyProtection="1">
      <alignment horizontal="left" vertical="center" wrapText="1" indent="3"/>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49" fontId="44" fillId="13" borderId="15" xfId="0" applyFont="1" applyFill="1" applyBorder="1" applyAlignment="1" applyProtection="1">
      <alignment horizontal="left" vertical="center" indent="1"/>
    </xf>
    <xf numFmtId="49" fontId="10" fillId="13" borderId="14" xfId="53" applyNumberFormat="1" applyFont="1" applyFill="1" applyBorder="1" applyAlignment="1" applyProtection="1">
      <alignment horizontal="center" vertical="center" wrapText="1"/>
    </xf>
    <xf numFmtId="49" fontId="10" fillId="2" borderId="5" xfId="54" applyNumberFormat="1" applyFont="1" applyFill="1" applyBorder="1" applyAlignment="1" applyProtection="1">
      <alignment vertical="center" wrapText="1"/>
      <protection locked="0"/>
    </xf>
    <xf numFmtId="0" fontId="10" fillId="0" borderId="5" xfId="54" applyNumberFormat="1" applyFont="1" applyFill="1" applyBorder="1" applyAlignment="1" applyProtection="1">
      <alignment horizontal="left" vertical="center" wrapText="1" indent="4"/>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49" fontId="10"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4" fillId="13" borderId="13" xfId="0" applyFont="1" applyFill="1" applyBorder="1" applyAlignment="1" applyProtection="1">
      <alignment vertical="center" wrapText="1"/>
    </xf>
    <xf numFmtId="49" fontId="44" fillId="13" borderId="15" xfId="0" applyFont="1" applyFill="1" applyBorder="1" applyAlignment="1" applyProtection="1">
      <alignment vertical="center"/>
    </xf>
    <xf numFmtId="49" fontId="44" fillId="13" borderId="15" xfId="0" applyFont="1" applyFill="1" applyBorder="1" applyAlignment="1" applyProtection="1">
      <alignment vertical="center" wrapText="1"/>
    </xf>
    <xf numFmtId="4" fontId="10" fillId="0" borderId="5" xfId="30" applyNumberFormat="1"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indent="7"/>
    </xf>
    <xf numFmtId="0" fontId="10" fillId="0" borderId="5" xfId="54" applyNumberFormat="1" applyFont="1" applyFill="1" applyBorder="1" applyAlignment="1" applyProtection="1">
      <alignment horizontal="left" vertical="center" wrapText="1"/>
    </xf>
    <xf numFmtId="0" fontId="10" fillId="7" borderId="5" xfId="54" applyFont="1" applyFill="1" applyBorder="1" applyAlignment="1" applyProtection="1">
      <alignment vertical="center" wrapText="1"/>
    </xf>
    <xf numFmtId="0" fontId="10" fillId="0" borderId="5" xfId="53" applyNumberFormat="1" applyFont="1" applyFill="1" applyBorder="1" applyAlignment="1" applyProtection="1">
      <alignment vertical="center" wrapText="1"/>
    </xf>
    <xf numFmtId="0" fontId="10" fillId="0" borderId="5" xfId="54" applyNumberFormat="1" applyFont="1" applyFill="1" applyBorder="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4" applyFont="1" applyFill="1" applyAlignment="1" applyProtection="1">
      <alignment vertical="center" wrapText="1"/>
    </xf>
    <xf numFmtId="49" fontId="10" fillId="0" borderId="5" xfId="53" applyNumberFormat="1" applyFont="1" applyFill="1" applyBorder="1" applyAlignment="1" applyProtection="1">
      <alignment vertical="center" wrapText="1"/>
    </xf>
    <xf numFmtId="49" fontId="79" fillId="0" borderId="0" xfId="0" applyFont="1">
      <alignment vertical="top"/>
    </xf>
    <xf numFmtId="0" fontId="79" fillId="0" borderId="0" xfId="54" applyFont="1" applyFill="1" applyAlignment="1" applyProtection="1">
      <alignment vertical="center"/>
    </xf>
    <xf numFmtId="49" fontId="79" fillId="0" borderId="0" xfId="0" applyFont="1" applyAlignment="1">
      <alignment vertical="top"/>
    </xf>
    <xf numFmtId="0" fontId="10" fillId="7" borderId="5" xfId="54" applyNumberFormat="1" applyFont="1" applyFill="1" applyBorder="1" applyAlignment="1" applyProtection="1">
      <alignment horizontal="left" vertical="center" wrapText="1"/>
    </xf>
    <xf numFmtId="0" fontId="10" fillId="0" borderId="0" xfId="54" applyFont="1" applyFill="1" applyAlignment="1" applyProtection="1">
      <alignment vertical="top" wrapText="1"/>
    </xf>
    <xf numFmtId="49" fontId="44"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41" fillId="0" borderId="5" xfId="53" applyNumberFormat="1" applyFont="1" applyFill="1" applyBorder="1" applyAlignment="1" applyProtection="1">
      <alignment vertical="center" wrapText="1"/>
    </xf>
    <xf numFmtId="49" fontId="0" fillId="0" borderId="0" xfId="0">
      <alignment vertical="top"/>
    </xf>
    <xf numFmtId="49" fontId="10" fillId="0" borderId="0" xfId="0" applyFont="1">
      <alignment vertical="top"/>
    </xf>
    <xf numFmtId="49" fontId="0" fillId="0" borderId="0" xfId="0">
      <alignment vertical="top"/>
    </xf>
    <xf numFmtId="49" fontId="36" fillId="0" borderId="0" xfId="0" applyFont="1" applyBorder="1">
      <alignment vertical="top"/>
    </xf>
    <xf numFmtId="49" fontId="44" fillId="13" borderId="15" xfId="0" applyFont="1" applyFill="1" applyBorder="1" applyAlignment="1" applyProtection="1">
      <alignment horizontal="left" vertical="center" indent="1"/>
    </xf>
    <xf numFmtId="49" fontId="10" fillId="0" borderId="0" xfId="0" applyNumberFormat="1" applyFont="1" applyAlignment="1">
      <alignment vertical="center"/>
    </xf>
    <xf numFmtId="49" fontId="10" fillId="0" borderId="0" xfId="0" applyFont="1">
      <alignment vertical="top"/>
    </xf>
    <xf numFmtId="49" fontId="44" fillId="13" borderId="15" xfId="0" applyFont="1" applyFill="1" applyBorder="1" applyAlignment="1" applyProtection="1">
      <alignment horizontal="left" vertical="center"/>
    </xf>
    <xf numFmtId="49" fontId="10" fillId="13" borderId="15" xfId="54" applyNumberFormat="1" applyFont="1" applyFill="1" applyBorder="1" applyAlignment="1" applyProtection="1">
      <alignment horizontal="left" vertical="center" wrapText="1" indent="4"/>
    </xf>
    <xf numFmtId="49" fontId="10"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10"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4" fillId="13" borderId="13" xfId="0" applyNumberFormat="1" applyFont="1" applyFill="1" applyBorder="1" applyAlignment="1" applyProtection="1">
      <alignment horizontal="left" vertical="center"/>
    </xf>
    <xf numFmtId="0" fontId="44" fillId="13" borderId="15" xfId="0" applyNumberFormat="1" applyFont="1" applyFill="1" applyBorder="1" applyAlignment="1" applyProtection="1">
      <alignment horizontal="left" vertical="center"/>
    </xf>
    <xf numFmtId="0" fontId="44"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10"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10" fillId="0" borderId="5" xfId="51" applyFont="1" applyFill="1" applyBorder="1" applyAlignment="1" applyProtection="1">
      <alignment vertical="center" wrapText="1"/>
    </xf>
    <xf numFmtId="0" fontId="10" fillId="0" borderId="0" xfId="47" applyFont="1" applyFill="1" applyBorder="1" applyAlignment="1" applyProtection="1">
      <alignment vertical="center" wrapText="1"/>
    </xf>
    <xf numFmtId="49" fontId="10" fillId="0" borderId="5" xfId="0" applyNumberFormat="1" applyFont="1" applyFill="1" applyBorder="1" applyAlignment="1" applyProtection="1">
      <alignment vertical="center" wrapText="1"/>
    </xf>
    <xf numFmtId="0" fontId="10" fillId="7" borderId="0" xfId="54" applyFont="1" applyFill="1" applyBorder="1" applyAlignment="1" applyProtection="1">
      <alignment vertical="center" wrapText="1"/>
    </xf>
    <xf numFmtId="0" fontId="12"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32" fillId="13" borderId="15" xfId="0" applyFont="1" applyFill="1" applyBorder="1" applyAlignment="1" applyProtection="1">
      <alignment horizontal="left" vertical="center"/>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0" fontId="10" fillId="0" borderId="0" xfId="47" applyFont="1" applyFill="1" applyBorder="1" applyAlignment="1" applyProtection="1">
      <alignment vertical="center" wrapText="1"/>
    </xf>
    <xf numFmtId="49" fontId="10" fillId="13" borderId="14" xfId="53" applyNumberFormat="1" applyFont="1" applyFill="1" applyBorder="1" applyAlignment="1" applyProtection="1">
      <alignment horizontal="center" vertical="center" wrapText="1"/>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10" fillId="0" borderId="0" xfId="53" applyNumberFormat="1" applyFont="1" applyFill="1" applyBorder="1" applyAlignment="1" applyProtection="1">
      <alignment vertical="center" wrapText="1"/>
    </xf>
    <xf numFmtId="0" fontId="10" fillId="0" borderId="0" xfId="54" applyNumberFormat="1" applyFont="1" applyFill="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3" applyNumberFormat="1" applyFont="1" applyFill="1" applyBorder="1" applyAlignment="1" applyProtection="1">
      <alignment vertical="center" wrapText="1"/>
    </xf>
    <xf numFmtId="0" fontId="79"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49" fontId="10" fillId="11" borderId="5" xfId="53" applyNumberFormat="1" applyFont="1" applyFill="1" applyBorder="1" applyAlignment="1" applyProtection="1">
      <alignment horizontal="center" vertical="center" wrapText="1"/>
    </xf>
    <xf numFmtId="49" fontId="10"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33" fillId="7" borderId="23" xfId="33" applyNumberFormat="1" applyFont="1" applyFill="1" applyBorder="1" applyAlignment="1" applyProtection="1">
      <alignment horizontal="center" vertical="center" wrapText="1"/>
    </xf>
    <xf numFmtId="0" fontId="10"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49" fontId="110" fillId="0" borderId="13" xfId="30" applyNumberFormat="1" applyFont="1" applyFill="1" applyBorder="1" applyAlignment="1" applyProtection="1">
      <alignment horizontal="left" vertical="center" wrapText="1"/>
    </xf>
    <xf numFmtId="0" fontId="107" fillId="0" borderId="5" xfId="30" applyNumberFormat="1" applyFont="1" applyFill="1" applyBorder="1" applyAlignment="1" applyProtection="1">
      <alignment horizontal="left" vertical="center" wrapText="1" indent="2"/>
    </xf>
    <xf numFmtId="49" fontId="107" fillId="0" borderId="5" xfId="54" applyNumberFormat="1" applyFont="1" applyFill="1" applyBorder="1" applyAlignment="1" applyProtection="1">
      <alignment horizontal="center" vertical="center" wrapText="1"/>
    </xf>
    <xf numFmtId="0" fontId="108" fillId="0" borderId="0" xfId="54" applyFont="1" applyFill="1" applyAlignment="1" applyProtection="1">
      <alignment vertical="center" wrapText="1"/>
    </xf>
    <xf numFmtId="0" fontId="10" fillId="0" borderId="0" xfId="54" applyFont="1" applyFill="1" applyAlignment="1" applyProtection="1">
      <alignment vertical="top"/>
    </xf>
    <xf numFmtId="0" fontId="59" fillId="0" borderId="0" xfId="54" applyFont="1" applyFill="1" applyAlignment="1" applyProtection="1">
      <alignment horizontal="right" vertical="top" wrapText="1"/>
    </xf>
    <xf numFmtId="0" fontId="10" fillId="0" borderId="16" xfId="54" applyNumberFormat="1" applyFont="1" applyFill="1" applyBorder="1" applyAlignment="1" applyProtection="1">
      <alignment vertical="center" wrapText="1"/>
    </xf>
    <xf numFmtId="49" fontId="47" fillId="13" borderId="15" xfId="35" applyFont="1" applyFill="1" applyBorder="1" applyAlignment="1" applyProtection="1">
      <alignment horizontal="center" vertical="top"/>
    </xf>
    <xf numFmtId="0" fontId="10" fillId="0" borderId="26" xfId="54" applyNumberFormat="1" applyFont="1" applyFill="1" applyBorder="1" applyAlignment="1" applyProtection="1">
      <alignment vertical="top" wrapText="1"/>
    </xf>
    <xf numFmtId="0" fontId="0" fillId="0" borderId="0" xfId="0" applyNumberFormat="1" applyAlignment="1">
      <alignment horizontal="left" vertical="top" wrapText="1"/>
    </xf>
    <xf numFmtId="0" fontId="107" fillId="0" borderId="0" xfId="0" applyNumberFormat="1" applyFont="1" applyFill="1" applyBorder="1" applyAlignment="1" applyProtection="1">
      <alignment vertical="center"/>
    </xf>
    <xf numFmtId="49" fontId="61" fillId="0" borderId="0" xfId="54" applyNumberFormat="1" applyFont="1" applyFill="1" applyAlignment="1" applyProtection="1">
      <alignment vertical="center" wrapText="1"/>
    </xf>
    <xf numFmtId="0" fontId="111" fillId="7" borderId="0" xfId="54" applyFont="1" applyFill="1" applyBorder="1" applyAlignment="1" applyProtection="1">
      <alignment vertical="center" wrapText="1"/>
    </xf>
    <xf numFmtId="0" fontId="61" fillId="7" borderId="0" xfId="54" applyFont="1" applyFill="1" applyBorder="1" applyAlignment="1" applyProtection="1">
      <alignment vertical="center" wrapText="1"/>
    </xf>
    <xf numFmtId="0" fontId="10" fillId="7" borderId="0" xfId="52" applyFont="1" applyFill="1" applyBorder="1" applyAlignment="1" applyProtection="1">
      <alignment horizontal="right" vertical="center" wrapText="1" indent="1"/>
    </xf>
    <xf numFmtId="0" fontId="10" fillId="0" borderId="16" xfId="54" applyNumberFormat="1" applyFont="1" applyFill="1" applyBorder="1" applyAlignment="1" applyProtection="1">
      <alignment vertical="top" wrapText="1"/>
    </xf>
    <xf numFmtId="0" fontId="10" fillId="0" borderId="0" xfId="54" applyFont="1" applyFill="1" applyAlignment="1" applyProtection="1">
      <alignment vertical="center" wrapText="1"/>
    </xf>
    <xf numFmtId="49" fontId="10" fillId="0" borderId="5" xfId="54"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10" fillId="0" borderId="5" xfId="53" applyFont="1" applyBorder="1" applyAlignment="1" applyProtection="1">
      <alignment horizontal="left" vertical="center"/>
    </xf>
    <xf numFmtId="49" fontId="10" fillId="0" borderId="0" xfId="35" applyNumberFormat="1" applyFont="1">
      <alignment vertical="top"/>
    </xf>
    <xf numFmtId="0" fontId="10" fillId="0" borderId="0" xfId="54" applyFont="1" applyFill="1" applyBorder="1" applyAlignment="1" applyProtection="1">
      <alignment vertical="center" wrapText="1"/>
    </xf>
    <xf numFmtId="0" fontId="10" fillId="8" borderId="5" xfId="53" applyNumberFormat="1" applyFont="1" applyFill="1" applyBorder="1" applyAlignment="1" applyProtection="1">
      <alignment horizontal="left" vertical="center" wrapText="1"/>
    </xf>
    <xf numFmtId="0" fontId="71" fillId="0" borderId="0" xfId="54" applyFont="1" applyFill="1" applyAlignment="1" applyProtection="1">
      <alignment vertical="center" wrapText="1"/>
    </xf>
    <xf numFmtId="49" fontId="79" fillId="0" borderId="0" xfId="54" applyNumberFormat="1" applyFont="1" applyFill="1" applyAlignment="1" applyProtection="1">
      <alignment vertical="center" wrapText="1"/>
    </xf>
    <xf numFmtId="0" fontId="79" fillId="0" borderId="0" xfId="54" applyFont="1" applyFill="1" applyAlignment="1" applyProtection="1">
      <alignment vertical="center" wrapText="1"/>
    </xf>
    <xf numFmtId="0" fontId="36" fillId="0" borderId="0" xfId="54" applyFont="1" applyFill="1" applyAlignment="1" applyProtection="1">
      <alignment vertical="center" wrapText="1"/>
    </xf>
    <xf numFmtId="0" fontId="10" fillId="0" borderId="5" xfId="47" applyNumberFormat="1" applyFont="1" applyFill="1" applyBorder="1" applyAlignment="1" applyProtection="1">
      <alignment horizontal="center" vertical="center" wrapText="1"/>
    </xf>
    <xf numFmtId="49" fontId="85" fillId="7" borderId="0" xfId="33" applyNumberFormat="1" applyFont="1" applyFill="1" applyBorder="1" applyAlignment="1" applyProtection="1">
      <alignment horizontal="center" vertical="center" wrapText="1"/>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54"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1"/>
    </xf>
    <xf numFmtId="0" fontId="10" fillId="0" borderId="5"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10" fillId="0" borderId="5" xfId="47" applyFont="1" applyFill="1" applyBorder="1" applyAlignment="1" applyProtection="1">
      <alignment horizontal="left" vertical="center" wrapText="1" indent="4"/>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49" fontId="10" fillId="0" borderId="0" xfId="54" applyNumberFormat="1"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10" fillId="13" borderId="13" xfId="54" applyFont="1" applyFill="1" applyBorder="1" applyAlignment="1" applyProtection="1">
      <alignment vertical="center" wrapText="1"/>
    </xf>
    <xf numFmtId="49" fontId="10" fillId="10" borderId="5" xfId="35" applyNumberFormat="1" applyFont="1" applyFill="1" applyBorder="1" applyAlignment="1" applyProtection="1">
      <alignment horizontal="center" vertical="top" wrapText="1"/>
    </xf>
    <xf numFmtId="0" fontId="10" fillId="9" borderId="5" xfId="52" applyNumberFormat="1" applyFont="1" applyFill="1" applyBorder="1" applyAlignment="1" applyProtection="1">
      <alignment horizontal="left" vertical="center" wrapText="1" indent="1"/>
      <protection locked="0"/>
    </xf>
    <xf numFmtId="49" fontId="44" fillId="13" borderId="15" xfId="35" applyFont="1" applyFill="1" applyBorder="1" applyAlignment="1" applyProtection="1">
      <alignment horizontal="left" vertical="center" indent="2"/>
    </xf>
    <xf numFmtId="0" fontId="61" fillId="0" borderId="0" xfId="54" applyFont="1" applyFill="1" applyAlignment="1" applyProtection="1">
      <alignment vertical="center" wrapText="1"/>
    </xf>
    <xf numFmtId="0" fontId="79" fillId="0" borderId="0" xfId="54" applyFont="1" applyFill="1" applyAlignment="1" applyProtection="1">
      <alignment vertical="center"/>
    </xf>
    <xf numFmtId="0" fontId="10" fillId="0" borderId="5" xfId="47" applyFont="1" applyFill="1" applyBorder="1" applyAlignment="1" applyProtection="1">
      <alignment horizontal="left" vertical="center" wrapText="1" indent="2"/>
    </xf>
    <xf numFmtId="0" fontId="112" fillId="7" borderId="0" xfId="54" applyFont="1" applyFill="1" applyBorder="1" applyAlignment="1" applyProtection="1">
      <alignment horizontal="center" vertical="center" wrapText="1"/>
    </xf>
    <xf numFmtId="0" fontId="61" fillId="0" borderId="0" xfId="53" applyNumberFormat="1" applyFont="1" applyFill="1" applyBorder="1" applyAlignment="1" applyProtection="1">
      <alignment vertical="center" wrapText="1"/>
    </xf>
    <xf numFmtId="0" fontId="61" fillId="0" borderId="0" xfId="54" applyFont="1" applyFill="1" applyBorder="1" applyAlignment="1" applyProtection="1">
      <alignment vertical="center" wrapText="1"/>
    </xf>
    <xf numFmtId="49" fontId="44" fillId="13" borderId="17" xfId="0" applyFont="1" applyFill="1" applyBorder="1" applyAlignment="1" applyProtection="1">
      <alignment vertical="center" wrapText="1"/>
    </xf>
    <xf numFmtId="49" fontId="44" fillId="13" borderId="17" xfId="0" applyFont="1" applyFill="1" applyBorder="1" applyAlignment="1" applyProtection="1">
      <alignment vertical="center"/>
    </xf>
    <xf numFmtId="49" fontId="10" fillId="13" borderId="17" xfId="54" applyNumberFormat="1" applyFont="1" applyFill="1" applyBorder="1" applyAlignment="1" applyProtection="1">
      <alignment horizontal="left" vertical="center" wrapText="1" indent="4"/>
    </xf>
    <xf numFmtId="0" fontId="10" fillId="0" borderId="14" xfId="54" applyNumberFormat="1" applyFont="1" applyFill="1" applyBorder="1" applyAlignment="1" applyProtection="1">
      <alignment horizontal="left" vertical="center" wrapText="1" indent="4"/>
    </xf>
    <xf numFmtId="0" fontId="10"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61" fillId="0" borderId="46" xfId="53" applyNumberFormat="1" applyFont="1" applyFill="1" applyBorder="1" applyAlignment="1" applyProtection="1">
      <alignment horizontal="center" vertical="center" wrapText="1"/>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37" fillId="0" borderId="20" xfId="54" applyFont="1" applyFill="1" applyBorder="1" applyAlignment="1" applyProtection="1">
      <alignment horizontal="center"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0" fontId="10" fillId="0" borderId="0" xfId="54" applyFont="1" applyFill="1" applyAlignment="1" applyProtection="1">
      <alignment vertical="center" wrapText="1"/>
    </xf>
    <xf numFmtId="49" fontId="36" fillId="0" borderId="0" xfId="0" applyFont="1" applyBorder="1">
      <alignment vertical="top"/>
    </xf>
    <xf numFmtId="0" fontId="37" fillId="0" borderId="0" xfId="54" applyFont="1" applyFill="1" applyAlignment="1" applyProtection="1">
      <alignment horizontal="center" vertical="center" wrapText="1"/>
    </xf>
    <xf numFmtId="49" fontId="10" fillId="0" borderId="0" xfId="0" applyFont="1" applyBorder="1">
      <alignment vertical="top"/>
    </xf>
    <xf numFmtId="49" fontId="10" fillId="0" borderId="0" xfId="0" applyFont="1" applyBorder="1" applyAlignment="1">
      <alignment vertical="top"/>
    </xf>
    <xf numFmtId="0" fontId="79" fillId="0" borderId="0" xfId="54" applyFont="1" applyFill="1" applyBorder="1" applyAlignment="1" applyProtection="1">
      <alignment vertical="center" wrapText="1"/>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37" fillId="0" borderId="0" xfId="54" applyFont="1" applyFill="1" applyAlignment="1" applyProtection="1">
      <alignment horizontal="center" vertical="center" wrapText="1"/>
    </xf>
    <xf numFmtId="49" fontId="10" fillId="0" borderId="0" xfId="0" applyNumberFormat="1" applyFont="1" applyAlignment="1">
      <alignment vertical="center"/>
    </xf>
    <xf numFmtId="49" fontId="10" fillId="0" borderId="0" xfId="0" applyFont="1">
      <alignment vertical="top"/>
    </xf>
    <xf numFmtId="49" fontId="10" fillId="0" borderId="0" xfId="0" applyFont="1" applyBorder="1">
      <alignment vertical="top"/>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49" fontId="79" fillId="0" borderId="0" xfId="0" applyFont="1" applyBorder="1">
      <alignment vertical="top"/>
    </xf>
    <xf numFmtId="49" fontId="79" fillId="0" borderId="0" xfId="0" applyNumberFormat="1" applyFont="1" applyBorder="1" applyAlignment="1">
      <alignment vertical="center"/>
    </xf>
    <xf numFmtId="0" fontId="37" fillId="7" borderId="0" xfId="54" applyFont="1" applyFill="1" applyBorder="1" applyAlignment="1" applyProtection="1">
      <alignment vertical="center" wrapText="1"/>
    </xf>
    <xf numFmtId="0" fontId="15" fillId="0" borderId="0" xfId="54" applyFont="1" applyFill="1" applyBorder="1" applyAlignment="1" applyProtection="1">
      <alignment horizontal="center" vertical="center" wrapText="1"/>
    </xf>
    <xf numFmtId="0" fontId="15" fillId="0" borderId="0" xfId="54" applyFont="1" applyFill="1" applyBorder="1" applyAlignment="1" applyProtection="1">
      <alignment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49" fontId="10" fillId="0" borderId="0" xfId="54" applyNumberFormat="1" applyFont="1" applyFill="1" applyAlignment="1" applyProtection="1">
      <alignment vertical="center" wrapText="1"/>
    </xf>
    <xf numFmtId="0" fontId="15" fillId="0" borderId="0" xfId="54" applyFont="1" applyFill="1" applyAlignment="1" applyProtection="1">
      <alignment horizontal="center" vertical="center" wrapText="1"/>
    </xf>
    <xf numFmtId="0" fontId="10" fillId="0" borderId="0" xfId="54" applyFont="1" applyFill="1" applyBorder="1" applyAlignment="1" applyProtection="1">
      <alignment vertical="center" wrapText="1"/>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49" fontId="10" fillId="0" borderId="0" xfId="0" applyNumberFormat="1" applyFont="1" applyAlignment="1">
      <alignment vertical="center"/>
    </xf>
    <xf numFmtId="49" fontId="10" fillId="0" borderId="0" xfId="0" applyFont="1">
      <alignment vertical="top"/>
    </xf>
    <xf numFmtId="49" fontId="10" fillId="13" borderId="18" xfId="53" applyNumberFormat="1" applyFont="1" applyFill="1" applyBorder="1" applyAlignment="1" applyProtection="1">
      <alignment horizontal="center"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9" fillId="0" borderId="0" xfId="54" applyFont="1" applyFill="1" applyAlignment="1" applyProtection="1">
      <alignment vertical="center" wrapText="1"/>
    </xf>
    <xf numFmtId="0" fontId="45" fillId="7" borderId="0" xfId="54" applyFont="1" applyFill="1" applyBorder="1" applyAlignment="1" applyProtection="1">
      <alignment vertical="top" wrapText="1"/>
    </xf>
    <xf numFmtId="49" fontId="79" fillId="0" borderId="0" xfId="0" applyFont="1">
      <alignment vertical="top"/>
    </xf>
    <xf numFmtId="0" fontId="79" fillId="0" borderId="0" xfId="53" applyNumberFormat="1" applyFont="1" applyFill="1" applyBorder="1" applyAlignment="1" applyProtection="1">
      <alignment vertical="center" wrapText="1"/>
    </xf>
    <xf numFmtId="49" fontId="79" fillId="0" borderId="0" xfId="0" applyFont="1" applyAlignment="1">
      <alignment vertical="top"/>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79" fillId="0" borderId="0" xfId="54" applyFont="1" applyFill="1" applyBorder="1" applyAlignment="1" applyProtection="1">
      <alignment vertical="center" wrapText="1"/>
    </xf>
    <xf numFmtId="49" fontId="79" fillId="0" borderId="0" xfId="0" applyFont="1" applyBorder="1">
      <alignment vertical="top"/>
    </xf>
    <xf numFmtId="49" fontId="79" fillId="0" borderId="0" xfId="0" applyNumberFormat="1" applyFont="1" applyAlignment="1">
      <alignment vertical="center"/>
    </xf>
    <xf numFmtId="0" fontId="79" fillId="0" borderId="0" xfId="54" applyFont="1" applyFill="1" applyAlignment="1" applyProtection="1">
      <alignment horizontal="center" vertical="center" wrapText="1"/>
    </xf>
    <xf numFmtId="0" fontId="10" fillId="0" borderId="0" xfId="54" applyFont="1" applyFill="1" applyAlignment="1" applyProtection="1">
      <alignment vertical="top" wrapText="1"/>
    </xf>
    <xf numFmtId="0" fontId="10" fillId="0" borderId="16" xfId="54" applyNumberFormat="1" applyFont="1" applyFill="1" applyBorder="1" applyAlignment="1" applyProtection="1">
      <alignment vertical="center" wrapText="1"/>
    </xf>
    <xf numFmtId="0" fontId="10"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0" xfId="47" applyFont="1" applyFill="1" applyBorder="1" applyAlignment="1" applyProtection="1">
      <alignment horizontal="right" vertical="center" wrapText="1"/>
    </xf>
    <xf numFmtId="0" fontId="33" fillId="7" borderId="23" xfId="33" applyNumberFormat="1" applyFont="1" applyFill="1" applyBorder="1" applyAlignment="1" applyProtection="1">
      <alignment horizontal="center" vertical="center" wrapText="1"/>
    </xf>
    <xf numFmtId="0" fontId="79" fillId="0" borderId="0" xfId="54"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10" fillId="0" borderId="5" xfId="54"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0" xfId="0" applyNumberFormat="1">
      <alignment vertical="top"/>
    </xf>
    <xf numFmtId="0" fontId="10" fillId="0" borderId="5" xfId="51" applyFont="1" applyFill="1" applyBorder="1" applyAlignment="1" applyProtection="1">
      <alignment vertical="top" wrapText="1"/>
    </xf>
    <xf numFmtId="0" fontId="0" fillId="0" borderId="16" xfId="0" applyNumberFormat="1" applyBorder="1" applyAlignment="1">
      <alignment vertical="top" wrapText="1"/>
    </xf>
    <xf numFmtId="0" fontId="10"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10" fillId="0" borderId="5" xfId="0" applyNumberFormat="1" applyFont="1" applyBorder="1" applyAlignment="1" applyProtection="1">
      <alignment horizontal="right" vertical="top"/>
    </xf>
    <xf numFmtId="49" fontId="10" fillId="0" borderId="16" xfId="0" applyNumberFormat="1" applyFont="1" applyBorder="1" applyAlignment="1" applyProtection="1">
      <alignment horizontal="right" vertical="top"/>
    </xf>
    <xf numFmtId="49" fontId="44" fillId="13" borderId="15" xfId="0" applyFont="1" applyFill="1" applyBorder="1" applyAlignment="1" applyProtection="1">
      <alignment horizontal="left" vertical="center" indent="3"/>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15" fillId="0" borderId="0" xfId="54" applyFont="1" applyFill="1" applyAlignment="1" applyProtection="1">
      <alignment vertical="center" wrapText="1"/>
    </xf>
    <xf numFmtId="0" fontId="15" fillId="0" borderId="0" xfId="54" applyFont="1" applyFill="1" applyAlignment="1" applyProtection="1">
      <alignment horizontal="center" vertical="center" wrapText="1"/>
    </xf>
    <xf numFmtId="0" fontId="37" fillId="0" borderId="0" xfId="54" applyFont="1" applyFill="1" applyAlignment="1" applyProtection="1">
      <alignment horizontal="center" vertical="center" wrapText="1"/>
    </xf>
    <xf numFmtId="49" fontId="10" fillId="0" borderId="0" xfId="0" applyFont="1">
      <alignment vertical="top"/>
    </xf>
    <xf numFmtId="0" fontId="45" fillId="7" borderId="0" xfId="54" applyFont="1" applyFill="1" applyBorder="1" applyAlignment="1" applyProtection="1">
      <alignment vertical="top" wrapText="1"/>
    </xf>
    <xf numFmtId="49" fontId="79" fillId="0" borderId="0" xfId="0" applyFont="1">
      <alignment vertical="top"/>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79" fillId="0" borderId="0" xfId="0" applyFont="1" applyFill="1" applyBorder="1" applyProtection="1">
      <alignment vertical="top"/>
    </xf>
    <xf numFmtId="49" fontId="79" fillId="0" borderId="0" xfId="0" applyFont="1" applyBorder="1">
      <alignment vertical="top"/>
    </xf>
    <xf numFmtId="49" fontId="79" fillId="0" borderId="0" xfId="0" applyNumberFormat="1" applyFont="1" applyBorder="1" applyAlignment="1">
      <alignment vertical="center"/>
    </xf>
    <xf numFmtId="49" fontId="79" fillId="0" borderId="0" xfId="0" applyNumberFormat="1" applyFont="1" applyAlignment="1">
      <alignment vertical="center"/>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15" fillId="0" borderId="0" xfId="54" applyFont="1" applyFill="1" applyAlignment="1" applyProtection="1">
      <alignment vertical="center" wrapText="1"/>
    </xf>
    <xf numFmtId="0" fontId="15" fillId="0" borderId="0" xfId="54" applyFont="1" applyFill="1" applyAlignment="1" applyProtection="1">
      <alignment horizontal="center" vertical="center" wrapText="1"/>
    </xf>
    <xf numFmtId="0" fontId="37" fillId="0" borderId="0" xfId="54" applyFont="1" applyFill="1" applyAlignment="1" applyProtection="1">
      <alignment horizontal="center" vertical="center" wrapText="1"/>
    </xf>
    <xf numFmtId="0" fontId="10" fillId="9" borderId="5" xfId="54" applyNumberFormat="1" applyFont="1" applyFill="1" applyBorder="1" applyAlignment="1" applyProtection="1">
      <alignment horizontal="left" vertical="center" wrapText="1" indent="6"/>
      <protection locked="0"/>
    </xf>
    <xf numFmtId="49" fontId="10" fillId="0" borderId="0" xfId="0" applyFont="1">
      <alignment vertical="top"/>
    </xf>
    <xf numFmtId="49" fontId="10" fillId="9" borderId="5" xfId="54" applyNumberFormat="1" applyFont="1" applyFill="1" applyBorder="1" applyAlignment="1" applyProtection="1">
      <alignment horizontal="left" vertical="center" wrapText="1" indent="7"/>
      <protection locked="0"/>
    </xf>
    <xf numFmtId="49" fontId="10" fillId="9" borderId="5" xfId="54" applyNumberFormat="1" applyFont="1" applyFill="1" applyBorder="1" applyAlignment="1" applyProtection="1">
      <alignment horizontal="left" vertical="center" wrapText="1" indent="4"/>
      <protection locked="0"/>
    </xf>
    <xf numFmtId="49" fontId="10" fillId="9" borderId="5" xfId="49" applyNumberFormat="1" applyFont="1" applyFill="1" applyBorder="1" applyAlignment="1" applyProtection="1">
      <alignment horizontal="left" vertical="center" wrapText="1"/>
      <protection locked="0"/>
    </xf>
    <xf numFmtId="49" fontId="10"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5" fillId="7" borderId="0" xfId="54" applyFont="1" applyFill="1" applyBorder="1" applyAlignment="1" applyProtection="1">
      <alignment vertical="top" wrapText="1"/>
    </xf>
    <xf numFmtId="49" fontId="79" fillId="0" borderId="0" xfId="0" applyFont="1">
      <alignment vertical="top"/>
    </xf>
    <xf numFmtId="167" fontId="10" fillId="9" borderId="5" xfId="30" applyNumberFormat="1" applyFont="1" applyFill="1" applyBorder="1" applyAlignment="1" applyProtection="1">
      <alignment horizontal="right" vertical="center" wrapText="1"/>
      <protection locked="0"/>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79" fillId="0" borderId="0" xfId="0" applyFont="1" applyFill="1" applyBorder="1" applyProtection="1">
      <alignment vertical="top"/>
    </xf>
    <xf numFmtId="49" fontId="79" fillId="0" borderId="0" xfId="0" applyFont="1" applyBorder="1">
      <alignment vertical="top"/>
    </xf>
    <xf numFmtId="49" fontId="79" fillId="0" borderId="0" xfId="0" applyNumberFormat="1" applyFont="1" applyBorder="1" applyAlignment="1">
      <alignment vertical="center"/>
    </xf>
    <xf numFmtId="49" fontId="79" fillId="0" borderId="0" xfId="0" applyNumberFormat="1" applyFont="1" applyAlignment="1">
      <alignment vertical="center"/>
    </xf>
    <xf numFmtId="49" fontId="10" fillId="9" borderId="5" xfId="53" applyNumberFormat="1" applyFont="1" applyFill="1" applyBorder="1" applyAlignment="1" applyProtection="1">
      <alignment horizontal="left" vertical="center" wrapText="1"/>
      <protection locked="0"/>
    </xf>
    <xf numFmtId="49" fontId="10" fillId="0" borderId="5" xfId="53" applyNumberFormat="1"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0" fontId="44" fillId="0" borderId="5" xfId="0" applyNumberFormat="1" applyFont="1" applyFill="1" applyBorder="1" applyAlignment="1" applyProtection="1">
      <alignment horizontal="left" vertical="center"/>
    </xf>
    <xf numFmtId="49" fontId="74"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10" fillId="9" borderId="5" xfId="54" applyNumberFormat="1" applyFont="1" applyFill="1" applyBorder="1" applyAlignment="1" applyProtection="1">
      <alignment horizontal="left" vertical="center" wrapText="1"/>
      <protection locked="0"/>
    </xf>
    <xf numFmtId="167" fontId="10" fillId="0" borderId="5" xfId="30" applyNumberFormat="1" applyFont="1" applyFill="1" applyBorder="1" applyAlignment="1" applyProtection="1">
      <alignment horizontal="right" vertical="center" wrapText="1"/>
    </xf>
    <xf numFmtId="167" fontId="10" fillId="0" borderId="5" xfId="30" applyNumberFormat="1" applyFont="1" applyFill="1" applyBorder="1" applyAlignment="1" applyProtection="1">
      <alignment vertical="center" wrapText="1"/>
    </xf>
    <xf numFmtId="4" fontId="10" fillId="0" borderId="5" xfId="54" applyNumberFormat="1" applyFont="1" applyFill="1" applyBorder="1" applyAlignment="1" applyProtection="1">
      <alignment horizontal="left" vertical="center" wrapText="1"/>
    </xf>
    <xf numFmtId="49" fontId="0" fillId="7" borderId="5" xfId="53" applyNumberFormat="1" applyFont="1" applyFill="1" applyBorder="1" applyAlignment="1" applyProtection="1">
      <alignment horizontal="center" vertical="center" wrapText="1"/>
    </xf>
    <xf numFmtId="0" fontId="79" fillId="0" borderId="0" xfId="54" applyFont="1" applyFill="1" applyAlignment="1" applyProtection="1">
      <alignment vertical="top" wrapText="1"/>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0" fillId="0" borderId="0" xfId="0" applyNumberFormat="1" applyAlignment="1">
      <alignment vertical="center"/>
    </xf>
    <xf numFmtId="0" fontId="10"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5" xfId="54" applyNumberFormat="1" applyFont="1" applyFill="1" applyBorder="1" applyAlignment="1" applyProtection="1">
      <alignment horizontal="left" vertical="top" wrapText="1"/>
    </xf>
    <xf numFmtId="0" fontId="79" fillId="0" borderId="0" xfId="54"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0" fontId="10" fillId="7" borderId="5" xfId="54" applyNumberFormat="1" applyFont="1" applyFill="1" applyBorder="1" applyAlignment="1" applyProtection="1">
      <alignment horizontal="left" vertical="center" wrapText="1"/>
    </xf>
    <xf numFmtId="14" fontId="10" fillId="8" borderId="5" xfId="53" applyNumberFormat="1" applyFont="1" applyFill="1" applyBorder="1" applyAlignment="1" applyProtection="1">
      <alignment horizontal="left" vertical="center" wrapText="1" indent="1"/>
    </xf>
    <xf numFmtId="14" fontId="53" fillId="0" borderId="5" xfId="53" applyNumberFormat="1"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0" fontId="10" fillId="0" borderId="5" xfId="5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22" fontId="10" fillId="0" borderId="0" xfId="49" applyNumberFormat="1" applyFont="1" applyAlignment="1" applyProtection="1">
      <alignment horizontal="left" vertical="center" wrapText="1"/>
    </xf>
    <xf numFmtId="49" fontId="0" fillId="8" borderId="5" xfId="53" applyNumberFormat="1" applyFont="1" applyFill="1" applyBorder="1" applyAlignment="1" applyProtection="1">
      <alignment horizontal="left" vertical="center" wrapText="1" indent="1"/>
    </xf>
    <xf numFmtId="0" fontId="10" fillId="8" borderId="5" xfId="52" applyNumberFormat="1" applyFont="1" applyFill="1" applyBorder="1" applyAlignment="1" applyProtection="1">
      <alignment horizontal="left" vertical="center" wrapText="1" indent="1"/>
    </xf>
    <xf numFmtId="0" fontId="0" fillId="2" borderId="5" xfId="30" applyNumberFormat="1" applyFont="1" applyFill="1" applyBorder="1" applyAlignment="1" applyProtection="1">
      <alignment horizontal="left" vertical="center" wrapText="1" indent="2"/>
      <protection locked="0"/>
    </xf>
    <xf numFmtId="49" fontId="74" fillId="2" borderId="13" xfId="30" applyNumberFormat="1" applyFont="1" applyFill="1" applyBorder="1" applyAlignment="1" applyProtection="1">
      <alignment horizontal="left" vertical="center" wrapText="1"/>
      <protection locked="0"/>
    </xf>
    <xf numFmtId="49" fontId="37" fillId="0" borderId="5" xfId="33" applyNumberFormat="1" applyFont="1" applyFill="1" applyBorder="1" applyAlignment="1" applyProtection="1">
      <alignment horizontal="center" vertical="center" wrapText="1"/>
    </xf>
    <xf numFmtId="49" fontId="10"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0" fillId="12" borderId="47" xfId="0" applyFont="1" applyFill="1" applyBorder="1" applyAlignment="1">
      <alignment horizontal="center" vertical="center"/>
    </xf>
    <xf numFmtId="0" fontId="22" fillId="0" borderId="0" xfId="22" applyFont="1" applyFill="1" applyBorder="1" applyAlignment="1" applyProtection="1">
      <alignment horizontal="left" vertical="top" wrapText="1"/>
    </xf>
    <xf numFmtId="49" fontId="74" fillId="0" borderId="0" xfId="30" applyNumberFormat="1" applyFont="1" applyBorder="1" applyProtection="1">
      <alignment vertical="top"/>
    </xf>
    <xf numFmtId="49" fontId="0" fillId="0" borderId="0" xfId="0" applyBorder="1">
      <alignment vertical="top"/>
    </xf>
    <xf numFmtId="0" fontId="18" fillId="7" borderId="0" xfId="43" applyNumberFormat="1" applyFont="1" applyFill="1" applyBorder="1" applyAlignment="1">
      <alignment horizontal="justify" vertical="top" wrapText="1"/>
    </xf>
    <xf numFmtId="49" fontId="74" fillId="0" borderId="0" xfId="30" applyNumberFormat="1" applyBorder="1" applyAlignment="1" applyProtection="1">
      <alignment vertical="center"/>
    </xf>
    <xf numFmtId="0" fontId="22" fillId="0" borderId="0" xfId="22" applyFont="1" applyFill="1" applyBorder="1" applyAlignment="1" applyProtection="1">
      <alignment horizontal="right" vertical="top" wrapText="1" indent="1"/>
    </xf>
    <xf numFmtId="0" fontId="22" fillId="0" borderId="0" xfId="22" applyFont="1" applyFill="1" applyBorder="1" applyAlignment="1" applyProtection="1">
      <alignment horizontal="right" vertical="top" wrapText="1"/>
    </xf>
    <xf numFmtId="49" fontId="18" fillId="7" borderId="0" xfId="43" applyFont="1" applyFill="1" applyBorder="1" applyAlignment="1">
      <alignment horizontal="left" wrapText="1"/>
    </xf>
    <xf numFmtId="49" fontId="18" fillId="7" borderId="0" xfId="43" applyFont="1" applyFill="1" applyBorder="1" applyAlignment="1">
      <alignment horizontal="justify" vertical="justify" wrapText="1"/>
    </xf>
    <xf numFmtId="0" fontId="0" fillId="0" borderId="0" xfId="0" applyNumberFormat="1">
      <alignment vertical="top"/>
    </xf>
    <xf numFmtId="0" fontId="0" fillId="0" borderId="0" xfId="0" applyNumberFormat="1" applyAlignment="1">
      <alignment vertical="center"/>
    </xf>
    <xf numFmtId="0" fontId="18" fillId="7" borderId="0" xfId="43" applyNumberFormat="1" applyFont="1" applyFill="1" applyBorder="1" applyAlignment="1" applyProtection="1">
      <alignment horizontal="justify" vertical="top" wrapText="1"/>
    </xf>
    <xf numFmtId="49" fontId="18" fillId="7" borderId="0" xfId="43" applyFont="1" applyFill="1" applyBorder="1" applyAlignment="1">
      <alignment horizontal="left" vertical="top" wrapText="1" indent="1"/>
    </xf>
    <xf numFmtId="0" fontId="22" fillId="14" borderId="34" xfId="28" applyNumberFormat="1" applyFont="1" applyFill="1" applyBorder="1" applyAlignment="1" applyProtection="1">
      <alignment horizontal="left" vertical="center" wrapText="1" indent="1"/>
    </xf>
    <xf numFmtId="0" fontId="22" fillId="14" borderId="35" xfId="28" applyNumberFormat="1" applyFont="1" applyFill="1" applyBorder="1" applyAlignment="1" applyProtection="1">
      <alignment horizontal="left" vertical="center" wrapText="1" indent="1"/>
    </xf>
    <xf numFmtId="0" fontId="18" fillId="7" borderId="0" xfId="43" applyNumberFormat="1" applyFont="1" applyFill="1" applyBorder="1" applyAlignment="1">
      <alignment horizontal="justify" vertical="center" wrapText="1"/>
    </xf>
    <xf numFmtId="49" fontId="18" fillId="7" borderId="27" xfId="43" applyFont="1" applyFill="1" applyBorder="1" applyAlignment="1">
      <alignment vertical="center" wrapText="1"/>
    </xf>
    <xf numFmtId="49" fontId="18" fillId="7" borderId="0" xfId="43" applyFont="1" applyFill="1" applyBorder="1" applyAlignment="1">
      <alignment vertical="center" wrapText="1"/>
    </xf>
    <xf numFmtId="49" fontId="18" fillId="7" borderId="27" xfId="43" applyFont="1" applyFill="1" applyBorder="1" applyAlignment="1">
      <alignment horizontal="left" vertical="center" wrapText="1"/>
    </xf>
    <xf numFmtId="49" fontId="18" fillId="7" borderId="0" xfId="43" applyFont="1" applyFill="1" applyBorder="1" applyAlignment="1">
      <alignment horizontal="left" vertical="center" wrapText="1"/>
    </xf>
    <xf numFmtId="0" fontId="22" fillId="0" borderId="14" xfId="55" applyFont="1" applyBorder="1" applyAlignment="1">
      <alignment horizontal="center" vertical="center" wrapText="1"/>
    </xf>
    <xf numFmtId="0" fontId="22" fillId="0" borderId="13" xfId="55" applyFont="1" applyBorder="1" applyAlignment="1">
      <alignment horizontal="center" vertical="center" wrapText="1"/>
    </xf>
    <xf numFmtId="0" fontId="12" fillId="0" borderId="0" xfId="52" applyFont="1" applyAlignment="1" applyProtection="1">
      <alignment horizontal="left" vertical="top" wrapText="1"/>
    </xf>
    <xf numFmtId="14" fontId="10" fillId="8" borderId="5" xfId="53" applyNumberFormat="1" applyFont="1" applyFill="1" applyBorder="1" applyAlignment="1" applyProtection="1">
      <alignment horizontal="left" vertical="center" wrapText="1" indent="1"/>
    </xf>
    <xf numFmtId="0" fontId="37" fillId="0" borderId="20" xfId="54" applyFont="1" applyFill="1" applyBorder="1" applyAlignment="1" applyProtection="1">
      <alignment horizontal="center" vertical="center" wrapText="1"/>
    </xf>
    <xf numFmtId="0" fontId="10" fillId="0" borderId="5" xfId="54" applyFont="1" applyFill="1" applyBorder="1" applyAlignment="1" applyProtection="1">
      <alignment horizontal="center" vertical="center" wrapText="1"/>
    </xf>
    <xf numFmtId="0" fontId="10" fillId="8" borderId="16" xfId="54" applyNumberFormat="1" applyFont="1" applyFill="1" applyBorder="1" applyAlignment="1" applyProtection="1">
      <alignment horizontal="left" vertical="center" wrapText="1" indent="1"/>
    </xf>
    <xf numFmtId="0" fontId="10" fillId="8" borderId="28" xfId="54" applyNumberFormat="1" applyFont="1" applyFill="1" applyBorder="1" applyAlignment="1" applyProtection="1">
      <alignment horizontal="left" vertical="center" wrapText="1" indent="1"/>
    </xf>
    <xf numFmtId="14" fontId="37" fillId="0" borderId="16" xfId="53" applyNumberFormat="1" applyFont="1" applyFill="1" applyBorder="1" applyAlignment="1" applyProtection="1">
      <alignment horizontal="center" vertical="center" wrapText="1"/>
    </xf>
    <xf numFmtId="14" fontId="37" fillId="0" borderId="28" xfId="53" applyNumberFormat="1" applyFont="1" applyFill="1" applyBorder="1" applyAlignment="1" applyProtection="1">
      <alignment horizontal="center" vertical="center" wrapText="1"/>
    </xf>
    <xf numFmtId="169" fontId="10" fillId="0" borderId="13" xfId="54" applyNumberFormat="1" applyFont="1" applyFill="1" applyBorder="1" applyAlignment="1" applyProtection="1">
      <alignment horizontal="center" vertical="center" wrapText="1"/>
    </xf>
    <xf numFmtId="169" fontId="10" fillId="0" borderId="14" xfId="54" applyNumberFormat="1" applyFont="1" applyFill="1" applyBorder="1" applyAlignment="1" applyProtection="1">
      <alignment horizontal="center" vertical="center" wrapText="1"/>
    </xf>
    <xf numFmtId="169" fontId="10" fillId="0" borderId="5" xfId="54" applyNumberFormat="1" applyFont="1" applyFill="1" applyBorder="1" applyAlignment="1" applyProtection="1">
      <alignment horizontal="center" vertical="center" wrapText="1"/>
    </xf>
    <xf numFmtId="49" fontId="33" fillId="0" borderId="15" xfId="33" applyNumberFormat="1" applyFont="1" applyFill="1" applyBorder="1" applyAlignment="1" applyProtection="1">
      <alignment horizontal="center" vertical="center" wrapText="1"/>
    </xf>
    <xf numFmtId="0" fontId="22" fillId="0" borderId="14" xfId="32" applyFont="1" applyFill="1" applyBorder="1" applyAlignment="1" applyProtection="1">
      <alignment horizontal="left" vertical="center" wrapText="1" indent="1"/>
    </xf>
    <xf numFmtId="0" fontId="22" fillId="0" borderId="5" xfId="32" applyFont="1" applyFill="1" applyBorder="1" applyAlignment="1" applyProtection="1">
      <alignment horizontal="left" vertical="center" wrapText="1" indent="1"/>
    </xf>
    <xf numFmtId="0" fontId="22" fillId="0" borderId="13" xfId="32" applyFont="1" applyFill="1" applyBorder="1" applyAlignment="1" applyProtection="1">
      <alignment horizontal="left" vertical="center" wrapText="1" indent="1"/>
    </xf>
    <xf numFmtId="0" fontId="10" fillId="0" borderId="0" xfId="54" applyFont="1" applyFill="1" applyBorder="1" applyAlignment="1" applyProtection="1">
      <alignment horizontal="center" vertical="center" wrapText="1"/>
    </xf>
    <xf numFmtId="49" fontId="10" fillId="0" borderId="0" xfId="53" applyNumberFormat="1" applyFont="1" applyFill="1" applyBorder="1" applyAlignment="1" applyProtection="1">
      <alignment horizontal="center" vertical="center" wrapText="1"/>
    </xf>
    <xf numFmtId="4" fontId="10" fillId="0" borderId="5" xfId="34"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10"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0" fillId="0" borderId="5" xfId="0" applyBorder="1">
      <alignment vertical="top"/>
    </xf>
    <xf numFmtId="0" fontId="0" fillId="8" borderId="5" xfId="0" applyNumberFormat="1" applyFill="1" applyBorder="1" applyAlignment="1" applyProtection="1">
      <alignment horizontal="left" vertical="center" wrapText="1"/>
    </xf>
    <xf numFmtId="0" fontId="0" fillId="0" borderId="5" xfId="0" applyNumberFormat="1" applyBorder="1" applyAlignment="1">
      <alignment horizontal="center" vertical="center"/>
    </xf>
    <xf numFmtId="0" fontId="10" fillId="8" borderId="5" xfId="33" applyNumberFormat="1" applyFont="1" applyFill="1" applyBorder="1" applyAlignment="1" applyProtection="1">
      <alignment horizontal="left" vertical="center" wrapText="1"/>
    </xf>
    <xf numFmtId="49" fontId="0" fillId="8" borderId="5" xfId="0" applyFill="1" applyBorder="1" applyAlignment="1" applyProtection="1">
      <alignment horizontal="left" vertical="top"/>
    </xf>
    <xf numFmtId="0" fontId="10" fillId="8" borderId="16" xfId="53" applyNumberFormat="1" applyFont="1" applyFill="1" applyBorder="1" applyAlignment="1" applyProtection="1">
      <alignment horizontal="left" vertical="center" wrapText="1"/>
    </xf>
    <xf numFmtId="0" fontId="10" fillId="8" borderId="28" xfId="53" applyNumberFormat="1" applyFont="1" applyFill="1" applyBorder="1" applyAlignment="1" applyProtection="1">
      <alignment horizontal="left" vertical="center" wrapText="1"/>
    </xf>
    <xf numFmtId="0" fontId="10" fillId="8" borderId="26" xfId="53" applyNumberFormat="1" applyFont="1" applyFill="1" applyBorder="1" applyAlignment="1" applyProtection="1">
      <alignment horizontal="left" vertical="center" wrapText="1"/>
    </xf>
    <xf numFmtId="0" fontId="10" fillId="8" borderId="5"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center" vertical="center" wrapText="1"/>
    </xf>
    <xf numFmtId="0" fontId="107" fillId="0" borderId="0" xfId="0" applyNumberFormat="1" applyFont="1" applyFill="1" applyBorder="1" applyAlignment="1">
      <alignment horizontal="right" vertical="center"/>
    </xf>
    <xf numFmtId="0" fontId="107" fillId="0" borderId="0" xfId="0" applyNumberFormat="1" applyFont="1" applyFill="1" applyBorder="1" applyAlignment="1" applyProtection="1">
      <alignment horizontal="center" vertical="center"/>
    </xf>
    <xf numFmtId="0" fontId="61" fillId="0" borderId="20" xfId="32" applyFont="1" applyFill="1" applyBorder="1" applyAlignment="1" applyProtection="1">
      <alignment horizontal="left" vertical="center" wrapText="1" indent="1"/>
    </xf>
    <xf numFmtId="0" fontId="61" fillId="0" borderId="28" xfId="32" applyFont="1" applyFill="1" applyBorder="1" applyAlignment="1" applyProtection="1">
      <alignment horizontal="left" vertical="center" wrapText="1" indent="1"/>
    </xf>
    <xf numFmtId="0" fontId="61" fillId="0" borderId="24" xfId="32" applyFont="1" applyFill="1" applyBorder="1" applyAlignment="1" applyProtection="1">
      <alignment horizontal="left" vertical="center" wrapText="1" indent="1"/>
    </xf>
    <xf numFmtId="0" fontId="61" fillId="0" borderId="0" xfId="47" applyFont="1" applyFill="1" applyBorder="1" applyAlignment="1" applyProtection="1">
      <alignment horizontal="right" vertical="center" wrapText="1"/>
    </xf>
    <xf numFmtId="0" fontId="61" fillId="0" borderId="17" xfId="47" applyFont="1" applyFill="1" applyBorder="1" applyAlignment="1" applyProtection="1">
      <alignment horizontal="right" vertical="center" wrapText="1"/>
    </xf>
    <xf numFmtId="0" fontId="10" fillId="0" borderId="5" xfId="47" applyFont="1" applyFill="1" applyBorder="1" applyAlignment="1" applyProtection="1">
      <alignment horizontal="right" vertical="center" wrapText="1"/>
    </xf>
    <xf numFmtId="49" fontId="33" fillId="7" borderId="17" xfId="33" applyNumberFormat="1" applyFont="1" applyFill="1" applyBorder="1" applyAlignment="1" applyProtection="1">
      <alignment horizontal="center"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5" xfId="0" applyNumberFormat="1" applyBorder="1" applyAlignment="1">
      <alignment horizontal="center" vertical="center" wrapText="1"/>
    </xf>
    <xf numFmtId="49" fontId="10" fillId="8" borderId="16" xfId="33" applyNumberFormat="1" applyFont="1" applyFill="1" applyBorder="1" applyAlignment="1" applyProtection="1">
      <alignment horizontal="left" vertical="center" wrapText="1"/>
    </xf>
    <xf numFmtId="49" fontId="10" fillId="8" borderId="28" xfId="33" applyNumberFormat="1" applyFont="1" applyFill="1" applyBorder="1" applyAlignment="1" applyProtection="1">
      <alignment horizontal="left" vertical="center" wrapText="1"/>
    </xf>
    <xf numFmtId="49" fontId="10" fillId="8" borderId="26" xfId="33"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10" fillId="0" borderId="0" xfId="54" applyFont="1" applyFill="1" applyAlignment="1" applyProtection="1">
      <alignment horizontal="left" vertical="top" wrapText="1"/>
    </xf>
    <xf numFmtId="0" fontId="22" fillId="0" borderId="14" xfId="55" applyFont="1" applyFill="1" applyBorder="1" applyAlignment="1">
      <alignment horizontal="left" vertical="center" wrapText="1" indent="1"/>
    </xf>
    <xf numFmtId="0" fontId="22" fillId="0" borderId="5" xfId="55" applyFont="1" applyFill="1" applyBorder="1" applyAlignment="1">
      <alignment horizontal="left" vertical="center" wrapText="1" indent="1"/>
    </xf>
    <xf numFmtId="0" fontId="22"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5" xfId="54" applyNumberFormat="1" applyFont="1" applyFill="1" applyBorder="1" applyAlignment="1" applyProtection="1">
      <alignment horizontal="left" vertical="top" wrapText="1"/>
    </xf>
    <xf numFmtId="0" fontId="79" fillId="0" borderId="0" xfId="54" applyFont="1" applyFill="1" applyBorder="1" applyAlignment="1" applyProtection="1">
      <alignment horizontal="center" vertical="center" wrapText="1"/>
    </xf>
    <xf numFmtId="4" fontId="10" fillId="8" borderId="5" xfId="30" applyNumberFormat="1" applyFont="1" applyFill="1" applyBorder="1" applyAlignment="1" applyProtection="1">
      <alignment horizontal="left" vertical="center" wrapText="1"/>
    </xf>
    <xf numFmtId="0" fontId="10" fillId="9" borderId="5" xfId="54" applyNumberFormat="1" applyFont="1" applyFill="1" applyBorder="1" applyAlignment="1" applyProtection="1">
      <alignment horizontal="left" vertical="center" wrapText="1"/>
      <protection locked="0"/>
    </xf>
    <xf numFmtId="0" fontId="10" fillId="9" borderId="13" xfId="54" applyNumberFormat="1" applyFont="1" applyFill="1" applyBorder="1" applyAlignment="1" applyProtection="1">
      <alignment horizontal="left" vertical="center" wrapText="1"/>
      <protection locked="0"/>
    </xf>
    <xf numFmtId="0" fontId="10" fillId="9" borderId="15" xfId="54" applyNumberFormat="1" applyFont="1" applyFill="1" applyBorder="1" applyAlignment="1" applyProtection="1">
      <alignment horizontal="left" vertical="center" wrapText="1"/>
      <protection locked="0"/>
    </xf>
    <xf numFmtId="0" fontId="10" fillId="9" borderId="14" xfId="54" applyNumberFormat="1" applyFont="1" applyFill="1" applyBorder="1" applyAlignment="1" applyProtection="1">
      <alignment horizontal="left" vertical="center" wrapText="1"/>
      <protection locked="0"/>
    </xf>
    <xf numFmtId="49" fontId="41" fillId="9" borderId="5" xfId="53" applyNumberFormat="1" applyFont="1" applyFill="1" applyBorder="1" applyAlignment="1" applyProtection="1">
      <alignment horizontal="center" vertical="center" wrapText="1"/>
      <protection locked="0"/>
    </xf>
    <xf numFmtId="49" fontId="10" fillId="11" borderId="5" xfId="53" applyNumberFormat="1" applyFont="1" applyFill="1" applyBorder="1" applyAlignment="1" applyProtection="1">
      <alignment horizontal="center" vertical="center" wrapText="1"/>
    </xf>
    <xf numFmtId="0" fontId="10" fillId="12" borderId="13" xfId="47" applyFont="1" applyFill="1" applyBorder="1" applyAlignment="1" applyProtection="1">
      <alignment horizontal="center" vertical="center" wrapText="1"/>
    </xf>
    <xf numFmtId="0" fontId="10" fillId="12" borderId="15" xfId="47" applyFont="1" applyFill="1" applyBorder="1" applyAlignment="1" applyProtection="1">
      <alignment horizontal="center" vertical="center" wrapText="1"/>
    </xf>
    <xf numFmtId="0" fontId="10" fillId="12" borderId="14" xfId="47" applyFont="1" applyFill="1" applyBorder="1" applyAlignment="1" applyProtection="1">
      <alignment horizontal="center" vertical="center" wrapText="1"/>
    </xf>
    <xf numFmtId="0" fontId="10" fillId="7" borderId="16" xfId="54" applyFont="1" applyFill="1" applyBorder="1" applyAlignment="1" applyProtection="1">
      <alignment horizontal="center" vertical="center" wrapText="1"/>
    </xf>
    <xf numFmtId="0" fontId="10" fillId="7" borderId="28" xfId="54" applyFont="1" applyFill="1" applyBorder="1" applyAlignment="1" applyProtection="1">
      <alignment horizontal="center" vertical="center" wrapText="1"/>
    </xf>
    <xf numFmtId="0" fontId="10" fillId="7" borderId="26" xfId="54" applyFont="1" applyFill="1" applyBorder="1" applyAlignment="1" applyProtection="1">
      <alignment horizontal="center" vertical="center" wrapText="1"/>
    </xf>
    <xf numFmtId="0" fontId="22" fillId="0" borderId="15" xfId="55" applyFont="1" applyBorder="1" applyAlignment="1">
      <alignment horizontal="left" vertical="center" wrapText="1" indent="1"/>
    </xf>
    <xf numFmtId="0" fontId="10" fillId="0" borderId="0" xfId="47" applyFont="1" applyFill="1" applyBorder="1" applyAlignment="1" applyProtection="1">
      <alignment horizontal="right" vertical="center" wrapText="1"/>
    </xf>
    <xf numFmtId="0" fontId="33" fillId="7" borderId="23" xfId="33" applyNumberFormat="1" applyFont="1" applyFill="1" applyBorder="1" applyAlignment="1" applyProtection="1">
      <alignment horizontal="center" vertical="center" wrapText="1"/>
    </xf>
    <xf numFmtId="0" fontId="10" fillId="0" borderId="16" xfId="54" applyNumberFormat="1" applyFont="1" applyFill="1" applyBorder="1" applyAlignment="1" applyProtection="1">
      <alignment horizontal="left" vertical="top" wrapText="1"/>
    </xf>
    <xf numFmtId="0" fontId="10" fillId="0" borderId="28" xfId="54" applyNumberFormat="1" applyFont="1" applyFill="1" applyBorder="1" applyAlignment="1" applyProtection="1">
      <alignment horizontal="left" vertical="top" wrapText="1"/>
    </xf>
    <xf numFmtId="0" fontId="10" fillId="0" borderId="26" xfId="54" applyNumberFormat="1" applyFont="1" applyFill="1" applyBorder="1" applyAlignment="1" applyProtection="1">
      <alignment horizontal="left" vertical="top" wrapText="1"/>
    </xf>
    <xf numFmtId="0" fontId="10" fillId="8" borderId="5" xfId="53" applyNumberFormat="1" applyFont="1" applyFill="1" applyBorder="1" applyAlignment="1" applyProtection="1">
      <alignment horizontal="left" vertical="center" wrapText="1" indent="1"/>
    </xf>
    <xf numFmtId="0" fontId="37"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4" fillId="13" borderId="16" xfId="0" applyFont="1" applyFill="1" applyBorder="1" applyAlignment="1" applyProtection="1">
      <alignment horizontal="center" vertical="center" textRotation="90" wrapText="1"/>
    </xf>
    <xf numFmtId="49" fontId="44" fillId="13" borderId="28" xfId="0" applyFont="1" applyFill="1" applyBorder="1" applyAlignment="1" applyProtection="1">
      <alignment horizontal="center" vertical="center" textRotation="90" wrapText="1"/>
    </xf>
    <xf numFmtId="49" fontId="44" fillId="13" borderId="26" xfId="0" applyFont="1" applyFill="1" applyBorder="1" applyAlignment="1" applyProtection="1">
      <alignment horizontal="center" vertical="center" textRotation="90" wrapText="1"/>
    </xf>
    <xf numFmtId="0" fontId="10" fillId="7" borderId="5" xfId="54" applyFont="1" applyFill="1" applyBorder="1" applyAlignment="1" applyProtection="1">
      <alignment horizontal="center" vertical="center" wrapText="1"/>
    </xf>
    <xf numFmtId="0" fontId="0" fillId="7" borderId="13" xfId="102" applyNumberFormat="1" applyFont="1" applyFill="1" applyBorder="1" applyAlignment="1" applyProtection="1">
      <alignment horizontal="center" vertical="center" wrapText="1"/>
    </xf>
    <xf numFmtId="0" fontId="0" fillId="7" borderId="15" xfId="102" applyNumberFormat="1" applyFont="1" applyFill="1" applyBorder="1" applyAlignment="1" applyProtection="1">
      <alignment horizontal="center" vertical="center" wrapText="1"/>
    </xf>
    <xf numFmtId="0" fontId="0" fillId="7" borderId="14" xfId="102" applyNumberFormat="1" applyFont="1" applyFill="1" applyBorder="1" applyAlignment="1" applyProtection="1">
      <alignment horizontal="center" vertical="center" wrapText="1"/>
    </xf>
    <xf numFmtId="0" fontId="10" fillId="12" borderId="13" xfId="45" applyFont="1" applyFill="1" applyBorder="1" applyAlignment="1" applyProtection="1">
      <alignment horizontal="center" vertical="center" wrapText="1"/>
    </xf>
    <xf numFmtId="0" fontId="10" fillId="12" borderId="14" xfId="45" applyFont="1" applyFill="1" applyBorder="1" applyAlignment="1" applyProtection="1">
      <alignment horizontal="center" vertical="center" wrapText="1"/>
    </xf>
    <xf numFmtId="0" fontId="10" fillId="12" borderId="16" xfId="45" applyFont="1" applyFill="1" applyBorder="1" applyAlignment="1" applyProtection="1">
      <alignment horizontal="center" vertical="center" wrapText="1"/>
    </xf>
    <xf numFmtId="0" fontId="10" fillId="12" borderId="26" xfId="45" applyFont="1" applyFill="1" applyBorder="1" applyAlignment="1" applyProtection="1">
      <alignment horizontal="center" vertical="center" wrapText="1"/>
    </xf>
    <xf numFmtId="0" fontId="37" fillId="0" borderId="0" xfId="54"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left" vertical="center" wrapText="1" indent="1"/>
    </xf>
    <xf numFmtId="49" fontId="74" fillId="9" borderId="13" xfId="30" applyNumberFormat="1" applyFont="1" applyFill="1" applyBorder="1" applyAlignment="1" applyProtection="1">
      <alignment horizontal="left" vertical="center" wrapText="1" indent="1"/>
      <protection locked="0"/>
    </xf>
    <xf numFmtId="49" fontId="74" fillId="9" borderId="15" xfId="30" applyNumberFormat="1" applyFont="1" applyFill="1" applyBorder="1" applyAlignment="1" applyProtection="1">
      <alignment horizontal="left" vertical="center" wrapText="1" indent="1"/>
      <protection locked="0"/>
    </xf>
    <xf numFmtId="49" fontId="74" fillId="9" borderId="14" xfId="30" applyNumberFormat="1" applyFont="1" applyFill="1" applyBorder="1" applyAlignment="1" applyProtection="1">
      <alignment horizontal="left" vertical="center" wrapText="1" indent="1"/>
      <protection locked="0"/>
    </xf>
    <xf numFmtId="49" fontId="44" fillId="13" borderId="5" xfId="0" applyFont="1" applyFill="1" applyBorder="1" applyAlignment="1" applyProtection="1">
      <alignment horizontal="center" vertical="center" textRotation="90" wrapText="1"/>
    </xf>
    <xf numFmtId="0" fontId="51" fillId="0" borderId="0" xfId="47"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49" fontId="0" fillId="9" borderId="5" xfId="53" applyNumberFormat="1" applyFont="1" applyFill="1" applyBorder="1" applyAlignment="1" applyProtection="1">
      <alignment horizontal="center" vertical="center" wrapText="1"/>
      <protection locked="0"/>
    </xf>
    <xf numFmtId="0" fontId="33" fillId="7" borderId="15" xfId="33" applyNumberFormat="1" applyFont="1" applyFill="1" applyBorder="1" applyAlignment="1" applyProtection="1">
      <alignment horizontal="center" vertical="center" wrapText="1"/>
    </xf>
    <xf numFmtId="0" fontId="51" fillId="0" borderId="17" xfId="47" applyFont="1" applyFill="1" applyBorder="1" applyAlignment="1" applyProtection="1">
      <alignment horizontal="center" vertical="center" wrapText="1"/>
    </xf>
    <xf numFmtId="0" fontId="10" fillId="8" borderId="13" xfId="53" applyNumberFormat="1" applyFont="1" applyFill="1" applyBorder="1" applyAlignment="1" applyProtection="1">
      <alignment horizontal="left" vertical="center" wrapText="1" indent="1"/>
    </xf>
    <xf numFmtId="0" fontId="10" fillId="8" borderId="15" xfId="53" applyNumberFormat="1" applyFont="1" applyFill="1" applyBorder="1" applyAlignment="1" applyProtection="1">
      <alignment horizontal="left" vertical="center" wrapText="1" indent="1"/>
    </xf>
    <xf numFmtId="0" fontId="10" fillId="8" borderId="14" xfId="53" applyNumberFormat="1" applyFont="1" applyFill="1" applyBorder="1" applyAlignment="1" applyProtection="1">
      <alignment horizontal="left" vertical="center" wrapText="1" indent="1"/>
    </xf>
    <xf numFmtId="0" fontId="10" fillId="0" borderId="23" xfId="53" applyNumberFormat="1" applyFont="1" applyFill="1" applyBorder="1" applyAlignment="1" applyProtection="1">
      <alignment horizontal="center" vertical="center" wrapText="1"/>
    </xf>
    <xf numFmtId="0" fontId="10" fillId="0" borderId="0" xfId="53" applyNumberFormat="1"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5" fillId="0" borderId="0" xfId="54" applyFont="1" applyFill="1" applyAlignment="1" applyProtection="1">
      <alignment horizontal="center" vertical="center" wrapText="1"/>
    </xf>
    <xf numFmtId="0" fontId="37" fillId="7" borderId="0" xfId="54" applyFont="1" applyFill="1" applyBorder="1" applyAlignment="1" applyProtection="1">
      <alignment horizontal="center" vertical="center" wrapText="1"/>
    </xf>
    <xf numFmtId="0" fontId="10" fillId="12" borderId="5" xfId="47" applyFont="1" applyFill="1" applyBorder="1" applyAlignment="1" applyProtection="1">
      <alignment horizontal="center" vertical="center" wrapText="1"/>
    </xf>
    <xf numFmtId="0" fontId="10" fillId="12" borderId="5" xfId="45" applyFont="1" applyFill="1" applyBorder="1" applyAlignment="1" applyProtection="1">
      <alignment horizontal="center" vertical="center" wrapText="1"/>
    </xf>
    <xf numFmtId="0" fontId="33" fillId="7" borderId="0" xfId="33" applyNumberFormat="1" applyFont="1" applyFill="1" applyBorder="1" applyAlignment="1" applyProtection="1">
      <alignment horizontal="center" vertical="center" wrapText="1"/>
    </xf>
    <xf numFmtId="0" fontId="10" fillId="8" borderId="5" xfId="47" applyNumberFormat="1" applyFont="1" applyFill="1" applyBorder="1" applyAlignment="1" applyProtection="1">
      <alignment horizontal="left" vertical="center" wrapText="1"/>
    </xf>
    <xf numFmtId="0" fontId="10" fillId="8" borderId="5" xfId="54" applyNumberFormat="1" applyFont="1" applyFill="1" applyBorder="1" applyAlignment="1" applyProtection="1">
      <alignment horizontal="left" vertical="center" wrapText="1"/>
    </xf>
    <xf numFmtId="0" fontId="10" fillId="0" borderId="16" xfId="54" applyNumberFormat="1" applyFont="1" applyFill="1" applyBorder="1" applyAlignment="1" applyProtection="1">
      <alignment horizontal="left" vertical="center" wrapText="1"/>
    </xf>
    <xf numFmtId="0" fontId="10" fillId="0" borderId="26" xfId="54" applyNumberFormat="1" applyFont="1" applyFill="1" applyBorder="1" applyAlignment="1" applyProtection="1">
      <alignment horizontal="left" vertical="center" wrapText="1"/>
    </xf>
    <xf numFmtId="0" fontId="10" fillId="7" borderId="5" xfId="54" applyNumberFormat="1" applyFont="1" applyFill="1" applyBorder="1" applyAlignment="1" applyProtection="1">
      <alignment horizontal="left" vertical="center" wrapText="1"/>
    </xf>
    <xf numFmtId="49" fontId="10" fillId="2" borderId="5" xfId="54" applyNumberFormat="1" applyFont="1" applyFill="1" applyBorder="1" applyAlignment="1" applyProtection="1">
      <alignment horizontal="left" vertical="center" wrapText="1" indent="4"/>
      <protection locked="0"/>
    </xf>
    <xf numFmtId="0" fontId="0" fillId="7" borderId="5" xfId="102" applyNumberFormat="1" applyFont="1" applyFill="1" applyBorder="1" applyAlignment="1" applyProtection="1">
      <alignment horizontal="center" vertical="center" wrapText="1"/>
    </xf>
    <xf numFmtId="0" fontId="10" fillId="0" borderId="21" xfId="54" applyNumberFormat="1" applyFont="1" applyFill="1" applyBorder="1" applyAlignment="1" applyProtection="1">
      <alignment horizontal="left" vertical="center" wrapText="1"/>
    </xf>
    <xf numFmtId="0" fontId="10" fillId="0" borderId="20" xfId="54" applyNumberFormat="1" applyFont="1" applyFill="1" applyBorder="1" applyAlignment="1" applyProtection="1">
      <alignment horizontal="left" vertical="center" wrapText="1"/>
    </xf>
    <xf numFmtId="0" fontId="10" fillId="0" borderId="18" xfId="54" applyNumberFormat="1" applyFont="1" applyFill="1" applyBorder="1" applyAlignment="1" applyProtection="1">
      <alignment horizontal="left" vertical="center" wrapText="1"/>
    </xf>
    <xf numFmtId="49" fontId="10" fillId="7" borderId="5" xfId="54" applyNumberFormat="1" applyFont="1" applyFill="1" applyBorder="1" applyAlignment="1" applyProtection="1">
      <alignment horizontal="center" vertical="center" wrapText="1"/>
    </xf>
    <xf numFmtId="0" fontId="10" fillId="0" borderId="28" xfId="54" applyNumberFormat="1" applyFont="1" applyFill="1" applyBorder="1" applyAlignment="1" applyProtection="1">
      <alignment horizontal="left" vertical="center" wrapText="1"/>
    </xf>
    <xf numFmtId="0" fontId="37" fillId="0" borderId="5" xfId="54" applyFont="1" applyFill="1" applyBorder="1" applyAlignment="1" applyProtection="1">
      <alignment horizontal="center" vertical="center" wrapText="1"/>
    </xf>
    <xf numFmtId="0" fontId="10" fillId="7" borderId="5" xfId="54" applyFont="1" applyFill="1" applyBorder="1" applyAlignment="1" applyProtection="1">
      <alignment horizontal="center" vertical="center"/>
    </xf>
    <xf numFmtId="0" fontId="0" fillId="0" borderId="5" xfId="54"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0" fontId="41" fillId="0" borderId="5" xfId="54" applyFont="1" applyFill="1" applyBorder="1" applyAlignment="1" applyProtection="1">
      <alignment horizontal="left" vertical="center" wrapText="1"/>
    </xf>
    <xf numFmtId="0" fontId="22" fillId="0" borderId="15" xfId="32" applyFont="1" applyFill="1" applyBorder="1" applyAlignment="1" applyProtection="1">
      <alignment horizontal="left" vertical="center" wrapText="1" indent="1"/>
    </xf>
    <xf numFmtId="49" fontId="10" fillId="0" borderId="0" xfId="41" applyBorder="1" applyAlignment="1" applyProtection="1">
      <alignment horizontal="left" vertical="top" wrapText="1"/>
    </xf>
    <xf numFmtId="0" fontId="10" fillId="7" borderId="5" xfId="48" applyNumberFormat="1" applyFont="1" applyFill="1" applyBorder="1" applyAlignment="1" applyProtection="1">
      <alignment horizontal="center" vertical="center" wrapText="1"/>
    </xf>
    <xf numFmtId="49" fontId="10" fillId="0" borderId="0" xfId="41" applyFont="1" applyAlignment="1">
      <alignment horizontal="left" vertical="top" wrapText="1"/>
    </xf>
    <xf numFmtId="49" fontId="0" fillId="12" borderId="15" xfId="0" applyFont="1" applyFill="1" applyBorder="1" applyAlignment="1">
      <alignment horizontal="left" vertical="center" indent="1"/>
    </xf>
    <xf numFmtId="4" fontId="10" fillId="8" borderId="13" xfId="30" applyNumberFormat="1" applyFont="1" applyFill="1" applyBorder="1" applyAlignment="1" applyProtection="1">
      <alignment horizontal="left" vertical="center" wrapText="1"/>
    </xf>
    <xf numFmtId="4" fontId="10" fillId="8" borderId="15" xfId="30" applyNumberFormat="1" applyFont="1" applyFill="1" applyBorder="1" applyAlignment="1" applyProtection="1">
      <alignment horizontal="left" vertical="center" wrapText="1"/>
    </xf>
    <xf numFmtId="4" fontId="10" fillId="8" borderId="14" xfId="30" applyNumberFormat="1" applyFont="1" applyFill="1" applyBorder="1" applyAlignment="1" applyProtection="1">
      <alignment horizontal="left" vertical="center" wrapText="1"/>
    </xf>
    <xf numFmtId="0" fontId="33" fillId="0" borderId="20" xfId="54" applyFont="1" applyFill="1" applyBorder="1" applyAlignment="1" applyProtection="1">
      <alignment horizontal="center" vertical="top" wrapText="1"/>
    </xf>
    <xf numFmtId="0" fontId="33" fillId="0" borderId="0" xfId="54" applyFont="1" applyFill="1" applyBorder="1" applyAlignment="1" applyProtection="1">
      <alignment horizontal="center" vertical="top" wrapText="1"/>
    </xf>
    <xf numFmtId="14" fontId="53" fillId="0" borderId="5" xfId="53" applyNumberFormat="1" applyFont="1" applyFill="1" applyBorder="1" applyAlignment="1" applyProtection="1">
      <alignment horizontal="center" vertical="center" wrapText="1"/>
    </xf>
    <xf numFmtId="49" fontId="10" fillId="7" borderId="16" xfId="54" applyNumberFormat="1" applyFont="1" applyFill="1" applyBorder="1" applyAlignment="1" applyProtection="1">
      <alignment horizontal="center" vertical="center" wrapText="1"/>
    </xf>
    <xf numFmtId="49" fontId="10" fillId="7" borderId="26" xfId="54" applyNumberFormat="1" applyFont="1" applyFill="1" applyBorder="1" applyAlignment="1" applyProtection="1">
      <alignment horizontal="center" vertical="center" wrapText="1"/>
    </xf>
    <xf numFmtId="0" fontId="10" fillId="8" borderId="13" xfId="54" applyNumberFormat="1" applyFont="1" applyFill="1" applyBorder="1" applyAlignment="1" applyProtection="1">
      <alignment horizontal="left" vertical="center" wrapText="1"/>
    </xf>
    <xf numFmtId="0" fontId="10" fillId="8" borderId="15" xfId="54" applyNumberFormat="1" applyFont="1" applyFill="1" applyBorder="1" applyAlignment="1" applyProtection="1">
      <alignment horizontal="left" vertical="center" wrapText="1"/>
    </xf>
    <xf numFmtId="0" fontId="10" fillId="8" borderId="14" xfId="54" applyNumberFormat="1" applyFont="1" applyFill="1" applyBorder="1" applyAlignment="1" applyProtection="1">
      <alignment horizontal="left" vertical="center" wrapText="1"/>
    </xf>
    <xf numFmtId="0" fontId="10" fillId="8" borderId="13" xfId="47" applyNumberFormat="1" applyFont="1" applyFill="1" applyBorder="1" applyAlignment="1" applyProtection="1">
      <alignment horizontal="left" vertical="center" wrapText="1"/>
    </xf>
    <xf numFmtId="0" fontId="10" fillId="8" borderId="15" xfId="47" applyNumberFormat="1" applyFont="1" applyFill="1" applyBorder="1" applyAlignment="1" applyProtection="1">
      <alignment horizontal="left" vertical="center" wrapText="1"/>
    </xf>
    <xf numFmtId="0" fontId="10" fillId="8" borderId="14" xfId="47" applyNumberFormat="1" applyFont="1" applyFill="1" applyBorder="1" applyAlignment="1" applyProtection="1">
      <alignment horizontal="left" vertical="center" wrapText="1"/>
    </xf>
    <xf numFmtId="0" fontId="10" fillId="8" borderId="13" xfId="53" applyNumberFormat="1" applyFont="1" applyFill="1" applyBorder="1" applyAlignment="1" applyProtection="1">
      <alignment horizontal="left" vertical="center" wrapText="1"/>
    </xf>
    <xf numFmtId="0" fontId="10" fillId="8" borderId="15" xfId="53" applyNumberFormat="1" applyFont="1" applyFill="1" applyBorder="1" applyAlignment="1" applyProtection="1">
      <alignment horizontal="left" vertical="center" wrapText="1"/>
    </xf>
    <xf numFmtId="0" fontId="10" fillId="8" borderId="14" xfId="53" applyNumberFormat="1" applyFont="1" applyFill="1" applyBorder="1" applyAlignment="1" applyProtection="1">
      <alignment horizontal="left" vertical="center" wrapText="1"/>
    </xf>
    <xf numFmtId="49" fontId="10" fillId="11" borderId="13" xfId="53" applyNumberFormat="1" applyFont="1" applyFill="1" applyBorder="1" applyAlignment="1" applyProtection="1">
      <alignment horizontal="center" vertical="center" wrapText="1"/>
    </xf>
    <xf numFmtId="0" fontId="10" fillId="0" borderId="13" xfId="54" applyNumberFormat="1" applyFont="1" applyFill="1" applyBorder="1" applyAlignment="1" applyProtection="1">
      <alignment horizontal="left" vertical="center" wrapText="1"/>
    </xf>
    <xf numFmtId="0" fontId="37" fillId="0" borderId="21" xfId="54" applyFont="1" applyFill="1" applyBorder="1" applyAlignment="1" applyProtection="1">
      <alignment horizontal="center" vertical="center" wrapText="1"/>
    </xf>
    <xf numFmtId="0" fontId="37" fillId="0" borderId="18" xfId="54" applyFont="1" applyFill="1" applyBorder="1" applyAlignment="1" applyProtection="1">
      <alignment horizontal="center" vertical="center" wrapText="1"/>
    </xf>
    <xf numFmtId="0" fontId="10" fillId="0" borderId="5" xfId="53" applyNumberFormat="1" applyFont="1" applyFill="1" applyBorder="1" applyAlignment="1" applyProtection="1">
      <alignment horizontal="left" vertical="center" wrapText="1"/>
    </xf>
    <xf numFmtId="0" fontId="10" fillId="11" borderId="5" xfId="53" applyNumberFormat="1" applyFont="1" applyFill="1" applyBorder="1" applyAlignment="1" applyProtection="1">
      <alignment horizontal="center" vertical="center" wrapText="1"/>
    </xf>
    <xf numFmtId="0" fontId="10" fillId="0" borderId="5" xfId="53" applyNumberFormat="1" applyFont="1" applyFill="1" applyBorder="1" applyAlignment="1" applyProtection="1">
      <alignment horizontal="center" vertical="center" wrapText="1"/>
    </xf>
    <xf numFmtId="0" fontId="10" fillId="7" borderId="0" xfId="54" applyFont="1" applyFill="1" applyBorder="1" applyAlignment="1" applyProtection="1">
      <alignment horizontal="center" vertical="center" wrapText="1"/>
    </xf>
    <xf numFmtId="0" fontId="33" fillId="7" borderId="17"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0" fillId="0" borderId="5" xfId="0" applyNumberFormat="1" applyFill="1" applyBorder="1" applyAlignment="1" applyProtection="1">
      <alignment horizontal="center" vertical="center"/>
    </xf>
    <xf numFmtId="49" fontId="10"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0" fontId="10"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10"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10" fillId="0" borderId="5" xfId="33" applyNumberFormat="1" applyFont="1" applyFill="1" applyBorder="1" applyAlignment="1" applyProtection="1">
      <alignment horizontal="left" vertical="center" wrapText="1"/>
    </xf>
    <xf numFmtId="0" fontId="10" fillId="0" borderId="15" xfId="54" applyNumberFormat="1" applyFont="1" applyFill="1" applyBorder="1" applyAlignment="1" applyProtection="1">
      <alignment horizontal="left" vertical="center" wrapText="1"/>
    </xf>
    <xf numFmtId="0" fontId="10" fillId="0" borderId="14" xfId="54" applyNumberFormat="1" applyFont="1" applyFill="1" applyBorder="1" applyAlignment="1" applyProtection="1">
      <alignment horizontal="left" vertical="center" wrapText="1"/>
    </xf>
    <xf numFmtId="0" fontId="10" fillId="0" borderId="5" xfId="54" applyNumberFormat="1" applyFont="1" applyFill="1" applyBorder="1" applyAlignment="1" applyProtection="1">
      <alignment horizontal="left" vertical="center" wrapText="1"/>
    </xf>
    <xf numFmtId="0" fontId="12" fillId="10" borderId="5" xfId="0" applyNumberFormat="1" applyFont="1" applyFill="1" applyBorder="1" applyAlignment="1" applyProtection="1">
      <alignment horizontal="center" vertical="center" wrapText="1"/>
    </xf>
  </cellXfs>
  <cellStyles count="124">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3"/>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xfId="104"/>
    <cellStyle name="Гиперссылка 2 2" xfId="31"/>
    <cellStyle name="Гиперссылка 4" xfId="105"/>
    <cellStyle name="Гиперссылка 5" xfId="119"/>
    <cellStyle name="Границы" xfId="120"/>
    <cellStyle name="Денежный" xfId="99" builtinId="4" hidden="1"/>
    <cellStyle name="Денежный [0]" xfId="100" builtinId="7" hidden="1"/>
    <cellStyle name="Заголовок" xfId="32"/>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cellStyle name="Значение" xfId="34"/>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cellStyle name="Обычный 12" xfId="106"/>
    <cellStyle name="Обычный 12 2" xfId="36"/>
    <cellStyle name="Обычный 12 3" xfId="115"/>
    <cellStyle name="Обычный 14" xfId="37"/>
    <cellStyle name="Обычный 14 2" xfId="111"/>
    <cellStyle name="Обычный 14 2 2" xfId="116"/>
    <cellStyle name="Обычный 14 3" xfId="112"/>
    <cellStyle name="Обычный 14 3 2" xfId="117"/>
    <cellStyle name="Обычный 14 4" xfId="113"/>
    <cellStyle name="Обычный 14 4 2" xfId="118"/>
    <cellStyle name="Обычный 14 5" xfId="96"/>
    <cellStyle name="Обычный 14 6" xfId="102"/>
    <cellStyle name="Обычный 14 7" xfId="114"/>
    <cellStyle name="Обычный 14 8" xfId="122"/>
    <cellStyle name="Обычный 14 9" xfId="123"/>
    <cellStyle name="Обычный 15" xfId="38"/>
    <cellStyle name="Обычный 2" xfId="39"/>
    <cellStyle name="Обычный 2 10 2" xfId="107"/>
    <cellStyle name="Обычный 2 2" xfId="40"/>
    <cellStyle name="Обычный 2 3" xfId="108"/>
    <cellStyle name="Обычный 2 4" xfId="109"/>
    <cellStyle name="Обычный 3" xfId="41"/>
    <cellStyle name="Обычный 3 2" xfId="42"/>
    <cellStyle name="Обычный 3 3" xfId="43"/>
    <cellStyle name="Обычный 3 4" xfId="121"/>
    <cellStyle name="Обычный 4" xfId="44"/>
    <cellStyle name="Обычный 5" xfId="110"/>
    <cellStyle name="Обычный_BALANCE.WARM.2007YEAR(FACT)" xfId="45"/>
    <cellStyle name="Обычный_INVEST.WARM.PLAN.4.78(v0.1)" xfId="46"/>
    <cellStyle name="Обычный_JKH.OPEN.INFO.HVS(v3.5)_цены161210" xfId="47"/>
    <cellStyle name="Обычный_JKH.OPEN.INFO.PRICE.VO_v4.0(10.02.11)" xfId="48"/>
    <cellStyle name="Обычный_MINENERGO.340.PRIL79(v0.1)" xfId="49"/>
    <cellStyle name="Обычный_PREDEL.JKH.2010(v1.3)" xfId="50"/>
    <cellStyle name="Обычный_razrabotka_sablonov_po_WKU" xfId="51"/>
    <cellStyle name="Обычный_SIMPLE_1_massive2" xfId="52"/>
    <cellStyle name="Обычный_ЖКУ_проект3" xfId="53"/>
    <cellStyle name="Обычный_Мониторинг инвестиций"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1" builtinId="5" hidden="1"/>
    <cellStyle name="Связанная ячейка" xfId="66" builtinId="24" hidden="1"/>
    <cellStyle name="Текст предупреждения" xfId="68" builtinId="11" hidden="1"/>
    <cellStyle name="Финансовый" xfId="97" builtinId="3" hidden="1"/>
    <cellStyle name="Финансовый [0]" xfId="98"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4.xml.rels><?xml version="1.0" encoding="UTF-8" standalone="yes"?><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a:extLst>
            <a:ext uri="{FF2B5EF4-FFF2-40B4-BE49-F238E27FC236}">
              <a16:creationId xmlns:a16="http://schemas.microsoft.com/office/drawing/2014/main" id="{00000000-0008-0000-0200-000002000000}"/>
            </a:ext>
          </a:extLst>
        </xdr:cNvPr>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a:extLst>
            <a:ext uri="{FF2B5EF4-FFF2-40B4-BE49-F238E27FC236}">
              <a16:creationId xmlns:a16="http://schemas.microsoft.com/office/drawing/2014/main" id="{00000000-0008-0000-0200-000003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2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2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2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2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2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2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a:extLst>
            <a:ext uri="{FF2B5EF4-FFF2-40B4-BE49-F238E27FC236}">
              <a16:creationId xmlns:a16="http://schemas.microsoft.com/office/drawing/2014/main" id="{00000000-0008-0000-0200-000096F76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a:extLst>
            <a:ext uri="{FF2B5EF4-FFF2-40B4-BE49-F238E27FC236}">
              <a16:creationId xmlns:a16="http://schemas.microsoft.com/office/drawing/2014/main" id="{00000000-0008-0000-0200-000097F76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a:extLst>
            <a:ext uri="{FF2B5EF4-FFF2-40B4-BE49-F238E27FC236}">
              <a16:creationId xmlns:a16="http://schemas.microsoft.com/office/drawing/2014/main" id="{00000000-0008-0000-0200-000098F76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a:extLst>
            <a:ext uri="{FF2B5EF4-FFF2-40B4-BE49-F238E27FC236}">
              <a16:creationId xmlns:a16="http://schemas.microsoft.com/office/drawing/2014/main" id="{00000000-0008-0000-0200-000099F76D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a:extLst>
            <a:ext uri="{FF2B5EF4-FFF2-40B4-BE49-F238E27FC236}">
              <a16:creationId xmlns:a16="http://schemas.microsoft.com/office/drawing/2014/main" id="{00000000-0008-0000-0200-00009AF76D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a:extLst>
            <a:ext uri="{FF2B5EF4-FFF2-40B4-BE49-F238E27FC236}">
              <a16:creationId xmlns:a16="http://schemas.microsoft.com/office/drawing/2014/main" id="{00000000-0008-0000-0200-00009BF76D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a:extLst>
            <a:ext uri="{FF2B5EF4-FFF2-40B4-BE49-F238E27FC236}">
              <a16:creationId xmlns:a16="http://schemas.microsoft.com/office/drawing/2014/main" id="{00000000-0008-0000-0200-00009CF76D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a:extLst>
            <a:ext uri="{FF2B5EF4-FFF2-40B4-BE49-F238E27FC236}">
              <a16:creationId xmlns:a16="http://schemas.microsoft.com/office/drawing/2014/main" id="{00000000-0008-0000-0200-00009DF76D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a:extLst>
            <a:ext uri="{FF2B5EF4-FFF2-40B4-BE49-F238E27FC236}">
              <a16:creationId xmlns:a16="http://schemas.microsoft.com/office/drawing/2014/main" id="{00000000-0008-0000-02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a:extLst>
            <a:ext uri="{FF2B5EF4-FFF2-40B4-BE49-F238E27FC236}">
              <a16:creationId xmlns:a16="http://schemas.microsoft.com/office/drawing/2014/main" id="{00000000-0008-0000-0200-00009FF76D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2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a:extLst>
            <a:ext uri="{FF2B5EF4-FFF2-40B4-BE49-F238E27FC236}">
              <a16:creationId xmlns:a16="http://schemas.microsoft.com/office/drawing/2014/main" id="{00000000-0008-0000-0200-0000A1F76D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a:extLst>
            <a:ext uri="{FF2B5EF4-FFF2-40B4-BE49-F238E27FC236}">
              <a16:creationId xmlns:a16="http://schemas.microsoft.com/office/drawing/2014/main" id="{00000000-0008-0000-02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a:extLst>
            <a:ext uri="{FF2B5EF4-FFF2-40B4-BE49-F238E27FC236}">
              <a16:creationId xmlns:a16="http://schemas.microsoft.com/office/drawing/2014/main" id="{00000000-0008-0000-02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a:extLst>
            <a:ext uri="{FF2B5EF4-FFF2-40B4-BE49-F238E27FC236}">
              <a16:creationId xmlns:a16="http://schemas.microsoft.com/office/drawing/2014/main" id="{00000000-0008-0000-0200-0000A4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a:extLst>
            <a:ext uri="{FF2B5EF4-FFF2-40B4-BE49-F238E27FC236}">
              <a16:creationId xmlns:a16="http://schemas.microsoft.com/office/drawing/2014/main" id="{00000000-0008-0000-0200-0000A5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a:extLst>
            <a:ext uri="{FF2B5EF4-FFF2-40B4-BE49-F238E27FC236}">
              <a16:creationId xmlns:a16="http://schemas.microsoft.com/office/drawing/2014/main" id="{00000000-0008-0000-0200-0000A6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a:extLst>
            <a:ext uri="{FF2B5EF4-FFF2-40B4-BE49-F238E27FC236}">
              <a16:creationId xmlns:a16="http://schemas.microsoft.com/office/drawing/2014/main" id="{00000000-0008-0000-0200-0000A7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a:extLst>
            <a:ext uri="{FF2B5EF4-FFF2-40B4-BE49-F238E27FC236}">
              <a16:creationId xmlns:a16="http://schemas.microsoft.com/office/drawing/2014/main" id="{00000000-0008-0000-0200-000020000000}"/>
            </a:ext>
          </a:extLst>
        </xdr:cNvPr>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a:extLst>
            <a:ext uri="{FF2B5EF4-FFF2-40B4-BE49-F238E27FC236}">
              <a16:creationId xmlns:a16="http://schemas.microsoft.com/office/drawing/2014/main" id="{00000000-0008-0000-0200-000022000000}"/>
            </a:ext>
          </a:extLst>
        </xdr:cNvPr>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a:extLst>
            <a:ext uri="{FF2B5EF4-FFF2-40B4-BE49-F238E27FC236}">
              <a16:creationId xmlns:a16="http://schemas.microsoft.com/office/drawing/2014/main" id="{00000000-0008-0000-0200-0000AAF76D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a:extLst>
            <a:ext uri="{FF2B5EF4-FFF2-40B4-BE49-F238E27FC236}">
              <a16:creationId xmlns:a16="http://schemas.microsoft.com/office/drawing/2014/main" id="{00000000-0008-0000-0200-0000ABF76D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2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a:extLst>
            <a:ext uri="{FF2B5EF4-FFF2-40B4-BE49-F238E27FC236}">
              <a16:creationId xmlns:a16="http://schemas.microsoft.com/office/drawing/2014/main" id="{00000000-0008-0000-0200-000025000000}"/>
            </a:ext>
          </a:extLst>
        </xdr:cNvPr>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a:extLst>
            <a:ext uri="{FF2B5EF4-FFF2-40B4-BE49-F238E27FC236}">
              <a16:creationId xmlns:a16="http://schemas.microsoft.com/office/drawing/2014/main" id="{00000000-0008-0000-03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400-0000D9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400-0000DA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400-0000DB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400-0000DC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400-0000DDF8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a:extLst>
            <a:ext uri="{FF2B5EF4-FFF2-40B4-BE49-F238E27FC236}">
              <a16:creationId xmlns:a16="http://schemas.microsoft.com/office/drawing/2014/main" id="{00000000-0008-0000-0400-000011000000}"/>
            </a:ext>
          </a:extLst>
        </xdr:cNvPr>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18</xdr:row>
      <xdr:rowOff>0</xdr:rowOff>
    </xdr:from>
    <xdr:to>
      <xdr:col>6</xdr:col>
      <xdr:colOff>228600</xdr:colOff>
      <xdr:row>18</xdr:row>
      <xdr:rowOff>190500</xdr:rowOff>
    </xdr:to>
    <xdr:grpSp>
      <xdr:nvGrpSpPr>
        <xdr:cNvPr id="14" name="shCalendar" hidden="1">
          <a:extLst>
            <a:ext uri="{FF2B5EF4-FFF2-40B4-BE49-F238E27FC236}">
              <a16:creationId xmlns:a16="http://schemas.microsoft.com/office/drawing/2014/main" id="{00000000-0008-0000-0400-00000E000000}"/>
            </a:ext>
          </a:extLst>
        </xdr:cNvPr>
        <xdr:cNvGrpSpPr>
          <a:grpSpLocks/>
        </xdr:cNvGrpSpPr>
      </xdr:nvGrpSpPr>
      <xdr:grpSpPr bwMode="auto">
        <a:xfrm>
          <a:off x="7219950" y="3371850"/>
          <a:ext cx="190500" cy="190500"/>
          <a:chOff x="13896191" y="1813753"/>
          <a:chExt cx="211023" cy="178845"/>
        </a:xfrm>
      </xdr:grpSpPr>
      <xdr:sp macro="[0]!modfrmDateChoose.CalendarShow" textlink="">
        <xdr:nvSpPr>
          <xdr:cNvPr id="15" name="shCalendar_bck" hidden="1">
            <a:extLst>
              <a:ext uri="{FF2B5EF4-FFF2-40B4-BE49-F238E27FC236}">
                <a16:creationId xmlns:a16="http://schemas.microsoft.com/office/drawing/2014/main" id="{00000000-0008-0000-0400-00000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a:extLst>
              <a:ext uri="{FF2B5EF4-FFF2-40B4-BE49-F238E27FC236}">
                <a16:creationId xmlns:a16="http://schemas.microsoft.com/office/drawing/2014/main" id="{00000000-0008-0000-0400-00001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a:extLst>
            <a:ext uri="{FF2B5EF4-FFF2-40B4-BE49-F238E27FC236}">
              <a16:creationId xmlns:a16="http://schemas.microsoft.com/office/drawing/2014/main" id="{00000000-0008-0000-0500-000077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a:extLst>
            <a:ext uri="{FF2B5EF4-FFF2-40B4-BE49-F238E27FC236}">
              <a16:creationId xmlns:a16="http://schemas.microsoft.com/office/drawing/2014/main" id="{00000000-0008-0000-0500-000078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a:extLst>
            <a:ext uri="{FF2B5EF4-FFF2-40B4-BE49-F238E27FC236}">
              <a16:creationId xmlns:a16="http://schemas.microsoft.com/office/drawing/2014/main" id="{00000000-0008-0000-0500-000079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a:extLst>
            <a:ext uri="{FF2B5EF4-FFF2-40B4-BE49-F238E27FC236}">
              <a16:creationId xmlns:a16="http://schemas.microsoft.com/office/drawing/2014/main" id="{00000000-0008-0000-0500-00007AF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a:extLst>
            <a:ext uri="{FF2B5EF4-FFF2-40B4-BE49-F238E27FC236}">
              <a16:creationId xmlns:a16="http://schemas.microsoft.com/office/drawing/2014/main" id="{00000000-0008-0000-0500-00007BFC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600-00009AE26D00}"/>
            </a:ext>
          </a:extLst>
        </xdr:cNvPr>
        <xdr:cNvGrpSpPr>
          <a:grpSpLocks/>
        </xdr:cNvGrpSpPr>
      </xdr:nvGrpSpPr>
      <xdr:grpSpPr bwMode="auto">
        <a:xfrm>
          <a:off x="13458825" y="819150"/>
          <a:ext cx="190500" cy="190500"/>
          <a:chOff x="13896191" y="1813753"/>
          <a:chExt cx="211023" cy="178845"/>
        </a:xfrm>
      </xdr:grpSpPr>
      <xdr:sp macro="[0]!modfrmDateChoose.CalendarShow" textlink="">
        <xdr:nvSpPr>
          <xdr:cNvPr id="7201441" name="shCalendar_bck" hidden="1">
            <a:extLst>
              <a:ext uri="{FF2B5EF4-FFF2-40B4-BE49-F238E27FC236}">
                <a16:creationId xmlns:a16="http://schemas.microsoft.com/office/drawing/2014/main" id="{00000000-0008-0000-0600-0000A1E2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a:extLst>
              <a:ext uri="{FF2B5EF4-FFF2-40B4-BE49-F238E27FC236}">
                <a16:creationId xmlns:a16="http://schemas.microsoft.com/office/drawing/2014/main" id="{00000000-0008-0000-0600-0000A2E2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600-00009B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600-00009C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600-00009D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a:extLst>
            <a:ext uri="{FF2B5EF4-FFF2-40B4-BE49-F238E27FC236}">
              <a16:creationId xmlns:a16="http://schemas.microsoft.com/office/drawing/2014/main" id="{00000000-0008-0000-0600-000018000000}"/>
            </a:ext>
          </a:extLst>
        </xdr:cNvPr>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600-00009FE2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600-0000A0E26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8" name="shCalendar" hidden="1">
          <a:extLst>
            <a:ext uri="{FF2B5EF4-FFF2-40B4-BE49-F238E27FC236}">
              <a16:creationId xmlns:a16="http://schemas.microsoft.com/office/drawing/2014/main" id="{00000000-0008-0000-0800-000008000000}"/>
            </a:ext>
          </a:extLst>
        </xdr:cNvPr>
        <xdr:cNvGrpSpPr>
          <a:grpSpLocks/>
        </xdr:cNvGrpSpPr>
      </xdr:nvGrpSpPr>
      <xdr:grpSpPr bwMode="auto">
        <a:xfrm>
          <a:off x="6419850" y="6267450"/>
          <a:ext cx="190500" cy="190500"/>
          <a:chOff x="13896191" y="1813753"/>
          <a:chExt cx="211023" cy="178845"/>
        </a:xfrm>
      </xdr:grpSpPr>
      <xdr:sp macro="[0]!modfrmDateChoose.CalendarShow" textlink="">
        <xdr:nvSpPr>
          <xdr:cNvPr id="9" name="shCalendar_bck" hidden="1">
            <a:extLst>
              <a:ext uri="{FF2B5EF4-FFF2-40B4-BE49-F238E27FC236}">
                <a16:creationId xmlns:a16="http://schemas.microsoft.com/office/drawing/2014/main" id="{00000000-0008-0000-0800-00000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a:extLst>
              <a:ext uri="{FF2B5EF4-FFF2-40B4-BE49-F238E27FC236}">
                <a16:creationId xmlns:a16="http://schemas.microsoft.com/office/drawing/2014/main" id="{00000000-0008-0000-0800-00000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900-0000C91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900-0000CA1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A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A00-000004000000}"/>
            </a:ext>
          </a:extLst>
        </xdr:cNvPr>
        <xdr:cNvGrpSpPr>
          <a:grpSpLocks/>
        </xdr:cNvGrpSpPr>
      </xdr:nvGrpSpPr>
      <xdr:grpSpPr bwMode="auto">
        <a:xfrm>
          <a:off x="6419850" y="62674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A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A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31</xdr:row>
      <xdr:rowOff>0</xdr:rowOff>
    </xdr:from>
    <xdr:to>
      <xdr:col>21</xdr:col>
      <xdr:colOff>228600</xdr:colOff>
      <xdr:row>31</xdr:row>
      <xdr:rowOff>190500</xdr:rowOff>
    </xdr:to>
    <xdr:grpSp>
      <xdr:nvGrpSpPr>
        <xdr:cNvPr id="4" name="shCalendar" hidden="1">
          <a:extLst>
            <a:ext uri="{FF2B5EF4-FFF2-40B4-BE49-F238E27FC236}">
              <a16:creationId xmlns:a16="http://schemas.microsoft.com/office/drawing/2014/main" id="{00000000-0008-0000-0C00-000004000000}"/>
            </a:ext>
          </a:extLst>
        </xdr:cNvPr>
        <xdr:cNvGrpSpPr>
          <a:grpSpLocks/>
        </xdr:cNvGrpSpPr>
      </xdr:nvGrpSpPr>
      <xdr:grpSpPr bwMode="auto">
        <a:xfrm>
          <a:off x="8401050" y="84963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C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C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E00-000004000000}"/>
            </a:ext>
          </a:extLst>
        </xdr:cNvPr>
        <xdr:cNvGrpSpPr>
          <a:grpSpLocks/>
        </xdr:cNvGrpSpPr>
      </xdr:nvGrpSpPr>
      <xdr:grpSpPr bwMode="auto">
        <a:xfrm>
          <a:off x="6419850" y="66198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E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E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1000-000004000000}"/>
            </a:ext>
          </a:extLst>
        </xdr:cNvPr>
        <xdr:cNvGrpSpPr>
          <a:grpSpLocks/>
        </xdr:cNvGrpSpPr>
      </xdr:nvGrpSpPr>
      <xdr:grpSpPr bwMode="auto">
        <a:xfrm>
          <a:off x="6419850" y="69056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0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0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a16="http://schemas.microsoft.com/office/drawing/2014/main" id="{00000000-0008-0000-1200-000004000000}"/>
            </a:ext>
          </a:extLst>
        </xdr:cNvPr>
        <xdr:cNvGrpSpPr>
          <a:grpSpLocks/>
        </xdr:cNvGrpSpPr>
      </xdr:nvGrpSpPr>
      <xdr:grpSpPr bwMode="auto">
        <a:xfrm>
          <a:off x="6972300" y="62388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2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2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200-000007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2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2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200-00000C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2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2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200-00000F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6" name="shCalendar_bck" hidden="1">
            <a:extLst>
              <a:ext uri="{FF2B5EF4-FFF2-40B4-BE49-F238E27FC236}">
                <a16:creationId xmlns:a16="http://schemas.microsoft.com/office/drawing/2014/main" id="{00000000-0008-0000-1200-00001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a:extLst>
              <a:ext uri="{FF2B5EF4-FFF2-40B4-BE49-F238E27FC236}">
                <a16:creationId xmlns:a16="http://schemas.microsoft.com/office/drawing/2014/main" id="{00000000-0008-0000-1200-000011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200-000012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19" name="shCalendar_bck" hidden="1">
            <a:extLst>
              <a:ext uri="{FF2B5EF4-FFF2-40B4-BE49-F238E27FC236}">
                <a16:creationId xmlns:a16="http://schemas.microsoft.com/office/drawing/2014/main" id="{00000000-0008-0000-1200-00001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a:extLst>
              <a:ext uri="{FF2B5EF4-FFF2-40B4-BE49-F238E27FC236}">
                <a16:creationId xmlns:a16="http://schemas.microsoft.com/office/drawing/2014/main" id="{00000000-0008-0000-1200-000014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200-000015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22" name="shCalendar_bck" hidden="1">
            <a:extLst>
              <a:ext uri="{FF2B5EF4-FFF2-40B4-BE49-F238E27FC236}">
                <a16:creationId xmlns:a16="http://schemas.microsoft.com/office/drawing/2014/main" id="{00000000-0008-0000-1200-00001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a:extLst>
              <a:ext uri="{FF2B5EF4-FFF2-40B4-BE49-F238E27FC236}">
                <a16:creationId xmlns:a16="http://schemas.microsoft.com/office/drawing/2014/main" id="{00000000-0008-0000-1200-000017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200-000018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25" name="shCalendar_bck" hidden="1">
            <a:extLst>
              <a:ext uri="{FF2B5EF4-FFF2-40B4-BE49-F238E27FC236}">
                <a16:creationId xmlns:a16="http://schemas.microsoft.com/office/drawing/2014/main" id="{00000000-0008-0000-1200-00001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a:extLst>
              <a:ext uri="{FF2B5EF4-FFF2-40B4-BE49-F238E27FC236}">
                <a16:creationId xmlns:a16="http://schemas.microsoft.com/office/drawing/2014/main" id="{00000000-0008-0000-1200-00001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200-00001B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28" name="shCalendar_bck" hidden="1">
            <a:extLst>
              <a:ext uri="{FF2B5EF4-FFF2-40B4-BE49-F238E27FC236}">
                <a16:creationId xmlns:a16="http://schemas.microsoft.com/office/drawing/2014/main" id="{00000000-0008-0000-1200-00001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a:extLst>
              <a:ext uri="{FF2B5EF4-FFF2-40B4-BE49-F238E27FC236}">
                <a16:creationId xmlns:a16="http://schemas.microsoft.com/office/drawing/2014/main" id="{00000000-0008-0000-1200-00001D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200-00001E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31" name="shCalendar_bck" hidden="1">
            <a:extLst>
              <a:ext uri="{FF2B5EF4-FFF2-40B4-BE49-F238E27FC236}">
                <a16:creationId xmlns:a16="http://schemas.microsoft.com/office/drawing/2014/main" id="{00000000-0008-0000-1200-00001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a:extLst>
              <a:ext uri="{FF2B5EF4-FFF2-40B4-BE49-F238E27FC236}">
                <a16:creationId xmlns:a16="http://schemas.microsoft.com/office/drawing/2014/main" id="{00000000-0008-0000-1200-00002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200-000021000000}"/>
            </a:ext>
          </a:extLst>
        </xdr:cNvPr>
        <xdr:cNvGrpSpPr>
          <a:grpSpLocks/>
        </xdr:cNvGrpSpPr>
      </xdr:nvGrpSpPr>
      <xdr:grpSpPr bwMode="auto">
        <a:xfrm>
          <a:off x="7962900" y="6238875"/>
          <a:ext cx="190500" cy="190500"/>
          <a:chOff x="13896191" y="1813753"/>
          <a:chExt cx="211023" cy="178845"/>
        </a:xfrm>
      </xdr:grpSpPr>
      <xdr:sp macro="[0]!modfrmDateChoose.CalendarShow" textlink="">
        <xdr:nvSpPr>
          <xdr:cNvPr id="34" name="shCalendar_bck" hidden="1">
            <a:extLst>
              <a:ext uri="{FF2B5EF4-FFF2-40B4-BE49-F238E27FC236}">
                <a16:creationId xmlns:a16="http://schemas.microsoft.com/office/drawing/2014/main" id="{00000000-0008-0000-1200-00002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a:extLst>
              <a:ext uri="{FF2B5EF4-FFF2-40B4-BE49-F238E27FC236}">
                <a16:creationId xmlns:a16="http://schemas.microsoft.com/office/drawing/2014/main" id="{00000000-0008-0000-1200-000023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400-0000F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400-0000F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400-000004000000}"/>
            </a:ext>
          </a:extLst>
        </xdr:cNvPr>
        <xdr:cNvGrpSpPr>
          <a:grpSpLocks/>
        </xdr:cNvGrpSpPr>
      </xdr:nvGrpSpPr>
      <xdr:grpSpPr bwMode="auto">
        <a:xfrm>
          <a:off x="8001000" y="49339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4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4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600-000004000000}"/>
            </a:ext>
          </a:extLst>
        </xdr:cNvPr>
        <xdr:cNvGrpSpPr>
          <a:grpSpLocks/>
        </xdr:cNvGrpSpPr>
      </xdr:nvGrpSpPr>
      <xdr:grpSpPr bwMode="auto">
        <a:xfrm>
          <a:off x="6381750" y="49815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6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6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8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8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800-000004000000}"/>
            </a:ext>
          </a:extLst>
        </xdr:cNvPr>
        <xdr:cNvGrpSpPr>
          <a:grpSpLocks/>
        </xdr:cNvGrpSpPr>
      </xdr:nvGrpSpPr>
      <xdr:grpSpPr bwMode="auto">
        <a:xfrm>
          <a:off x="6381750" y="499110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8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8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900-0000C92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900-0000CA2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00000000-0008-0000-1A00-000004000000}"/>
            </a:ext>
          </a:extLst>
        </xdr:cNvPr>
        <xdr:cNvGrpSpPr>
          <a:grpSpLocks/>
        </xdr:cNvGrpSpPr>
      </xdr:nvGrpSpPr>
      <xdr:grpSpPr bwMode="auto">
        <a:xfrm>
          <a:off x="6381750" y="52673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A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A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A00-000007000000}"/>
            </a:ext>
          </a:extLst>
        </xdr:cNvPr>
        <xdr:cNvGrpSpPr>
          <a:grpSpLocks/>
        </xdr:cNvGrpSpPr>
      </xdr:nvGrpSpPr>
      <xdr:grpSpPr bwMode="auto">
        <a:xfrm>
          <a:off x="6381750" y="5267325"/>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A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A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A00-00000C000000}"/>
            </a:ext>
          </a:extLst>
        </xdr:cNvPr>
        <xdr:cNvGrpSpPr>
          <a:grpSpLocks/>
        </xdr:cNvGrpSpPr>
      </xdr:nvGrpSpPr>
      <xdr:grpSpPr bwMode="auto">
        <a:xfrm>
          <a:off x="6381750" y="5267325"/>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A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A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B00-0000C92B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B00-0000CA2B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C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C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C00-000004000000}"/>
            </a:ext>
          </a:extLst>
        </xdr:cNvPr>
        <xdr:cNvGrpSpPr>
          <a:grpSpLocks/>
        </xdr:cNvGrpSpPr>
      </xdr:nvGrpSpPr>
      <xdr:grpSpPr bwMode="auto">
        <a:xfrm>
          <a:off x="15706725" y="36671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C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C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D00-0000C90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D00-0000CA0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E00-00007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E00-00007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38100</xdr:colOff>
      <xdr:row>23</xdr:row>
      <xdr:rowOff>0</xdr:rowOff>
    </xdr:from>
    <xdr:to>
      <xdr:col>22</xdr:col>
      <xdr:colOff>228600</xdr:colOff>
      <xdr:row>25</xdr:row>
      <xdr:rowOff>0</xdr:rowOff>
    </xdr:to>
    <xdr:grpSp>
      <xdr:nvGrpSpPr>
        <xdr:cNvPr id="4" name="shCalendar" hidden="1">
          <a:extLst>
            <a:ext uri="{FF2B5EF4-FFF2-40B4-BE49-F238E27FC236}">
              <a16:creationId xmlns:a16="http://schemas.microsoft.com/office/drawing/2014/main" id="{00000000-0008-0000-1E00-000004000000}"/>
            </a:ext>
          </a:extLst>
        </xdr:cNvPr>
        <xdr:cNvGrpSpPr>
          <a:grpSpLocks/>
        </xdr:cNvGrpSpPr>
      </xdr:nvGrpSpPr>
      <xdr:grpSpPr bwMode="auto">
        <a:xfrm>
          <a:off x="12925425" y="41814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E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E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22</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E00-000007000000}"/>
            </a:ext>
          </a:extLst>
        </xdr:cNvPr>
        <xdr:cNvGrpSpPr>
          <a:grpSpLocks/>
        </xdr:cNvGrpSpPr>
      </xdr:nvGrpSpPr>
      <xdr:grpSpPr bwMode="auto">
        <a:xfrm>
          <a:off x="12887325" y="4181475"/>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1E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1E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22</xdr:col>
      <xdr:colOff>0</xdr:colOff>
      <xdr:row>23</xdr:row>
      <xdr:rowOff>0</xdr:rowOff>
    </xdr:from>
    <xdr:ext cx="190500" cy="190500"/>
    <xdr:grpSp>
      <xdr:nvGrpSpPr>
        <xdr:cNvPr id="10" name="shCalendar" hidden="1">
          <a:extLst>
            <a:ext uri="{FF2B5EF4-FFF2-40B4-BE49-F238E27FC236}">
              <a16:creationId xmlns:a16="http://schemas.microsoft.com/office/drawing/2014/main" id="{00000000-0008-0000-1E00-00000A000000}"/>
            </a:ext>
          </a:extLst>
        </xdr:cNvPr>
        <xdr:cNvGrpSpPr>
          <a:grpSpLocks/>
        </xdr:cNvGrpSpPr>
      </xdr:nvGrpSpPr>
      <xdr:grpSpPr bwMode="auto">
        <a:xfrm>
          <a:off x="12887325" y="4181475"/>
          <a:ext cx="190500" cy="190500"/>
          <a:chOff x="13896191" y="1813753"/>
          <a:chExt cx="211023" cy="178845"/>
        </a:xfrm>
      </xdr:grpSpPr>
      <xdr:sp macro="[0]!modfrmDateChoose.CalendarShow" textlink="">
        <xdr:nvSpPr>
          <xdr:cNvPr id="11" name="shCalendar_bck" hidden="1">
            <a:extLst>
              <a:ext uri="{FF2B5EF4-FFF2-40B4-BE49-F238E27FC236}">
                <a16:creationId xmlns:a16="http://schemas.microsoft.com/office/drawing/2014/main" id="{00000000-0008-0000-1E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a:extLst>
              <a:ext uri="{FF2B5EF4-FFF2-40B4-BE49-F238E27FC236}">
                <a16:creationId xmlns:a16="http://schemas.microsoft.com/office/drawing/2014/main" id="{00000000-0008-0000-1E00-00000C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99895" name="FREEZE_PANES" descr="update_org.png">
          <a:extLst>
            <a:ext uri="{FF2B5EF4-FFF2-40B4-BE49-F238E27FC236}">
              <a16:creationId xmlns:a16="http://schemas.microsoft.com/office/drawing/2014/main" id="{00000000-0008-0000-1F00-000097DC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99896" name="UNFREEZE_PANES" descr="update_org.png" hidden="1">
          <a:extLst>
            <a:ext uri="{FF2B5EF4-FFF2-40B4-BE49-F238E27FC236}">
              <a16:creationId xmlns:a16="http://schemas.microsoft.com/office/drawing/2014/main" id="{00000000-0008-0000-1F00-000098D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4781" name="FREEZE_PANES" descr="update_org.png">
          <a:extLst>
            <a:ext uri="{FF2B5EF4-FFF2-40B4-BE49-F238E27FC236}">
              <a16:creationId xmlns:a16="http://schemas.microsoft.com/office/drawing/2014/main" id="{00000000-0008-0000-2000-00008DA1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4782" name="UNFREEZE_PANES" descr="update_org.png" hidden="1">
          <a:extLst>
            <a:ext uri="{FF2B5EF4-FFF2-40B4-BE49-F238E27FC236}">
              <a16:creationId xmlns:a16="http://schemas.microsoft.com/office/drawing/2014/main" id="{00000000-0008-0000-2000-00008EA1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6394" name="FREEZE_PANES" descr="update_org.png">
          <a:extLst>
            <a:ext uri="{FF2B5EF4-FFF2-40B4-BE49-F238E27FC236}">
              <a16:creationId xmlns:a16="http://schemas.microsoft.com/office/drawing/2014/main" id="{00000000-0008-0000-2100-0000DAA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6395" name="UNFREEZE_PANES" descr="update_org.png" hidden="1">
          <a:extLst>
            <a:ext uri="{FF2B5EF4-FFF2-40B4-BE49-F238E27FC236}">
              <a16:creationId xmlns:a16="http://schemas.microsoft.com/office/drawing/2014/main" id="{00000000-0008-0000-2100-0000DBA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3</xdr:row>
      <xdr:rowOff>9525</xdr:rowOff>
    </xdr:from>
    <xdr:to>
      <xdr:col>7</xdr:col>
      <xdr:colOff>228600</xdr:colOff>
      <xdr:row>4</xdr:row>
      <xdr:rowOff>161925</xdr:rowOff>
    </xdr:to>
    <xdr:grpSp>
      <xdr:nvGrpSpPr>
        <xdr:cNvPr id="7186396" name="shCalendar" hidden="1">
          <a:extLst>
            <a:ext uri="{FF2B5EF4-FFF2-40B4-BE49-F238E27FC236}">
              <a16:creationId xmlns:a16="http://schemas.microsoft.com/office/drawing/2014/main" id="{00000000-0008-0000-2100-0000DCA76D00}"/>
            </a:ext>
          </a:extLst>
        </xdr:cNvPr>
        <xdr:cNvGrpSpPr>
          <a:grpSpLocks/>
        </xdr:cNvGrpSpPr>
      </xdr:nvGrpSpPr>
      <xdr:grpSpPr bwMode="auto">
        <a:xfrm>
          <a:off x="7315200" y="9525"/>
          <a:ext cx="190500" cy="190500"/>
          <a:chOff x="13896191" y="1813753"/>
          <a:chExt cx="211023" cy="178845"/>
        </a:xfrm>
      </xdr:grpSpPr>
      <xdr:sp macro="[0]!modfrmDateChoose.CalendarShow" textlink="">
        <xdr:nvSpPr>
          <xdr:cNvPr id="7186397" name="shCalendar_bck" hidden="1">
            <a:extLst>
              <a:ext uri="{FF2B5EF4-FFF2-40B4-BE49-F238E27FC236}">
                <a16:creationId xmlns:a16="http://schemas.microsoft.com/office/drawing/2014/main" id="{00000000-0008-0000-2100-0000DDA7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86398" name="shCalendar_1" descr="CalendarSmall.bmp" hidden="1">
            <a:extLst>
              <a:ext uri="{FF2B5EF4-FFF2-40B4-BE49-F238E27FC236}">
                <a16:creationId xmlns:a16="http://schemas.microsoft.com/office/drawing/2014/main" id="{00000000-0008-0000-2100-0000DEA76D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F00-000097DC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F00-000098D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200-000024046E00}"/>
            </a:ext>
          </a:extLst>
        </xdr:cNvPr>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a:extLst>
              <a:ext uri="{FF2B5EF4-FFF2-40B4-BE49-F238E27FC236}">
                <a16:creationId xmlns:a16="http://schemas.microsoft.com/office/drawing/2014/main" id="{00000000-0008-0000-2200-000025046E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a:extLst>
              <a:ext uri="{FF2B5EF4-FFF2-40B4-BE49-F238E27FC236}">
                <a16:creationId xmlns:a16="http://schemas.microsoft.com/office/drawing/2014/main" id="{00000000-0008-0000-2200-000026046E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700-0000D8E86D00}"/>
            </a:ext>
          </a:extLst>
        </xdr:cNvP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a:extLst>
              <a:ext uri="{FF2B5EF4-FFF2-40B4-BE49-F238E27FC236}">
                <a16:creationId xmlns:a16="http://schemas.microsoft.com/office/drawing/2014/main" id="{00000000-0008-0000-2700-0000D9E8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a:extLst>
              <a:ext uri="{FF2B5EF4-FFF2-40B4-BE49-F238E27FC236}">
                <a16:creationId xmlns:a16="http://schemas.microsoft.com/office/drawing/2014/main" id="{00000000-0008-0000-2700-0000DAE8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3.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4.xml.rels><?xml version="1.0" encoding="UTF-8" standalone="yes"?><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30.xml.rels><?xml version="1.0" encoding="UTF-8" standalone="yes"?><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1.xml.rels><?xml version="1.0" encoding="UTF-8" standalone="yes"?><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4.xml.rels><?xml version="1.0" encoding="UTF-8" standalone="yes"?><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7.xml.rels><?xml version="1.0" encoding="UTF-8" standalone="yes"?><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47.xml.rels><?xml version="1.0" encoding="UTF-8" standalone="yes"?><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Relationships xmlns="http://schemas.openxmlformats.org/package/2006/relationships"><Relationship Id="rId1" Type="http://schemas.openxmlformats.org/officeDocument/2006/relationships/printerSettings" Target="../printerSettings/printerSettings29.bin"/></Relationships>
</file>

<file path=xl/worksheets/_rels/sheet58.xml.rels><?xml version="1.0" encoding="UTF-8" standalone="yes"?><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Relationships xmlns="http://schemas.openxmlformats.org/package/2006/relationships"><Relationship Id="rId1" Type="http://schemas.openxmlformats.org/officeDocument/2006/relationships/printerSettings" Target="../printerSettings/printerSettings31.bin"/></Relationships>
</file>

<file path=xl/worksheets/_rels/sheet71.xml.rels><?xml version="1.0" encoding="UTF-8" standalone="yes"?><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rgb="FFFFCC99"/>
  </sheetPr>
  <dimension ref="A1"/>
  <sheetViews>
    <sheetView showGridLines="0" workbookViewId="0"/>
  </sheetViews>
  <sheetFormatPr defaultRowHeight="11.25"/>
  <cols>
    <col min="1" max="16384" width="9.140625" style="174"/>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rgb="FFFFCC99"/>
  </sheetPr>
  <dimension ref="A1"/>
  <sheetViews>
    <sheetView showGridLines="0" workbookViewId="0"/>
  </sheetViews>
  <sheetFormatPr defaultRowHeight="11.25"/>
  <cols>
    <col min="1" max="16384" width="9.140625" style="174"/>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9" customWidth="1"/>
  </cols>
  <sheetData>
    <row r="1" spans="1:27" ht="3" customHeight="1">
      <c r="AA1" s="79" t="s">
        <v>239</v>
      </c>
    </row>
    <row r="2" spans="1:27" ht="16.5" customHeight="1">
      <c r="B2" s="1134" t="str">
        <f>"Код отчёта: " &amp; GetCode()</f>
        <v>Код отчёта: FAS.JKH.OPEN.INFO.PRICE.WARM</v>
      </c>
      <c r="C2" s="1134"/>
      <c r="D2" s="1134"/>
      <c r="E2" s="1134"/>
      <c r="F2" s="1134"/>
      <c r="G2" s="1134"/>
      <c r="Q2" s="231"/>
      <c r="R2" s="231"/>
      <c r="S2" s="231"/>
      <c r="T2" s="231"/>
      <c r="U2" s="231"/>
      <c r="V2" s="231"/>
      <c r="W2" s="231"/>
    </row>
    <row r="3" spans="1:27" ht="18" customHeight="1">
      <c r="B3" s="1135" t="str">
        <f>"Версия " &amp; GetVersion()</f>
        <v>Версия 1.0.2</v>
      </c>
      <c r="C3" s="1135"/>
      <c r="H3" s="43"/>
      <c r="I3" s="43"/>
      <c r="J3" s="43"/>
      <c r="K3" s="43"/>
      <c r="L3" s="43"/>
      <c r="M3" s="43"/>
      <c r="N3" s="43"/>
      <c r="O3" s="43"/>
      <c r="P3" s="43"/>
      <c r="Q3" s="231"/>
      <c r="R3" s="231"/>
      <c r="S3" s="231"/>
      <c r="T3" s="231"/>
      <c r="U3" s="231"/>
      <c r="V3" s="231"/>
      <c r="W3" s="261"/>
      <c r="X3" s="43"/>
      <c r="Y3" s="43"/>
    </row>
    <row r="4" spans="1:27" ht="3" customHeight="1">
      <c r="D4" s="43"/>
      <c r="E4" s="43"/>
      <c r="F4" s="43"/>
      <c r="G4" s="43"/>
      <c r="H4" s="43"/>
      <c r="I4" s="43"/>
      <c r="J4" s="43"/>
      <c r="K4" s="43"/>
      <c r="L4" s="43"/>
      <c r="M4" s="43"/>
      <c r="N4" s="43"/>
      <c r="O4" s="43"/>
      <c r="P4" s="43"/>
      <c r="Q4" s="43"/>
      <c r="R4" s="43"/>
      <c r="S4" s="43"/>
      <c r="T4" s="43"/>
      <c r="U4" s="43"/>
      <c r="V4" s="43"/>
      <c r="W4" s="43"/>
      <c r="X4" s="43"/>
      <c r="Y4" s="43"/>
    </row>
    <row r="5" spans="1:27" ht="42.75" customHeight="1">
      <c r="B5" s="1138" t="s">
        <v>770</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row>
    <row r="6" spans="1:27" ht="9.75" customHeight="1">
      <c r="A6" s="43"/>
      <c r="B6" s="78"/>
      <c r="C6" s="77"/>
      <c r="D6" s="60"/>
      <c r="E6" s="60"/>
      <c r="F6" s="60"/>
      <c r="G6" s="60"/>
      <c r="H6" s="60"/>
      <c r="I6" s="60"/>
      <c r="J6" s="60"/>
      <c r="K6" s="60"/>
      <c r="L6" s="60"/>
      <c r="M6" s="60"/>
      <c r="N6" s="60"/>
      <c r="O6" s="60"/>
      <c r="P6" s="60"/>
      <c r="Q6" s="60"/>
      <c r="R6" s="60"/>
      <c r="S6" s="60"/>
      <c r="T6" s="60"/>
      <c r="U6" s="60"/>
      <c r="V6" s="60"/>
      <c r="W6" s="60"/>
      <c r="X6" s="60"/>
      <c r="Y6" s="59"/>
    </row>
    <row r="7" spans="1:27" ht="15" customHeight="1">
      <c r="A7" s="43"/>
      <c r="B7" s="78"/>
      <c r="C7" s="77"/>
      <c r="D7" s="60"/>
      <c r="E7" s="1136" t="s">
        <v>590</v>
      </c>
      <c r="F7" s="1136"/>
      <c r="G7" s="1136"/>
      <c r="H7" s="1136"/>
      <c r="I7" s="1136"/>
      <c r="J7" s="1136"/>
      <c r="K7" s="1136"/>
      <c r="L7" s="1136"/>
      <c r="M7" s="1136"/>
      <c r="N7" s="1136"/>
      <c r="O7" s="1136"/>
      <c r="P7" s="1136"/>
      <c r="Q7" s="1136"/>
      <c r="R7" s="1136"/>
      <c r="S7" s="1136"/>
      <c r="T7" s="1136"/>
      <c r="U7" s="1136"/>
      <c r="V7" s="1136"/>
      <c r="W7" s="1136"/>
      <c r="X7" s="1136"/>
      <c r="Y7" s="59"/>
    </row>
    <row r="8" spans="1:27" ht="15" customHeight="1">
      <c r="A8" s="43"/>
      <c r="B8" s="78"/>
      <c r="C8" s="77"/>
      <c r="D8" s="60"/>
      <c r="E8" s="1136"/>
      <c r="F8" s="1136"/>
      <c r="G8" s="1136"/>
      <c r="H8" s="1136"/>
      <c r="I8" s="1136"/>
      <c r="J8" s="1136"/>
      <c r="K8" s="1136"/>
      <c r="L8" s="1136"/>
      <c r="M8" s="1136"/>
      <c r="N8" s="1136"/>
      <c r="O8" s="1136"/>
      <c r="P8" s="1136"/>
      <c r="Q8" s="1136"/>
      <c r="R8" s="1136"/>
      <c r="S8" s="1136"/>
      <c r="T8" s="1136"/>
      <c r="U8" s="1136"/>
      <c r="V8" s="1136"/>
      <c r="W8" s="1136"/>
      <c r="X8" s="1136"/>
      <c r="Y8" s="59"/>
    </row>
    <row r="9" spans="1:27" ht="15" customHeight="1">
      <c r="A9" s="43"/>
      <c r="B9" s="78"/>
      <c r="C9" s="77"/>
      <c r="D9" s="60"/>
      <c r="E9" s="1136"/>
      <c r="F9" s="1136"/>
      <c r="G9" s="1136"/>
      <c r="H9" s="1136"/>
      <c r="I9" s="1136"/>
      <c r="J9" s="1136"/>
      <c r="K9" s="1136"/>
      <c r="L9" s="1136"/>
      <c r="M9" s="1136"/>
      <c r="N9" s="1136"/>
      <c r="O9" s="1136"/>
      <c r="P9" s="1136"/>
      <c r="Q9" s="1136"/>
      <c r="R9" s="1136"/>
      <c r="S9" s="1136"/>
      <c r="T9" s="1136"/>
      <c r="U9" s="1136"/>
      <c r="V9" s="1136"/>
      <c r="W9" s="1136"/>
      <c r="X9" s="1136"/>
      <c r="Y9" s="59"/>
    </row>
    <row r="10" spans="1:27" ht="10.5" customHeight="1">
      <c r="A10" s="43"/>
      <c r="B10" s="78"/>
      <c r="C10" s="77"/>
      <c r="D10" s="60"/>
      <c r="E10" s="1136"/>
      <c r="F10" s="1136"/>
      <c r="G10" s="1136"/>
      <c r="H10" s="1136"/>
      <c r="I10" s="1136"/>
      <c r="J10" s="1136"/>
      <c r="K10" s="1136"/>
      <c r="L10" s="1136"/>
      <c r="M10" s="1136"/>
      <c r="N10" s="1136"/>
      <c r="O10" s="1136"/>
      <c r="P10" s="1136"/>
      <c r="Q10" s="1136"/>
      <c r="R10" s="1136"/>
      <c r="S10" s="1136"/>
      <c r="T10" s="1136"/>
      <c r="U10" s="1136"/>
      <c r="V10" s="1136"/>
      <c r="W10" s="1136"/>
      <c r="X10" s="1136"/>
      <c r="Y10" s="59"/>
    </row>
    <row r="11" spans="1:27" ht="27" customHeight="1">
      <c r="A11" s="43"/>
      <c r="B11" s="78"/>
      <c r="C11" s="77"/>
      <c r="D11" s="60"/>
      <c r="E11" s="1136"/>
      <c r="F11" s="1136"/>
      <c r="G11" s="1136"/>
      <c r="H11" s="1136"/>
      <c r="I11" s="1136"/>
      <c r="J11" s="1136"/>
      <c r="K11" s="1136"/>
      <c r="L11" s="1136"/>
      <c r="M11" s="1136"/>
      <c r="N11" s="1136"/>
      <c r="O11" s="1136"/>
      <c r="P11" s="1136"/>
      <c r="Q11" s="1136"/>
      <c r="R11" s="1136"/>
      <c r="S11" s="1136"/>
      <c r="T11" s="1136"/>
      <c r="U11" s="1136"/>
      <c r="V11" s="1136"/>
      <c r="W11" s="1136"/>
      <c r="X11" s="1136"/>
      <c r="Y11" s="59"/>
    </row>
    <row r="12" spans="1:27" ht="12" customHeight="1">
      <c r="A12" s="43"/>
      <c r="B12" s="78"/>
      <c r="C12" s="77"/>
      <c r="D12" s="60"/>
      <c r="E12" s="1136"/>
      <c r="F12" s="1136"/>
      <c r="G12" s="1136"/>
      <c r="H12" s="1136"/>
      <c r="I12" s="1136"/>
      <c r="J12" s="1136"/>
      <c r="K12" s="1136"/>
      <c r="L12" s="1136"/>
      <c r="M12" s="1136"/>
      <c r="N12" s="1136"/>
      <c r="O12" s="1136"/>
      <c r="P12" s="1136"/>
      <c r="Q12" s="1136"/>
      <c r="R12" s="1136"/>
      <c r="S12" s="1136"/>
      <c r="T12" s="1136"/>
      <c r="U12" s="1136"/>
      <c r="V12" s="1136"/>
      <c r="W12" s="1136"/>
      <c r="X12" s="1136"/>
      <c r="Y12" s="59"/>
    </row>
    <row r="13" spans="1:27" ht="38.25" customHeight="1">
      <c r="A13" s="43"/>
      <c r="B13" s="78"/>
      <c r="C13" s="77"/>
      <c r="D13" s="60"/>
      <c r="E13" s="1136"/>
      <c r="F13" s="1136"/>
      <c r="G13" s="1136"/>
      <c r="H13" s="1136"/>
      <c r="I13" s="1136"/>
      <c r="J13" s="1136"/>
      <c r="K13" s="1136"/>
      <c r="L13" s="1136"/>
      <c r="M13" s="1136"/>
      <c r="N13" s="1136"/>
      <c r="O13" s="1136"/>
      <c r="P13" s="1136"/>
      <c r="Q13" s="1136"/>
      <c r="R13" s="1136"/>
      <c r="S13" s="1136"/>
      <c r="T13" s="1136"/>
      <c r="U13" s="1136"/>
      <c r="V13" s="1136"/>
      <c r="W13" s="1136"/>
      <c r="X13" s="1136"/>
      <c r="Y13" s="73"/>
    </row>
    <row r="14" spans="1:27" ht="15" customHeight="1">
      <c r="A14" s="43"/>
      <c r="B14" s="78"/>
      <c r="C14" s="77"/>
      <c r="D14" s="60"/>
      <c r="E14" s="1136"/>
      <c r="F14" s="1136"/>
      <c r="G14" s="1136"/>
      <c r="H14" s="1136"/>
      <c r="I14" s="1136"/>
      <c r="J14" s="1136"/>
      <c r="K14" s="1136"/>
      <c r="L14" s="1136"/>
      <c r="M14" s="1136"/>
      <c r="N14" s="1136"/>
      <c r="O14" s="1136"/>
      <c r="P14" s="1136"/>
      <c r="Q14" s="1136"/>
      <c r="R14" s="1136"/>
      <c r="S14" s="1136"/>
      <c r="T14" s="1136"/>
      <c r="U14" s="1136"/>
      <c r="V14" s="1136"/>
      <c r="W14" s="1136"/>
      <c r="X14" s="1136"/>
      <c r="Y14" s="59"/>
    </row>
    <row r="15" spans="1:27" ht="15">
      <c r="A15" s="43"/>
      <c r="B15" s="78"/>
      <c r="C15" s="77"/>
      <c r="D15" s="60"/>
      <c r="E15" s="1136"/>
      <c r="F15" s="1136"/>
      <c r="G15" s="1136"/>
      <c r="H15" s="1136"/>
      <c r="I15" s="1136"/>
      <c r="J15" s="1136"/>
      <c r="K15" s="1136"/>
      <c r="L15" s="1136"/>
      <c r="M15" s="1136"/>
      <c r="N15" s="1136"/>
      <c r="O15" s="1136"/>
      <c r="P15" s="1136"/>
      <c r="Q15" s="1136"/>
      <c r="R15" s="1136"/>
      <c r="S15" s="1136"/>
      <c r="T15" s="1136"/>
      <c r="U15" s="1136"/>
      <c r="V15" s="1136"/>
      <c r="W15" s="1136"/>
      <c r="X15" s="1136"/>
      <c r="Y15" s="59"/>
    </row>
    <row r="16" spans="1:27" ht="15">
      <c r="A16" s="43"/>
      <c r="B16" s="78"/>
      <c r="C16" s="77"/>
      <c r="D16" s="60"/>
      <c r="E16" s="1136"/>
      <c r="F16" s="1136"/>
      <c r="G16" s="1136"/>
      <c r="H16" s="1136"/>
      <c r="I16" s="1136"/>
      <c r="J16" s="1136"/>
      <c r="K16" s="1136"/>
      <c r="L16" s="1136"/>
      <c r="M16" s="1136"/>
      <c r="N16" s="1136"/>
      <c r="O16" s="1136"/>
      <c r="P16" s="1136"/>
      <c r="Q16" s="1136"/>
      <c r="R16" s="1136"/>
      <c r="S16" s="1136"/>
      <c r="T16" s="1136"/>
      <c r="U16" s="1136"/>
      <c r="V16" s="1136"/>
      <c r="W16" s="1136"/>
      <c r="X16" s="1136"/>
      <c r="Y16" s="59"/>
    </row>
    <row r="17" spans="1:25" ht="15" customHeight="1">
      <c r="A17" s="43"/>
      <c r="B17" s="78"/>
      <c r="C17" s="77"/>
      <c r="D17" s="60"/>
      <c r="E17" s="1136"/>
      <c r="F17" s="1136"/>
      <c r="G17" s="1136"/>
      <c r="H17" s="1136"/>
      <c r="I17" s="1136"/>
      <c r="J17" s="1136"/>
      <c r="K17" s="1136"/>
      <c r="L17" s="1136"/>
      <c r="M17" s="1136"/>
      <c r="N17" s="1136"/>
      <c r="O17" s="1136"/>
      <c r="P17" s="1136"/>
      <c r="Q17" s="1136"/>
      <c r="R17" s="1136"/>
      <c r="S17" s="1136"/>
      <c r="T17" s="1136"/>
      <c r="U17" s="1136"/>
      <c r="V17" s="1136"/>
      <c r="W17" s="1136"/>
      <c r="X17" s="1136"/>
      <c r="Y17" s="59"/>
    </row>
    <row r="18" spans="1:25" ht="15">
      <c r="A18" s="43"/>
      <c r="B18" s="78"/>
      <c r="C18" s="77"/>
      <c r="D18" s="60"/>
      <c r="E18" s="1136"/>
      <c r="F18" s="1136"/>
      <c r="G18" s="1136"/>
      <c r="H18" s="1136"/>
      <c r="I18" s="1136"/>
      <c r="J18" s="1136"/>
      <c r="K18" s="1136"/>
      <c r="L18" s="1136"/>
      <c r="M18" s="1136"/>
      <c r="N18" s="1136"/>
      <c r="O18" s="1136"/>
      <c r="P18" s="1136"/>
      <c r="Q18" s="1136"/>
      <c r="R18" s="1136"/>
      <c r="S18" s="1136"/>
      <c r="T18" s="1136"/>
      <c r="U18" s="1136"/>
      <c r="V18" s="1136"/>
      <c r="W18" s="1136"/>
      <c r="X18" s="1136"/>
      <c r="Y18" s="59"/>
    </row>
    <row r="19" spans="1:25" ht="59.25" customHeight="1">
      <c r="A19" s="43"/>
      <c r="B19" s="78"/>
      <c r="C19" s="77"/>
      <c r="D19" s="66"/>
      <c r="E19" s="1136"/>
      <c r="F19" s="1136"/>
      <c r="G19" s="1136"/>
      <c r="H19" s="1136"/>
      <c r="I19" s="1136"/>
      <c r="J19" s="1136"/>
      <c r="K19" s="1136"/>
      <c r="L19" s="1136"/>
      <c r="M19" s="1136"/>
      <c r="N19" s="1136"/>
      <c r="O19" s="1136"/>
      <c r="P19" s="1136"/>
      <c r="Q19" s="1136"/>
      <c r="R19" s="1136"/>
      <c r="S19" s="1136"/>
      <c r="T19" s="1136"/>
      <c r="U19" s="1136"/>
      <c r="V19" s="1136"/>
      <c r="W19" s="1136"/>
      <c r="X19" s="1136"/>
      <c r="Y19" s="59"/>
    </row>
    <row r="20" spans="1:25" ht="15" hidden="1">
      <c r="A20" s="43"/>
      <c r="B20" s="78"/>
      <c r="C20" s="77"/>
      <c r="D20" s="66"/>
      <c r="E20" s="65"/>
      <c r="F20" s="65"/>
      <c r="G20" s="65"/>
      <c r="H20" s="65"/>
      <c r="I20" s="65"/>
      <c r="J20" s="65"/>
      <c r="K20" s="65"/>
      <c r="L20" s="65"/>
      <c r="M20" s="65"/>
      <c r="N20" s="65"/>
      <c r="O20" s="65"/>
      <c r="P20" s="65"/>
      <c r="Q20" s="65"/>
      <c r="R20" s="65"/>
      <c r="S20" s="65"/>
      <c r="T20" s="65"/>
      <c r="U20" s="65"/>
      <c r="V20" s="65"/>
      <c r="W20" s="65"/>
      <c r="X20" s="65"/>
      <c r="Y20" s="59"/>
    </row>
    <row r="21" spans="1:25" ht="14.25" hidden="1" customHeight="1">
      <c r="A21" s="43"/>
      <c r="B21" s="78"/>
      <c r="C21" s="77"/>
      <c r="D21" s="61"/>
      <c r="E21" s="72" t="s">
        <v>237</v>
      </c>
      <c r="F21" s="1141" t="s">
        <v>254</v>
      </c>
      <c r="G21" s="1142"/>
      <c r="H21" s="1142"/>
      <c r="I21" s="1142"/>
      <c r="J21" s="1142"/>
      <c r="K21" s="1142"/>
      <c r="L21" s="1142"/>
      <c r="M21" s="1142"/>
      <c r="N21" s="60"/>
      <c r="O21" s="71" t="s">
        <v>237</v>
      </c>
      <c r="P21" s="1143" t="s">
        <v>238</v>
      </c>
      <c r="Q21" s="1144"/>
      <c r="R21" s="1144"/>
      <c r="S21" s="1144"/>
      <c r="T21" s="1144"/>
      <c r="U21" s="1144"/>
      <c r="V21" s="1144"/>
      <c r="W21" s="1144"/>
      <c r="X21" s="1144"/>
      <c r="Y21" s="59"/>
    </row>
    <row r="22" spans="1:25" ht="14.25" hidden="1" customHeight="1">
      <c r="A22" s="43"/>
      <c r="B22" s="78"/>
      <c r="C22" s="77"/>
      <c r="D22" s="61"/>
      <c r="E22" s="94" t="s">
        <v>237</v>
      </c>
      <c r="F22" s="1141" t="s">
        <v>240</v>
      </c>
      <c r="G22" s="1142"/>
      <c r="H22" s="1142"/>
      <c r="I22" s="1142"/>
      <c r="J22" s="1142"/>
      <c r="K22" s="1142"/>
      <c r="L22" s="1142"/>
      <c r="M22" s="1142"/>
      <c r="N22" s="60"/>
      <c r="O22" s="74" t="s">
        <v>237</v>
      </c>
      <c r="P22" s="1143" t="s">
        <v>588</v>
      </c>
      <c r="Q22" s="1144"/>
      <c r="R22" s="1144"/>
      <c r="S22" s="1144"/>
      <c r="T22" s="1144"/>
      <c r="U22" s="1144"/>
      <c r="V22" s="1144"/>
      <c r="W22" s="1144"/>
      <c r="X22" s="1144"/>
      <c r="Y22" s="59"/>
    </row>
    <row r="23" spans="1:25" ht="27" hidden="1" customHeight="1">
      <c r="A23" s="43"/>
      <c r="B23" s="78"/>
      <c r="C23" s="77"/>
      <c r="D23" s="61"/>
      <c r="E23" s="60"/>
      <c r="F23" s="60"/>
      <c r="G23" s="60"/>
      <c r="H23" s="60"/>
      <c r="I23" s="60"/>
      <c r="J23" s="60"/>
      <c r="K23" s="60"/>
      <c r="L23" s="60"/>
      <c r="M23" s="60"/>
      <c r="N23" s="60"/>
      <c r="O23" s="60"/>
      <c r="P23" s="1137"/>
      <c r="Q23" s="1137"/>
      <c r="R23" s="1137"/>
      <c r="S23" s="1137"/>
      <c r="T23" s="1137"/>
      <c r="U23" s="1137"/>
      <c r="V23" s="1137"/>
      <c r="W23" s="1137"/>
      <c r="X23" s="60"/>
      <c r="Y23" s="59"/>
    </row>
    <row r="24" spans="1:25" ht="10.5" hidden="1" customHeight="1">
      <c r="A24" s="43"/>
      <c r="B24" s="78"/>
      <c r="C24" s="77"/>
      <c r="D24" s="61"/>
      <c r="E24" s="60"/>
      <c r="F24" s="60"/>
      <c r="G24" s="60"/>
      <c r="H24" s="60"/>
      <c r="I24" s="60"/>
      <c r="J24" s="60"/>
      <c r="K24" s="60"/>
      <c r="L24" s="60"/>
      <c r="M24" s="60"/>
      <c r="N24" s="60"/>
      <c r="O24" s="60"/>
      <c r="P24" s="60"/>
      <c r="Q24" s="60"/>
      <c r="R24" s="60"/>
      <c r="S24" s="60"/>
      <c r="T24" s="60"/>
      <c r="U24" s="60"/>
      <c r="V24" s="60"/>
      <c r="W24" s="60"/>
      <c r="X24" s="60"/>
      <c r="Y24" s="59"/>
    </row>
    <row r="25" spans="1:25" ht="27" hidden="1" customHeight="1">
      <c r="A25" s="43"/>
      <c r="B25" s="78"/>
      <c r="C25" s="77"/>
      <c r="D25" s="61"/>
      <c r="E25" s="60"/>
      <c r="F25" s="60"/>
      <c r="G25" s="60"/>
      <c r="H25" s="60"/>
      <c r="I25" s="60"/>
      <c r="J25" s="60"/>
      <c r="K25" s="60"/>
      <c r="L25" s="60"/>
      <c r="M25" s="60"/>
      <c r="N25" s="60"/>
      <c r="O25" s="60"/>
      <c r="P25" s="60"/>
      <c r="Q25" s="60"/>
      <c r="R25" s="60"/>
      <c r="S25" s="60"/>
      <c r="T25" s="60"/>
      <c r="U25" s="60"/>
      <c r="V25" s="60"/>
      <c r="W25" s="60"/>
      <c r="X25" s="60"/>
      <c r="Y25" s="59"/>
    </row>
    <row r="26" spans="1:25" ht="12" hidden="1" customHeight="1">
      <c r="A26" s="43"/>
      <c r="B26" s="78"/>
      <c r="C26" s="77"/>
      <c r="D26" s="61"/>
      <c r="E26" s="60"/>
      <c r="F26" s="60"/>
      <c r="G26" s="60"/>
      <c r="H26" s="60"/>
      <c r="I26" s="60"/>
      <c r="J26" s="60"/>
      <c r="K26" s="60"/>
      <c r="L26" s="60"/>
      <c r="M26" s="60"/>
      <c r="N26" s="60"/>
      <c r="O26" s="60"/>
      <c r="P26" s="60"/>
      <c r="Q26" s="60"/>
      <c r="R26" s="60"/>
      <c r="S26" s="60"/>
      <c r="T26" s="60"/>
      <c r="U26" s="60"/>
      <c r="V26" s="60"/>
      <c r="W26" s="60"/>
      <c r="X26" s="60"/>
      <c r="Y26" s="59"/>
    </row>
    <row r="27" spans="1:25" ht="38.25" hidden="1" customHeight="1">
      <c r="A27" s="43"/>
      <c r="B27" s="78"/>
      <c r="C27" s="77"/>
      <c r="D27" s="61"/>
      <c r="E27" s="60"/>
      <c r="F27" s="60"/>
      <c r="G27" s="60"/>
      <c r="H27" s="60"/>
      <c r="I27" s="60"/>
      <c r="J27" s="60"/>
      <c r="K27" s="60"/>
      <c r="L27" s="60"/>
      <c r="M27" s="60"/>
      <c r="N27" s="60"/>
      <c r="O27" s="60"/>
      <c r="P27" s="60"/>
      <c r="Q27" s="60"/>
      <c r="R27" s="60"/>
      <c r="S27" s="60"/>
      <c r="T27" s="60"/>
      <c r="U27" s="60"/>
      <c r="V27" s="60"/>
      <c r="W27" s="60"/>
      <c r="X27" s="60"/>
      <c r="Y27" s="59"/>
    </row>
    <row r="28" spans="1:25" ht="15" hidden="1">
      <c r="A28" s="43"/>
      <c r="B28" s="78"/>
      <c r="C28" s="77"/>
      <c r="D28" s="61"/>
      <c r="E28" s="60"/>
      <c r="F28" s="60"/>
      <c r="G28" s="60"/>
      <c r="H28" s="60"/>
      <c r="I28" s="60"/>
      <c r="J28" s="60"/>
      <c r="K28" s="60"/>
      <c r="L28" s="60"/>
      <c r="M28" s="60"/>
      <c r="N28" s="60"/>
      <c r="O28" s="60"/>
      <c r="P28" s="60"/>
      <c r="Q28" s="60"/>
      <c r="R28" s="60"/>
      <c r="S28" s="60"/>
      <c r="T28" s="60"/>
      <c r="U28" s="60"/>
      <c r="V28" s="60"/>
      <c r="W28" s="60"/>
      <c r="X28" s="60"/>
      <c r="Y28" s="59"/>
    </row>
    <row r="29" spans="1:25" ht="15" hidden="1">
      <c r="A29" s="43"/>
      <c r="B29" s="78"/>
      <c r="C29" s="77"/>
      <c r="D29" s="61"/>
      <c r="E29" s="60"/>
      <c r="F29" s="60"/>
      <c r="G29" s="60"/>
      <c r="H29" s="60"/>
      <c r="I29" s="60"/>
      <c r="J29" s="60"/>
      <c r="K29" s="60"/>
      <c r="L29" s="60"/>
      <c r="M29" s="60"/>
      <c r="N29" s="60"/>
      <c r="O29" s="60"/>
      <c r="P29" s="60"/>
      <c r="Q29" s="60"/>
      <c r="R29" s="60"/>
      <c r="S29" s="60"/>
      <c r="T29" s="60"/>
      <c r="U29" s="60"/>
      <c r="V29" s="60"/>
      <c r="W29" s="60"/>
      <c r="X29" s="60"/>
      <c r="Y29" s="59"/>
    </row>
    <row r="30" spans="1:25" ht="15" hidden="1">
      <c r="A30" s="43"/>
      <c r="B30" s="78"/>
      <c r="C30" s="77"/>
      <c r="D30" s="61"/>
      <c r="E30" s="60"/>
      <c r="F30" s="60"/>
      <c r="G30" s="60"/>
      <c r="H30" s="60"/>
      <c r="I30" s="60"/>
      <c r="J30" s="60"/>
      <c r="K30" s="60"/>
      <c r="L30" s="60"/>
      <c r="M30" s="60"/>
      <c r="N30" s="60"/>
      <c r="O30" s="60"/>
      <c r="P30" s="60"/>
      <c r="Q30" s="60"/>
      <c r="R30" s="60"/>
      <c r="S30" s="60"/>
      <c r="T30" s="60"/>
      <c r="U30" s="60"/>
      <c r="V30" s="60"/>
      <c r="W30" s="60"/>
      <c r="X30" s="60"/>
      <c r="Y30" s="59"/>
    </row>
    <row r="31" spans="1:25" ht="15" hidden="1">
      <c r="A31" s="43"/>
      <c r="B31" s="78"/>
      <c r="C31" s="77"/>
      <c r="D31" s="61"/>
      <c r="E31" s="60"/>
      <c r="F31" s="60"/>
      <c r="G31" s="60"/>
      <c r="H31" s="60"/>
      <c r="I31" s="60"/>
      <c r="J31" s="60"/>
      <c r="K31" s="60"/>
      <c r="L31" s="60"/>
      <c r="M31" s="60"/>
      <c r="N31" s="60"/>
      <c r="O31" s="60"/>
      <c r="P31" s="60"/>
      <c r="Q31" s="60"/>
      <c r="R31" s="60"/>
      <c r="S31" s="60"/>
      <c r="T31" s="60"/>
      <c r="U31" s="60"/>
      <c r="V31" s="60"/>
      <c r="W31" s="60"/>
      <c r="X31" s="60"/>
      <c r="Y31" s="59"/>
    </row>
    <row r="32" spans="1:25" ht="15" hidden="1">
      <c r="A32" s="43"/>
      <c r="B32" s="78"/>
      <c r="C32" s="77"/>
      <c r="D32" s="61"/>
      <c r="E32" s="60"/>
      <c r="F32" s="60"/>
      <c r="G32" s="60"/>
      <c r="H32" s="60"/>
      <c r="I32" s="60"/>
      <c r="J32" s="60"/>
      <c r="K32" s="60"/>
      <c r="L32" s="60"/>
      <c r="M32" s="60"/>
      <c r="N32" s="60"/>
      <c r="O32" s="60"/>
      <c r="P32" s="60"/>
      <c r="Q32" s="60"/>
      <c r="R32" s="60"/>
      <c r="S32" s="60"/>
      <c r="T32" s="60"/>
      <c r="U32" s="60"/>
      <c r="V32" s="60"/>
      <c r="W32" s="60"/>
      <c r="X32" s="60"/>
      <c r="Y32" s="59"/>
    </row>
    <row r="33" spans="1:25" ht="18.75" hidden="1" customHeight="1">
      <c r="A33" s="43"/>
      <c r="B33" s="78"/>
      <c r="C33" s="77"/>
      <c r="D33" s="66"/>
      <c r="E33" s="65"/>
      <c r="F33" s="65"/>
      <c r="G33" s="65"/>
      <c r="H33" s="65"/>
      <c r="I33" s="65"/>
      <c r="J33" s="65"/>
      <c r="K33" s="65"/>
      <c r="L33" s="65"/>
      <c r="M33" s="65"/>
      <c r="N33" s="65"/>
      <c r="O33" s="65"/>
      <c r="P33" s="65"/>
      <c r="Q33" s="65"/>
      <c r="R33" s="65"/>
      <c r="S33" s="65"/>
      <c r="T33" s="65"/>
      <c r="U33" s="65"/>
      <c r="V33" s="65"/>
      <c r="W33" s="65"/>
      <c r="X33" s="65"/>
      <c r="Y33" s="59"/>
    </row>
    <row r="34" spans="1:25" ht="15" hidden="1">
      <c r="A34" s="43"/>
      <c r="B34" s="78"/>
      <c r="C34" s="77"/>
      <c r="D34" s="66"/>
      <c r="E34" s="65"/>
      <c r="F34" s="65"/>
      <c r="G34" s="65"/>
      <c r="H34" s="65"/>
      <c r="I34" s="65"/>
      <c r="J34" s="65"/>
      <c r="K34" s="65"/>
      <c r="L34" s="65"/>
      <c r="M34" s="65"/>
      <c r="N34" s="65"/>
      <c r="O34" s="65"/>
      <c r="P34" s="65"/>
      <c r="Q34" s="65"/>
      <c r="R34" s="65"/>
      <c r="S34" s="65"/>
      <c r="T34" s="65"/>
      <c r="U34" s="65"/>
      <c r="V34" s="65"/>
      <c r="W34" s="65"/>
      <c r="X34" s="65"/>
      <c r="Y34" s="59"/>
    </row>
    <row r="35" spans="1:25" ht="24" hidden="1" customHeight="1">
      <c r="A35" s="43"/>
      <c r="B35" s="78"/>
      <c r="C35" s="77"/>
      <c r="D35" s="61"/>
      <c r="E35" s="1140" t="s">
        <v>394</v>
      </c>
      <c r="F35" s="1140"/>
      <c r="G35" s="1140"/>
      <c r="H35" s="1140"/>
      <c r="I35" s="1140"/>
      <c r="J35" s="1140"/>
      <c r="K35" s="1140"/>
      <c r="L35" s="1140"/>
      <c r="M35" s="1140"/>
      <c r="N35" s="1140"/>
      <c r="O35" s="1140"/>
      <c r="P35" s="1140"/>
      <c r="Q35" s="1140"/>
      <c r="R35" s="1140"/>
      <c r="S35" s="1140"/>
      <c r="T35" s="1140"/>
      <c r="U35" s="1140"/>
      <c r="V35" s="1140"/>
      <c r="W35" s="1140"/>
      <c r="X35" s="1140"/>
      <c r="Y35" s="59"/>
    </row>
    <row r="36" spans="1:25" ht="38.25" hidden="1" customHeight="1">
      <c r="A36" s="43"/>
      <c r="B36" s="78"/>
      <c r="C36" s="77"/>
      <c r="D36" s="61"/>
      <c r="E36" s="1140"/>
      <c r="F36" s="1140"/>
      <c r="G36" s="1140"/>
      <c r="H36" s="1140"/>
      <c r="I36" s="1140"/>
      <c r="J36" s="1140"/>
      <c r="K36" s="1140"/>
      <c r="L36" s="1140"/>
      <c r="M36" s="1140"/>
      <c r="N36" s="1140"/>
      <c r="O36" s="1140"/>
      <c r="P36" s="1140"/>
      <c r="Q36" s="1140"/>
      <c r="R36" s="1140"/>
      <c r="S36" s="1140"/>
      <c r="T36" s="1140"/>
      <c r="U36" s="1140"/>
      <c r="V36" s="1140"/>
      <c r="W36" s="1140"/>
      <c r="X36" s="1140"/>
      <c r="Y36" s="59"/>
    </row>
    <row r="37" spans="1:25" ht="9.75" hidden="1" customHeight="1">
      <c r="A37" s="43"/>
      <c r="B37" s="78"/>
      <c r="C37" s="77"/>
      <c r="D37" s="61"/>
      <c r="E37" s="1140"/>
      <c r="F37" s="1140"/>
      <c r="G37" s="1140"/>
      <c r="H37" s="1140"/>
      <c r="I37" s="1140"/>
      <c r="J37" s="1140"/>
      <c r="K37" s="1140"/>
      <c r="L37" s="1140"/>
      <c r="M37" s="1140"/>
      <c r="N37" s="1140"/>
      <c r="O37" s="1140"/>
      <c r="P37" s="1140"/>
      <c r="Q37" s="1140"/>
      <c r="R37" s="1140"/>
      <c r="S37" s="1140"/>
      <c r="T37" s="1140"/>
      <c r="U37" s="1140"/>
      <c r="V37" s="1140"/>
      <c r="W37" s="1140"/>
      <c r="X37" s="1140"/>
      <c r="Y37" s="59"/>
    </row>
    <row r="38" spans="1:25" ht="51" hidden="1" customHeight="1">
      <c r="A38" s="43"/>
      <c r="B38" s="78"/>
      <c r="C38" s="77"/>
      <c r="D38" s="61"/>
      <c r="E38" s="1140"/>
      <c r="F38" s="1140"/>
      <c r="G38" s="1140"/>
      <c r="H38" s="1140"/>
      <c r="I38" s="1140"/>
      <c r="J38" s="1140"/>
      <c r="K38" s="1140"/>
      <c r="L38" s="1140"/>
      <c r="M38" s="1140"/>
      <c r="N38" s="1140"/>
      <c r="O38" s="1140"/>
      <c r="P38" s="1140"/>
      <c r="Q38" s="1140"/>
      <c r="R38" s="1140"/>
      <c r="S38" s="1140"/>
      <c r="T38" s="1140"/>
      <c r="U38" s="1140"/>
      <c r="V38" s="1140"/>
      <c r="W38" s="1140"/>
      <c r="X38" s="1140"/>
      <c r="Y38" s="59"/>
    </row>
    <row r="39" spans="1:25" ht="15" hidden="1" customHeight="1">
      <c r="A39" s="43"/>
      <c r="B39" s="78"/>
      <c r="C39" s="77"/>
      <c r="D39" s="61"/>
      <c r="E39" s="1140"/>
      <c r="F39" s="1140"/>
      <c r="G39" s="1140"/>
      <c r="H39" s="1140"/>
      <c r="I39" s="1140"/>
      <c r="J39" s="1140"/>
      <c r="K39" s="1140"/>
      <c r="L39" s="1140"/>
      <c r="M39" s="1140"/>
      <c r="N39" s="1140"/>
      <c r="O39" s="1140"/>
      <c r="P39" s="1140"/>
      <c r="Q39" s="1140"/>
      <c r="R39" s="1140"/>
      <c r="S39" s="1140"/>
      <c r="T39" s="1140"/>
      <c r="U39" s="1140"/>
      <c r="V39" s="1140"/>
      <c r="W39" s="1140"/>
      <c r="X39" s="1140"/>
      <c r="Y39" s="59"/>
    </row>
    <row r="40" spans="1:25" ht="12" hidden="1" customHeight="1">
      <c r="A40" s="43"/>
      <c r="B40" s="78"/>
      <c r="C40" s="77"/>
      <c r="D40" s="61"/>
      <c r="E40" s="1126"/>
      <c r="F40" s="1127"/>
      <c r="G40" s="1127"/>
      <c r="H40" s="1127"/>
      <c r="I40" s="1127"/>
      <c r="J40" s="1127"/>
      <c r="K40" s="1127"/>
      <c r="L40" s="1127"/>
      <c r="M40" s="1127"/>
      <c r="N40" s="1127"/>
      <c r="O40" s="1127"/>
      <c r="P40" s="1127"/>
      <c r="Q40" s="1127"/>
      <c r="R40" s="1127"/>
      <c r="S40" s="1127"/>
      <c r="T40" s="1127"/>
      <c r="U40" s="1127"/>
      <c r="V40" s="1127"/>
      <c r="W40" s="1127"/>
      <c r="X40" s="1127"/>
      <c r="Y40" s="59"/>
    </row>
    <row r="41" spans="1:25" ht="38.25" hidden="1" customHeight="1">
      <c r="A41" s="43"/>
      <c r="B41" s="78"/>
      <c r="C41" s="77"/>
      <c r="D41" s="61"/>
      <c r="E41" s="1140"/>
      <c r="F41" s="1140"/>
      <c r="G41" s="1140"/>
      <c r="H41" s="1140"/>
      <c r="I41" s="1140"/>
      <c r="J41" s="1140"/>
      <c r="K41" s="1140"/>
      <c r="L41" s="1140"/>
      <c r="M41" s="1140"/>
      <c r="N41" s="1140"/>
      <c r="O41" s="1140"/>
      <c r="P41" s="1140"/>
      <c r="Q41" s="1140"/>
      <c r="R41" s="1140"/>
      <c r="S41" s="1140"/>
      <c r="T41" s="1140"/>
      <c r="U41" s="1140"/>
      <c r="V41" s="1140"/>
      <c r="W41" s="1140"/>
      <c r="X41" s="1140"/>
      <c r="Y41" s="59"/>
    </row>
    <row r="42" spans="1:25" ht="15" hidden="1">
      <c r="A42" s="43"/>
      <c r="B42" s="78"/>
      <c r="C42" s="77"/>
      <c r="D42" s="61"/>
      <c r="E42" s="1140"/>
      <c r="F42" s="1140"/>
      <c r="G42" s="1140"/>
      <c r="H42" s="1140"/>
      <c r="I42" s="1140"/>
      <c r="J42" s="1140"/>
      <c r="K42" s="1140"/>
      <c r="L42" s="1140"/>
      <c r="M42" s="1140"/>
      <c r="N42" s="1140"/>
      <c r="O42" s="1140"/>
      <c r="P42" s="1140"/>
      <c r="Q42" s="1140"/>
      <c r="R42" s="1140"/>
      <c r="S42" s="1140"/>
      <c r="T42" s="1140"/>
      <c r="U42" s="1140"/>
      <c r="V42" s="1140"/>
      <c r="W42" s="1140"/>
      <c r="X42" s="1140"/>
      <c r="Y42" s="59"/>
    </row>
    <row r="43" spans="1:25" ht="15" hidden="1">
      <c r="A43" s="43"/>
      <c r="B43" s="78"/>
      <c r="C43" s="77"/>
      <c r="D43" s="61"/>
      <c r="E43" s="1140"/>
      <c r="F43" s="1140"/>
      <c r="G43" s="1140"/>
      <c r="H43" s="1140"/>
      <c r="I43" s="1140"/>
      <c r="J43" s="1140"/>
      <c r="K43" s="1140"/>
      <c r="L43" s="1140"/>
      <c r="M43" s="1140"/>
      <c r="N43" s="1140"/>
      <c r="O43" s="1140"/>
      <c r="P43" s="1140"/>
      <c r="Q43" s="1140"/>
      <c r="R43" s="1140"/>
      <c r="S43" s="1140"/>
      <c r="T43" s="1140"/>
      <c r="U43" s="1140"/>
      <c r="V43" s="1140"/>
      <c r="W43" s="1140"/>
      <c r="X43" s="1140"/>
      <c r="Y43" s="59"/>
    </row>
    <row r="44" spans="1:25" ht="33.75" hidden="1" customHeight="1">
      <c r="A44" s="43"/>
      <c r="B44" s="78"/>
      <c r="C44" s="77"/>
      <c r="D44" s="66"/>
      <c r="E44" s="1140"/>
      <c r="F44" s="1140"/>
      <c r="G44" s="1140"/>
      <c r="H44" s="1140"/>
      <c r="I44" s="1140"/>
      <c r="J44" s="1140"/>
      <c r="K44" s="1140"/>
      <c r="L44" s="1140"/>
      <c r="M44" s="1140"/>
      <c r="N44" s="1140"/>
      <c r="O44" s="1140"/>
      <c r="P44" s="1140"/>
      <c r="Q44" s="1140"/>
      <c r="R44" s="1140"/>
      <c r="S44" s="1140"/>
      <c r="T44" s="1140"/>
      <c r="U44" s="1140"/>
      <c r="V44" s="1140"/>
      <c r="W44" s="1140"/>
      <c r="X44" s="1140"/>
      <c r="Y44" s="59"/>
    </row>
    <row r="45" spans="1:25" ht="15" hidden="1">
      <c r="A45" s="43"/>
      <c r="B45" s="78"/>
      <c r="C45" s="77"/>
      <c r="D45" s="66"/>
      <c r="E45" s="1140"/>
      <c r="F45" s="1140"/>
      <c r="G45" s="1140"/>
      <c r="H45" s="1140"/>
      <c r="I45" s="1140"/>
      <c r="J45" s="1140"/>
      <c r="K45" s="1140"/>
      <c r="L45" s="1140"/>
      <c r="M45" s="1140"/>
      <c r="N45" s="1140"/>
      <c r="O45" s="1140"/>
      <c r="P45" s="1140"/>
      <c r="Q45" s="1140"/>
      <c r="R45" s="1140"/>
      <c r="S45" s="1140"/>
      <c r="T45" s="1140"/>
      <c r="U45" s="1140"/>
      <c r="V45" s="1140"/>
      <c r="W45" s="1140"/>
      <c r="X45" s="1140"/>
      <c r="Y45" s="59"/>
    </row>
    <row r="46" spans="1:25" ht="24" hidden="1" customHeight="1">
      <c r="A46" s="43"/>
      <c r="B46" s="78"/>
      <c r="C46" s="77"/>
      <c r="D46" s="61"/>
      <c r="E46" s="1128" t="s">
        <v>236</v>
      </c>
      <c r="F46" s="1128"/>
      <c r="G46" s="1128"/>
      <c r="H46" s="1128"/>
      <c r="I46" s="1128"/>
      <c r="J46" s="1128"/>
      <c r="K46" s="1128"/>
      <c r="L46" s="1128"/>
      <c r="M46" s="1128"/>
      <c r="N46" s="1128"/>
      <c r="O46" s="1128"/>
      <c r="P46" s="1128"/>
      <c r="Q46" s="1128"/>
      <c r="R46" s="1128"/>
      <c r="S46" s="1128"/>
      <c r="T46" s="1128"/>
      <c r="U46" s="1128"/>
      <c r="V46" s="1128"/>
      <c r="W46" s="1128"/>
      <c r="X46" s="1128"/>
      <c r="Y46" s="59"/>
    </row>
    <row r="47" spans="1:25" ht="37.5" hidden="1" customHeight="1">
      <c r="A47" s="43"/>
      <c r="B47" s="78"/>
      <c r="C47" s="77"/>
      <c r="D47" s="61"/>
      <c r="E47" s="1128"/>
      <c r="F47" s="1128"/>
      <c r="G47" s="1128"/>
      <c r="H47" s="1128"/>
      <c r="I47" s="1128"/>
      <c r="J47" s="1128"/>
      <c r="K47" s="1128"/>
      <c r="L47" s="1128"/>
      <c r="M47" s="1128"/>
      <c r="N47" s="1128"/>
      <c r="O47" s="1128"/>
      <c r="P47" s="1128"/>
      <c r="Q47" s="1128"/>
      <c r="R47" s="1128"/>
      <c r="S47" s="1128"/>
      <c r="T47" s="1128"/>
      <c r="U47" s="1128"/>
      <c r="V47" s="1128"/>
      <c r="W47" s="1128"/>
      <c r="X47" s="1128"/>
      <c r="Y47" s="59"/>
    </row>
    <row r="48" spans="1:25" ht="24" hidden="1" customHeight="1">
      <c r="A48" s="43"/>
      <c r="B48" s="78"/>
      <c r="C48" s="77"/>
      <c r="D48" s="61"/>
      <c r="E48" s="1128"/>
      <c r="F48" s="1128"/>
      <c r="G48" s="1128"/>
      <c r="H48" s="1128"/>
      <c r="I48" s="1128"/>
      <c r="J48" s="1128"/>
      <c r="K48" s="1128"/>
      <c r="L48" s="1128"/>
      <c r="M48" s="1128"/>
      <c r="N48" s="1128"/>
      <c r="O48" s="1128"/>
      <c r="P48" s="1128"/>
      <c r="Q48" s="1128"/>
      <c r="R48" s="1128"/>
      <c r="S48" s="1128"/>
      <c r="T48" s="1128"/>
      <c r="U48" s="1128"/>
      <c r="V48" s="1128"/>
      <c r="W48" s="1128"/>
      <c r="X48" s="1128"/>
      <c r="Y48" s="59"/>
    </row>
    <row r="49" spans="1:25" ht="51" hidden="1" customHeight="1">
      <c r="A49" s="43"/>
      <c r="B49" s="78"/>
      <c r="C49" s="77"/>
      <c r="D49" s="61"/>
      <c r="E49" s="1128"/>
      <c r="F49" s="1128"/>
      <c r="G49" s="1128"/>
      <c r="H49" s="1128"/>
      <c r="I49" s="1128"/>
      <c r="J49" s="1128"/>
      <c r="K49" s="1128"/>
      <c r="L49" s="1128"/>
      <c r="M49" s="1128"/>
      <c r="N49" s="1128"/>
      <c r="O49" s="1128"/>
      <c r="P49" s="1128"/>
      <c r="Q49" s="1128"/>
      <c r="R49" s="1128"/>
      <c r="S49" s="1128"/>
      <c r="T49" s="1128"/>
      <c r="U49" s="1128"/>
      <c r="V49" s="1128"/>
      <c r="W49" s="1128"/>
      <c r="X49" s="1128"/>
      <c r="Y49" s="59"/>
    </row>
    <row r="50" spans="1:25" ht="15" hidden="1">
      <c r="A50" s="43"/>
      <c r="B50" s="78"/>
      <c r="C50" s="77"/>
      <c r="D50" s="61"/>
      <c r="E50" s="1128"/>
      <c r="F50" s="1128"/>
      <c r="G50" s="1128"/>
      <c r="H50" s="1128"/>
      <c r="I50" s="1128"/>
      <c r="J50" s="1128"/>
      <c r="K50" s="1128"/>
      <c r="L50" s="1128"/>
      <c r="M50" s="1128"/>
      <c r="N50" s="1128"/>
      <c r="O50" s="1128"/>
      <c r="P50" s="1128"/>
      <c r="Q50" s="1128"/>
      <c r="R50" s="1128"/>
      <c r="S50" s="1128"/>
      <c r="T50" s="1128"/>
      <c r="U50" s="1128"/>
      <c r="V50" s="1128"/>
      <c r="W50" s="1128"/>
      <c r="X50" s="1128"/>
      <c r="Y50" s="59"/>
    </row>
    <row r="51" spans="1:25" ht="15" hidden="1">
      <c r="A51" s="43"/>
      <c r="B51" s="78"/>
      <c r="C51" s="77"/>
      <c r="D51" s="61"/>
      <c r="E51" s="1128"/>
      <c r="F51" s="1128"/>
      <c r="G51" s="1128"/>
      <c r="H51" s="1128"/>
      <c r="I51" s="1128"/>
      <c r="J51" s="1128"/>
      <c r="K51" s="1128"/>
      <c r="L51" s="1128"/>
      <c r="M51" s="1128"/>
      <c r="N51" s="1128"/>
      <c r="O51" s="1128"/>
      <c r="P51" s="1128"/>
      <c r="Q51" s="1128"/>
      <c r="R51" s="1128"/>
      <c r="S51" s="1128"/>
      <c r="T51" s="1128"/>
      <c r="U51" s="1128"/>
      <c r="V51" s="1128"/>
      <c r="W51" s="1128"/>
      <c r="X51" s="1128"/>
      <c r="Y51" s="59"/>
    </row>
    <row r="52" spans="1:25" ht="15" hidden="1">
      <c r="A52" s="43"/>
      <c r="B52" s="78"/>
      <c r="C52" s="77"/>
      <c r="D52" s="61"/>
      <c r="E52" s="1128"/>
      <c r="F52" s="1128"/>
      <c r="G52" s="1128"/>
      <c r="H52" s="1128"/>
      <c r="I52" s="1128"/>
      <c r="J52" s="1128"/>
      <c r="K52" s="1128"/>
      <c r="L52" s="1128"/>
      <c r="M52" s="1128"/>
      <c r="N52" s="1128"/>
      <c r="O52" s="1128"/>
      <c r="P52" s="1128"/>
      <c r="Q52" s="1128"/>
      <c r="R52" s="1128"/>
      <c r="S52" s="1128"/>
      <c r="T52" s="1128"/>
      <c r="U52" s="1128"/>
      <c r="V52" s="1128"/>
      <c r="W52" s="1128"/>
      <c r="X52" s="1128"/>
      <c r="Y52" s="59"/>
    </row>
    <row r="53" spans="1:25" ht="15" hidden="1">
      <c r="A53" s="43"/>
      <c r="B53" s="78"/>
      <c r="C53" s="77"/>
      <c r="D53" s="61"/>
      <c r="E53" s="1128"/>
      <c r="F53" s="1128"/>
      <c r="G53" s="1128"/>
      <c r="H53" s="1128"/>
      <c r="I53" s="1128"/>
      <c r="J53" s="1128"/>
      <c r="K53" s="1128"/>
      <c r="L53" s="1128"/>
      <c r="M53" s="1128"/>
      <c r="N53" s="1128"/>
      <c r="O53" s="1128"/>
      <c r="P53" s="1128"/>
      <c r="Q53" s="1128"/>
      <c r="R53" s="1128"/>
      <c r="S53" s="1128"/>
      <c r="T53" s="1128"/>
      <c r="U53" s="1128"/>
      <c r="V53" s="1128"/>
      <c r="W53" s="1128"/>
      <c r="X53" s="1128"/>
      <c r="Y53" s="59"/>
    </row>
    <row r="54" spans="1:25" ht="15" hidden="1">
      <c r="A54" s="43"/>
      <c r="B54" s="78"/>
      <c r="C54" s="77"/>
      <c r="D54" s="61"/>
      <c r="E54" s="1128"/>
      <c r="F54" s="1128"/>
      <c r="G54" s="1128"/>
      <c r="H54" s="1128"/>
      <c r="I54" s="1128"/>
      <c r="J54" s="1128"/>
      <c r="K54" s="1128"/>
      <c r="L54" s="1128"/>
      <c r="M54" s="1128"/>
      <c r="N54" s="1128"/>
      <c r="O54" s="1128"/>
      <c r="P54" s="1128"/>
      <c r="Q54" s="1128"/>
      <c r="R54" s="1128"/>
      <c r="S54" s="1128"/>
      <c r="T54" s="1128"/>
      <c r="U54" s="1128"/>
      <c r="V54" s="1128"/>
      <c r="W54" s="1128"/>
      <c r="X54" s="1128"/>
      <c r="Y54" s="59"/>
    </row>
    <row r="55" spans="1:25" ht="15" hidden="1">
      <c r="A55" s="43"/>
      <c r="B55" s="78"/>
      <c r="C55" s="77"/>
      <c r="D55" s="61"/>
      <c r="E55" s="1128"/>
      <c r="F55" s="1128"/>
      <c r="G55" s="1128"/>
      <c r="H55" s="1128"/>
      <c r="I55" s="1128"/>
      <c r="J55" s="1128"/>
      <c r="K55" s="1128"/>
      <c r="L55" s="1128"/>
      <c r="M55" s="1128"/>
      <c r="N55" s="1128"/>
      <c r="O55" s="1128"/>
      <c r="P55" s="1128"/>
      <c r="Q55" s="1128"/>
      <c r="R55" s="1128"/>
      <c r="S55" s="1128"/>
      <c r="T55" s="1128"/>
      <c r="U55" s="1128"/>
      <c r="V55" s="1128"/>
      <c r="W55" s="1128"/>
      <c r="X55" s="1128"/>
      <c r="Y55" s="59"/>
    </row>
    <row r="56" spans="1:25" ht="25.5" hidden="1" customHeight="1">
      <c r="A56" s="43"/>
      <c r="B56" s="78"/>
      <c r="C56" s="77"/>
      <c r="D56" s="66"/>
      <c r="E56" s="1128"/>
      <c r="F56" s="1128"/>
      <c r="G56" s="1128"/>
      <c r="H56" s="1128"/>
      <c r="I56" s="1128"/>
      <c r="J56" s="1128"/>
      <c r="K56" s="1128"/>
      <c r="L56" s="1128"/>
      <c r="M56" s="1128"/>
      <c r="N56" s="1128"/>
      <c r="O56" s="1128"/>
      <c r="P56" s="1128"/>
      <c r="Q56" s="1128"/>
      <c r="R56" s="1128"/>
      <c r="S56" s="1128"/>
      <c r="T56" s="1128"/>
      <c r="U56" s="1128"/>
      <c r="V56" s="1128"/>
      <c r="W56" s="1128"/>
      <c r="X56" s="1128"/>
      <c r="Y56" s="59"/>
    </row>
    <row r="57" spans="1:25" ht="15" hidden="1">
      <c r="A57" s="43"/>
      <c r="B57" s="78"/>
      <c r="C57" s="77"/>
      <c r="D57" s="66"/>
      <c r="E57" s="1128"/>
      <c r="F57" s="1128"/>
      <c r="G57" s="1128"/>
      <c r="H57" s="1128"/>
      <c r="I57" s="1128"/>
      <c r="J57" s="1128"/>
      <c r="K57" s="1128"/>
      <c r="L57" s="1128"/>
      <c r="M57" s="1128"/>
      <c r="N57" s="1128"/>
      <c r="O57" s="1128"/>
      <c r="P57" s="1128"/>
      <c r="Q57" s="1128"/>
      <c r="R57" s="1128"/>
      <c r="S57" s="1128"/>
      <c r="T57" s="1128"/>
      <c r="U57" s="1128"/>
      <c r="V57" s="1128"/>
      <c r="W57" s="1128"/>
      <c r="X57" s="1128"/>
      <c r="Y57" s="59"/>
    </row>
    <row r="58" spans="1:25" ht="15" hidden="1" customHeight="1">
      <c r="A58" s="43"/>
      <c r="B58" s="78"/>
      <c r="C58" s="77"/>
      <c r="D58" s="61"/>
      <c r="E58" s="1129" t="s">
        <v>395</v>
      </c>
      <c r="F58" s="1129"/>
      <c r="G58" s="1129"/>
      <c r="H58" s="1129"/>
      <c r="I58" s="1129"/>
      <c r="J58" s="1129"/>
      <c r="K58" s="1129"/>
      <c r="L58" s="1129"/>
      <c r="M58" s="1129"/>
      <c r="N58" s="1129"/>
      <c r="O58" s="1129"/>
      <c r="P58" s="1129"/>
      <c r="Q58" s="1129"/>
      <c r="R58" s="1129"/>
      <c r="S58" s="1129"/>
      <c r="T58" s="1129"/>
      <c r="U58" s="1129"/>
      <c r="V58" s="231"/>
      <c r="W58" s="231"/>
      <c r="X58" s="231"/>
      <c r="Y58" s="59"/>
    </row>
    <row r="59" spans="1:25" ht="15" hidden="1" customHeight="1">
      <c r="A59" s="43"/>
      <c r="B59" s="78"/>
      <c r="C59" s="77"/>
      <c r="D59" s="61"/>
      <c r="E59" s="1131"/>
      <c r="F59" s="1131"/>
      <c r="G59" s="1131"/>
      <c r="H59" s="1126"/>
      <c r="I59" s="1127"/>
      <c r="J59" s="1127"/>
      <c r="K59" s="1127"/>
      <c r="L59" s="1127"/>
      <c r="M59" s="1127"/>
      <c r="N59" s="1127"/>
      <c r="O59" s="1127"/>
      <c r="P59" s="1127"/>
      <c r="Q59" s="1127"/>
      <c r="R59" s="1127"/>
      <c r="S59" s="1127"/>
      <c r="T59" s="1127"/>
      <c r="U59" s="1127"/>
      <c r="V59" s="1127"/>
      <c r="W59" s="1127"/>
      <c r="X59" s="1127"/>
      <c r="Y59" s="59"/>
    </row>
    <row r="60" spans="1:25" ht="15" hidden="1" customHeight="1">
      <c r="A60" s="43"/>
      <c r="B60" s="78"/>
      <c r="C60" s="77"/>
      <c r="D60" s="61"/>
      <c r="E60" s="1130"/>
      <c r="F60" s="1130"/>
      <c r="G60" s="1130"/>
      <c r="H60" s="1125"/>
      <c r="I60" s="1125"/>
      <c r="J60" s="1125"/>
      <c r="K60" s="1125"/>
      <c r="L60" s="1125"/>
      <c r="M60" s="1125"/>
      <c r="N60" s="1125"/>
      <c r="O60" s="1125"/>
      <c r="P60" s="1125"/>
      <c r="Q60" s="1125"/>
      <c r="R60" s="1125"/>
      <c r="S60" s="1125"/>
      <c r="T60" s="1125"/>
      <c r="U60" s="1125"/>
      <c r="V60" s="1125"/>
      <c r="W60" s="1125"/>
      <c r="X60" s="1125"/>
      <c r="Y60" s="59"/>
    </row>
    <row r="61" spans="1:25" ht="15" hidden="1">
      <c r="A61" s="43"/>
      <c r="B61" s="78"/>
      <c r="C61" s="77"/>
      <c r="D61" s="61"/>
      <c r="E61" s="70"/>
      <c r="F61" s="68"/>
      <c r="G61" s="69"/>
      <c r="H61" s="1125"/>
      <c r="I61" s="1125"/>
      <c r="J61" s="1125"/>
      <c r="K61" s="1125"/>
      <c r="L61" s="1125"/>
      <c r="M61" s="1125"/>
      <c r="N61" s="1125"/>
      <c r="O61" s="1125"/>
      <c r="P61" s="1125"/>
      <c r="Q61" s="1125"/>
      <c r="R61" s="1125"/>
      <c r="S61" s="1125"/>
      <c r="T61" s="1125"/>
      <c r="U61" s="1125"/>
      <c r="V61" s="1125"/>
      <c r="W61" s="1125"/>
      <c r="X61" s="1125"/>
      <c r="Y61" s="59"/>
    </row>
    <row r="62" spans="1:25" ht="27.75" hidden="1" customHeight="1">
      <c r="A62" s="43"/>
      <c r="B62" s="78"/>
      <c r="C62" s="77"/>
      <c r="D62" s="61"/>
      <c r="E62" s="60"/>
      <c r="F62" s="60"/>
      <c r="G62" s="60"/>
      <c r="H62" s="60"/>
      <c r="I62" s="60"/>
      <c r="J62" s="60"/>
      <c r="K62" s="60"/>
      <c r="L62" s="60"/>
      <c r="M62" s="60"/>
      <c r="N62" s="60"/>
      <c r="O62" s="60"/>
      <c r="P62" s="60"/>
      <c r="Q62" s="60"/>
      <c r="R62" s="60"/>
      <c r="S62" s="60"/>
      <c r="T62" s="60"/>
      <c r="U62" s="60"/>
      <c r="V62" s="60"/>
      <c r="W62" s="60"/>
      <c r="X62" s="60"/>
      <c r="Y62" s="59"/>
    </row>
    <row r="63" spans="1:25" ht="15" hidden="1">
      <c r="A63" s="43"/>
      <c r="B63" s="78"/>
      <c r="C63" s="77"/>
      <c r="D63" s="61"/>
      <c r="E63" s="60"/>
      <c r="F63" s="60"/>
      <c r="G63" s="60"/>
      <c r="H63" s="60"/>
      <c r="I63" s="60"/>
      <c r="J63" s="60"/>
      <c r="K63" s="60"/>
      <c r="L63" s="60"/>
      <c r="M63" s="60"/>
      <c r="N63" s="60"/>
      <c r="O63" s="60"/>
      <c r="P63" s="60"/>
      <c r="Q63" s="60"/>
      <c r="R63" s="60"/>
      <c r="S63" s="60"/>
      <c r="T63" s="60"/>
      <c r="U63" s="60"/>
      <c r="V63" s="60"/>
      <c r="W63" s="60"/>
      <c r="X63" s="60"/>
      <c r="Y63" s="59"/>
    </row>
    <row r="64" spans="1:25" ht="15" hidden="1">
      <c r="A64" s="43"/>
      <c r="B64" s="78"/>
      <c r="C64" s="77"/>
      <c r="D64" s="61"/>
      <c r="E64" s="60"/>
      <c r="F64" s="60"/>
      <c r="G64" s="60"/>
      <c r="H64" s="60"/>
      <c r="I64" s="60"/>
      <c r="J64" s="60"/>
      <c r="K64" s="60"/>
      <c r="L64" s="60"/>
      <c r="M64" s="60"/>
      <c r="N64" s="60"/>
      <c r="O64" s="60"/>
      <c r="P64" s="60"/>
      <c r="Q64" s="60"/>
      <c r="R64" s="60"/>
      <c r="S64" s="60"/>
      <c r="T64" s="60"/>
      <c r="U64" s="60"/>
      <c r="V64" s="60"/>
      <c r="W64" s="60"/>
      <c r="X64" s="60"/>
      <c r="Y64" s="59"/>
    </row>
    <row r="65" spans="1:25" ht="15" hidden="1">
      <c r="A65" s="43"/>
      <c r="B65" s="78"/>
      <c r="C65" s="77"/>
      <c r="D65" s="61"/>
      <c r="E65" s="60"/>
      <c r="F65" s="60"/>
      <c r="G65" s="60"/>
      <c r="H65" s="60"/>
      <c r="I65" s="60"/>
      <c r="J65" s="60"/>
      <c r="K65" s="60"/>
      <c r="L65" s="60"/>
      <c r="M65" s="60"/>
      <c r="N65" s="60"/>
      <c r="O65" s="60"/>
      <c r="P65" s="60"/>
      <c r="Q65" s="60"/>
      <c r="R65" s="60"/>
      <c r="S65" s="60"/>
      <c r="T65" s="60"/>
      <c r="U65" s="60"/>
      <c r="V65" s="60"/>
      <c r="W65" s="60"/>
      <c r="X65" s="60"/>
      <c r="Y65" s="59"/>
    </row>
    <row r="66" spans="1:25" ht="15" hidden="1">
      <c r="A66" s="43"/>
      <c r="B66" s="78"/>
      <c r="C66" s="77"/>
      <c r="D66" s="61"/>
      <c r="E66" s="60"/>
      <c r="F66" s="60"/>
      <c r="G66" s="60"/>
      <c r="H66" s="60"/>
      <c r="I66" s="60"/>
      <c r="J66" s="60"/>
      <c r="K66" s="60"/>
      <c r="L66" s="60"/>
      <c r="M66" s="60"/>
      <c r="N66" s="60"/>
      <c r="O66" s="60"/>
      <c r="P66" s="60"/>
      <c r="Q66" s="60"/>
      <c r="R66" s="60"/>
      <c r="S66" s="60"/>
      <c r="T66" s="60"/>
      <c r="U66" s="60"/>
      <c r="V66" s="60"/>
      <c r="W66" s="60"/>
      <c r="X66" s="60"/>
      <c r="Y66" s="59"/>
    </row>
    <row r="67" spans="1:25" ht="15" hidden="1">
      <c r="A67" s="43"/>
      <c r="B67" s="78"/>
      <c r="C67" s="77"/>
      <c r="D67" s="61"/>
      <c r="E67" s="60"/>
      <c r="F67" s="60"/>
      <c r="G67" s="60"/>
      <c r="H67" s="60"/>
      <c r="I67" s="60"/>
      <c r="J67" s="60"/>
      <c r="K67" s="60"/>
      <c r="L67" s="60"/>
      <c r="M67" s="60"/>
      <c r="N67" s="60"/>
      <c r="O67" s="60"/>
      <c r="P67" s="60"/>
      <c r="Q67" s="60"/>
      <c r="R67" s="60"/>
      <c r="S67" s="60"/>
      <c r="T67" s="60"/>
      <c r="U67" s="60"/>
      <c r="V67" s="60"/>
      <c r="W67" s="60"/>
      <c r="X67" s="60"/>
      <c r="Y67" s="59"/>
    </row>
    <row r="68" spans="1:25" ht="89.25" hidden="1" customHeight="1">
      <c r="A68" s="43"/>
      <c r="B68" s="78"/>
      <c r="C68" s="77"/>
      <c r="D68" s="66"/>
      <c r="E68" s="65"/>
      <c r="F68" s="65"/>
      <c r="G68" s="65"/>
      <c r="H68" s="65"/>
      <c r="I68" s="65"/>
      <c r="J68" s="65"/>
      <c r="K68" s="65"/>
      <c r="L68" s="65"/>
      <c r="M68" s="65"/>
      <c r="N68" s="65"/>
      <c r="O68" s="65"/>
      <c r="P68" s="65"/>
      <c r="Q68" s="65"/>
      <c r="R68" s="65"/>
      <c r="S68" s="65"/>
      <c r="T68" s="65"/>
      <c r="U68" s="65"/>
      <c r="V68" s="65"/>
      <c r="W68" s="65"/>
      <c r="X68" s="65"/>
      <c r="Y68" s="59"/>
    </row>
    <row r="69" spans="1:25" ht="15" hidden="1">
      <c r="A69" s="43"/>
      <c r="B69" s="78"/>
      <c r="C69" s="77"/>
      <c r="D69" s="66"/>
      <c r="E69" s="65"/>
      <c r="F69" s="65"/>
      <c r="G69" s="65"/>
      <c r="H69" s="65"/>
      <c r="I69" s="65"/>
      <c r="J69" s="65"/>
      <c r="K69" s="65"/>
      <c r="L69" s="65"/>
      <c r="M69" s="65"/>
      <c r="N69" s="65"/>
      <c r="O69" s="65"/>
      <c r="P69" s="65"/>
      <c r="Q69" s="65"/>
      <c r="R69" s="65"/>
      <c r="S69" s="65"/>
      <c r="T69" s="65"/>
      <c r="U69" s="65"/>
      <c r="V69" s="65"/>
      <c r="W69" s="65"/>
      <c r="X69" s="65"/>
      <c r="Y69" s="59"/>
    </row>
    <row r="70" spans="1:25" ht="15" hidden="1">
      <c r="A70" s="43"/>
      <c r="B70" s="78"/>
      <c r="C70" s="77"/>
      <c r="D70" s="61"/>
      <c r="E70" s="1129" t="s">
        <v>396</v>
      </c>
      <c r="F70" s="1129"/>
      <c r="G70" s="1129"/>
      <c r="H70" s="1129"/>
      <c r="I70" s="1129"/>
      <c r="J70" s="1129"/>
      <c r="K70" s="1129"/>
      <c r="L70" s="1129"/>
      <c r="M70" s="1129"/>
      <c r="N70" s="1129"/>
      <c r="O70" s="1129"/>
      <c r="P70" s="1129"/>
      <c r="Q70" s="1129"/>
      <c r="R70" s="1129"/>
      <c r="S70" s="1129"/>
      <c r="T70" s="1129"/>
      <c r="U70" s="450"/>
      <c r="V70" s="450"/>
      <c r="W70" s="450"/>
      <c r="X70" s="450"/>
      <c r="Y70" s="59"/>
    </row>
    <row r="71" spans="1:25" ht="15" hidden="1">
      <c r="A71" s="43"/>
      <c r="B71" s="78"/>
      <c r="C71" s="77"/>
      <c r="D71" s="61"/>
      <c r="E71" s="1129" t="s">
        <v>587</v>
      </c>
      <c r="F71" s="1129"/>
      <c r="G71" s="1129"/>
      <c r="H71" s="1129"/>
      <c r="I71" s="1129"/>
      <c r="J71" s="1129"/>
      <c r="K71" s="1129"/>
      <c r="L71" s="1129"/>
      <c r="M71" s="1129"/>
      <c r="N71" s="1129"/>
      <c r="O71" s="1129"/>
      <c r="P71" s="1129"/>
      <c r="Q71" s="1129"/>
      <c r="R71" s="1129"/>
      <c r="S71" s="1129"/>
      <c r="T71" s="1129"/>
      <c r="U71" s="451"/>
      <c r="V71" s="451"/>
      <c r="W71" s="451"/>
      <c r="X71" s="451"/>
      <c r="Y71" s="59"/>
    </row>
    <row r="72" spans="1:25" ht="40.5" hidden="1" customHeight="1">
      <c r="A72" s="43"/>
      <c r="B72" s="78"/>
      <c r="C72" s="77"/>
      <c r="D72" s="61"/>
      <c r="E72" s="451"/>
      <c r="F72" s="451"/>
      <c r="G72" s="451"/>
      <c r="H72" s="451"/>
      <c r="I72" s="451"/>
      <c r="J72" s="451"/>
      <c r="K72" s="451"/>
      <c r="L72" s="451"/>
      <c r="M72" s="451"/>
      <c r="N72" s="451"/>
      <c r="O72" s="451"/>
      <c r="P72" s="451"/>
      <c r="Q72" s="451"/>
      <c r="R72" s="451"/>
      <c r="S72" s="451"/>
      <c r="T72" s="451"/>
      <c r="U72" s="451"/>
      <c r="V72" s="451"/>
      <c r="W72" s="451"/>
      <c r="X72" s="451"/>
      <c r="Y72" s="59"/>
    </row>
    <row r="73" spans="1:25" ht="63" hidden="1" customHeight="1">
      <c r="A73" s="43"/>
      <c r="B73" s="78"/>
      <c r="C73" s="77"/>
      <c r="D73" s="61"/>
      <c r="E73" s="451"/>
      <c r="F73" s="451"/>
      <c r="G73" s="451"/>
      <c r="H73" s="451"/>
      <c r="I73" s="451"/>
      <c r="J73" s="451"/>
      <c r="K73" s="451"/>
      <c r="L73" s="451"/>
      <c r="M73" s="451"/>
      <c r="N73" s="451"/>
      <c r="O73" s="451"/>
      <c r="P73" s="451"/>
      <c r="Q73" s="451"/>
      <c r="R73" s="451"/>
      <c r="S73" s="451"/>
      <c r="T73" s="451"/>
      <c r="U73" s="451"/>
      <c r="V73" s="451"/>
      <c r="W73" s="451"/>
      <c r="X73" s="451"/>
      <c r="Y73" s="59"/>
    </row>
    <row r="74" spans="1:25" ht="30" hidden="1" customHeight="1">
      <c r="A74" s="43"/>
      <c r="B74" s="78"/>
      <c r="C74" s="77"/>
      <c r="D74" s="61"/>
      <c r="E74" s="451"/>
      <c r="F74" s="451"/>
      <c r="G74" s="451"/>
      <c r="H74" s="451"/>
      <c r="I74" s="451"/>
      <c r="J74" s="451"/>
      <c r="K74" s="451"/>
      <c r="L74" s="451"/>
      <c r="M74" s="451"/>
      <c r="N74" s="451"/>
      <c r="O74" s="451"/>
      <c r="P74" s="451"/>
      <c r="Q74" s="451"/>
      <c r="R74" s="451"/>
      <c r="S74" s="451"/>
      <c r="T74" s="451"/>
      <c r="U74" s="451"/>
      <c r="V74" s="451"/>
      <c r="W74" s="451"/>
      <c r="X74" s="451"/>
      <c r="Y74" s="59"/>
    </row>
    <row r="75" spans="1:25" ht="30" hidden="1" customHeight="1">
      <c r="A75" s="43"/>
      <c r="B75" s="78"/>
      <c r="C75" s="77"/>
      <c r="D75" s="61"/>
      <c r="E75" s="451"/>
      <c r="F75" s="451"/>
      <c r="G75" s="451"/>
      <c r="H75" s="451"/>
      <c r="I75" s="451"/>
      <c r="J75" s="451"/>
      <c r="K75" s="451"/>
      <c r="L75" s="451"/>
      <c r="M75" s="451"/>
      <c r="N75" s="451"/>
      <c r="O75" s="451"/>
      <c r="P75" s="451"/>
      <c r="Q75" s="451"/>
      <c r="R75" s="451"/>
      <c r="S75" s="451"/>
      <c r="T75" s="451"/>
      <c r="U75" s="451"/>
      <c r="V75" s="451"/>
      <c r="W75" s="451"/>
      <c r="X75" s="451"/>
      <c r="Y75" s="59"/>
    </row>
    <row r="76" spans="1:25" ht="15" hidden="1">
      <c r="A76" s="43"/>
      <c r="B76" s="78"/>
      <c r="C76" s="77"/>
      <c r="D76" s="61"/>
      <c r="E76" s="451"/>
      <c r="F76" s="451"/>
      <c r="G76" s="451"/>
      <c r="H76" s="451"/>
      <c r="I76" s="451"/>
      <c r="J76" s="451"/>
      <c r="K76" s="451"/>
      <c r="L76" s="451"/>
      <c r="M76" s="451"/>
      <c r="N76" s="451"/>
      <c r="O76" s="451"/>
      <c r="P76" s="451"/>
      <c r="Q76" s="451"/>
      <c r="R76" s="451"/>
      <c r="S76" s="451"/>
      <c r="T76" s="451"/>
      <c r="U76" s="451"/>
      <c r="V76" s="451"/>
      <c r="W76" s="451"/>
      <c r="X76" s="451"/>
      <c r="Y76" s="59"/>
    </row>
    <row r="77" spans="1:25" ht="15" hidden="1">
      <c r="A77" s="43"/>
      <c r="B77" s="78"/>
      <c r="C77" s="77"/>
      <c r="D77" s="61"/>
      <c r="E77" s="451"/>
      <c r="F77" s="451"/>
      <c r="G77" s="451"/>
      <c r="H77" s="451"/>
      <c r="I77" s="451"/>
      <c r="J77" s="451"/>
      <c r="K77" s="451"/>
      <c r="L77" s="451"/>
      <c r="M77" s="451"/>
      <c r="N77" s="451"/>
      <c r="O77" s="451"/>
      <c r="P77" s="451"/>
      <c r="Q77" s="451"/>
      <c r="R77" s="451"/>
      <c r="S77" s="451"/>
      <c r="T77" s="451"/>
      <c r="U77" s="451"/>
      <c r="V77" s="451"/>
      <c r="W77" s="451"/>
      <c r="X77" s="451"/>
      <c r="Y77" s="59"/>
    </row>
    <row r="78" spans="1:25" ht="8.25" hidden="1" customHeight="1">
      <c r="A78" s="43"/>
      <c r="B78" s="78"/>
      <c r="C78" s="77"/>
      <c r="D78" s="61"/>
      <c r="E78" s="80"/>
      <c r="F78" s="80"/>
      <c r="G78" s="80"/>
      <c r="H78" s="80"/>
      <c r="I78" s="80"/>
      <c r="J78" s="80"/>
      <c r="K78" s="80"/>
      <c r="L78" s="80"/>
      <c r="M78" s="80"/>
      <c r="N78" s="80"/>
      <c r="O78" s="80"/>
      <c r="P78" s="80"/>
      <c r="Q78" s="80"/>
      <c r="R78" s="80"/>
      <c r="S78" s="80"/>
      <c r="T78" s="80"/>
      <c r="U78" s="80"/>
      <c r="V78" s="80"/>
      <c r="W78" s="80"/>
      <c r="X78" s="80"/>
      <c r="Y78" s="59"/>
    </row>
    <row r="79" spans="1:25" ht="21" hidden="1" customHeight="1">
      <c r="A79" s="43"/>
      <c r="B79" s="78"/>
      <c r="C79" s="77"/>
      <c r="D79" s="61"/>
      <c r="E79" s="452"/>
      <c r="F79" s="452"/>
      <c r="G79" s="452"/>
      <c r="H79" s="452"/>
      <c r="I79" s="452"/>
      <c r="J79" s="452"/>
      <c r="K79" s="452"/>
      <c r="L79" s="452"/>
      <c r="M79" s="452"/>
      <c r="N79" s="452"/>
      <c r="O79" s="452"/>
      <c r="P79" s="452"/>
      <c r="Q79" s="452"/>
      <c r="R79" s="452"/>
      <c r="S79" s="452"/>
      <c r="T79" s="452"/>
      <c r="U79" s="452"/>
      <c r="V79" s="452"/>
      <c r="W79" s="452"/>
      <c r="X79" s="452"/>
      <c r="Y79" s="59"/>
    </row>
    <row r="80" spans="1:25" ht="14.25" hidden="1" customHeight="1">
      <c r="A80" s="43"/>
      <c r="B80" s="78"/>
      <c r="C80" s="77"/>
      <c r="D80" s="61"/>
      <c r="E80" s="453"/>
      <c r="F80" s="453"/>
      <c r="G80" s="453"/>
      <c r="H80" s="453"/>
      <c r="Y80" s="59"/>
    </row>
    <row r="81" spans="1:25" ht="15" hidden="1">
      <c r="A81" s="43"/>
      <c r="B81" s="78"/>
      <c r="C81" s="77"/>
      <c r="D81" s="61"/>
      <c r="E81" s="1129" t="s">
        <v>395</v>
      </c>
      <c r="F81" s="1129"/>
      <c r="G81" s="1129"/>
      <c r="H81" s="1129"/>
      <c r="I81" s="1129"/>
      <c r="J81" s="1129"/>
      <c r="K81" s="1129"/>
      <c r="L81" s="1129"/>
      <c r="M81" s="1129"/>
      <c r="N81" s="1129"/>
      <c r="O81" s="1129"/>
      <c r="P81" s="1129"/>
      <c r="Q81" s="1129"/>
      <c r="R81" s="1129"/>
      <c r="S81" s="1129"/>
      <c r="T81" s="1129"/>
      <c r="U81" s="1129"/>
      <c r="V81" s="231"/>
      <c r="W81" s="231"/>
      <c r="X81" s="231"/>
      <c r="Y81" s="59"/>
    </row>
    <row r="82" spans="1:25" ht="15" hidden="1" customHeight="1">
      <c r="A82" s="43"/>
      <c r="B82" s="78"/>
      <c r="C82" s="77"/>
      <c r="D82" s="61"/>
      <c r="E82" s="1130"/>
      <c r="F82" s="1130"/>
      <c r="G82" s="1130"/>
      <c r="H82" s="1126"/>
      <c r="I82" s="1127"/>
      <c r="J82" s="1127"/>
      <c r="K82" s="1127"/>
      <c r="L82" s="1127"/>
      <c r="M82" s="1127"/>
      <c r="N82" s="1127"/>
      <c r="O82" s="1127"/>
      <c r="P82" s="1127"/>
      <c r="Q82" s="1127"/>
      <c r="R82" s="1127"/>
      <c r="S82" s="1127"/>
      <c r="T82" s="1127"/>
      <c r="U82" s="1127"/>
      <c r="V82" s="1127"/>
      <c r="W82" s="1127"/>
      <c r="X82" s="1127"/>
      <c r="Y82" s="59"/>
    </row>
    <row r="83" spans="1:25" ht="15" hidden="1" customHeight="1">
      <c r="A83" s="43"/>
      <c r="B83" s="78"/>
      <c r="C83" s="77"/>
      <c r="D83" s="61"/>
      <c r="Y83" s="59"/>
    </row>
    <row r="84" spans="1:25" ht="15" hidden="1" customHeight="1">
      <c r="A84" s="43"/>
      <c r="B84" s="78"/>
      <c r="C84" s="77"/>
      <c r="D84" s="61"/>
      <c r="E84" s="70"/>
      <c r="F84" s="68"/>
      <c r="G84" s="69"/>
      <c r="H84" s="1125"/>
      <c r="I84" s="1125"/>
      <c r="J84" s="1125"/>
      <c r="K84" s="1125"/>
      <c r="L84" s="1125"/>
      <c r="M84" s="1125"/>
      <c r="N84" s="1125"/>
      <c r="O84" s="1125"/>
      <c r="P84" s="1125"/>
      <c r="Q84" s="1125"/>
      <c r="R84" s="1125"/>
      <c r="S84" s="1125"/>
      <c r="T84" s="1125"/>
      <c r="U84" s="1125"/>
      <c r="V84" s="1125"/>
      <c r="W84" s="1125"/>
      <c r="X84" s="1125"/>
      <c r="Y84" s="59"/>
    </row>
    <row r="85" spans="1:25" ht="15" hidden="1">
      <c r="A85" s="43"/>
      <c r="B85" s="78"/>
      <c r="C85" s="77"/>
      <c r="D85" s="61"/>
      <c r="E85" s="60"/>
      <c r="F85" s="60"/>
      <c r="G85" s="60"/>
      <c r="H85" s="67"/>
      <c r="I85" s="67"/>
      <c r="J85" s="67"/>
      <c r="K85" s="67"/>
      <c r="L85" s="67"/>
      <c r="M85" s="67"/>
      <c r="N85" s="67"/>
      <c r="O85" s="67"/>
      <c r="P85" s="67"/>
      <c r="Q85" s="67"/>
      <c r="R85" s="67"/>
      <c r="S85" s="67"/>
      <c r="T85" s="67"/>
      <c r="U85" s="67"/>
      <c r="V85" s="67"/>
      <c r="W85" s="60"/>
      <c r="X85" s="60"/>
      <c r="Y85" s="59"/>
    </row>
    <row r="86" spans="1:25" ht="15" hidden="1">
      <c r="A86" s="43"/>
      <c r="B86" s="78"/>
      <c r="C86" s="77"/>
      <c r="D86" s="61"/>
      <c r="E86" s="60"/>
      <c r="F86" s="60"/>
      <c r="G86" s="60"/>
      <c r="H86" s="60"/>
      <c r="I86" s="60"/>
      <c r="J86" s="60"/>
      <c r="K86" s="60"/>
      <c r="L86" s="60"/>
      <c r="M86" s="60"/>
      <c r="N86" s="60"/>
      <c r="O86" s="60"/>
      <c r="P86" s="60"/>
      <c r="Q86" s="60"/>
      <c r="R86" s="60"/>
      <c r="S86" s="60"/>
      <c r="T86" s="60"/>
      <c r="U86" s="60"/>
      <c r="V86" s="60"/>
      <c r="W86" s="60"/>
      <c r="X86" s="60"/>
      <c r="Y86" s="59"/>
    </row>
    <row r="87" spans="1:25" ht="15" hidden="1">
      <c r="A87" s="43"/>
      <c r="B87" s="78"/>
      <c r="C87" s="77"/>
      <c r="D87" s="61"/>
      <c r="E87" s="60"/>
      <c r="F87" s="60"/>
      <c r="G87" s="60"/>
      <c r="H87" s="60"/>
      <c r="I87" s="60"/>
      <c r="J87" s="60"/>
      <c r="K87" s="60"/>
      <c r="L87" s="60"/>
      <c r="M87" s="60"/>
      <c r="N87" s="60"/>
      <c r="O87" s="60"/>
      <c r="P87" s="60"/>
      <c r="Q87" s="60"/>
      <c r="R87" s="60"/>
      <c r="S87" s="60"/>
      <c r="T87" s="60"/>
      <c r="U87" s="60"/>
      <c r="V87" s="60"/>
      <c r="W87" s="60"/>
      <c r="X87" s="60"/>
      <c r="Y87" s="59"/>
    </row>
    <row r="88" spans="1:25" ht="15" hidden="1">
      <c r="A88" s="43"/>
      <c r="B88" s="78"/>
      <c r="C88" s="77"/>
      <c r="D88" s="61"/>
      <c r="E88" s="60"/>
      <c r="F88" s="60"/>
      <c r="G88" s="60"/>
      <c r="H88" s="60"/>
      <c r="I88" s="60"/>
      <c r="J88" s="60"/>
      <c r="K88" s="60"/>
      <c r="L88" s="60"/>
      <c r="M88" s="60"/>
      <c r="N88" s="60"/>
      <c r="O88" s="60"/>
      <c r="P88" s="60"/>
      <c r="Q88" s="60"/>
      <c r="R88" s="60"/>
      <c r="S88" s="60"/>
      <c r="T88" s="60"/>
      <c r="U88" s="60"/>
      <c r="V88" s="60"/>
      <c r="W88" s="60"/>
      <c r="X88" s="60"/>
      <c r="Y88" s="59"/>
    </row>
    <row r="89" spans="1:25" ht="15" hidden="1">
      <c r="A89" s="43"/>
      <c r="B89" s="78"/>
      <c r="C89" s="77"/>
      <c r="D89" s="61"/>
      <c r="E89" s="60"/>
      <c r="F89" s="60"/>
      <c r="G89" s="60"/>
      <c r="H89" s="60"/>
      <c r="I89" s="60"/>
      <c r="J89" s="60"/>
      <c r="K89" s="60"/>
      <c r="L89" s="60"/>
      <c r="M89" s="60"/>
      <c r="N89" s="60"/>
      <c r="O89" s="60"/>
      <c r="P89" s="60"/>
      <c r="Q89" s="60"/>
      <c r="R89" s="60"/>
      <c r="S89" s="60"/>
      <c r="T89" s="60"/>
      <c r="U89" s="60"/>
      <c r="V89" s="60"/>
      <c r="W89" s="60"/>
      <c r="X89" s="60"/>
      <c r="Y89" s="59"/>
    </row>
    <row r="90" spans="1:25" ht="15" hidden="1">
      <c r="A90" s="43"/>
      <c r="B90" s="78"/>
      <c r="C90" s="77"/>
      <c r="D90" s="61"/>
      <c r="E90" s="60"/>
      <c r="F90" s="60"/>
      <c r="G90" s="60"/>
      <c r="H90" s="60"/>
      <c r="I90" s="60"/>
      <c r="J90" s="60"/>
      <c r="K90" s="60"/>
      <c r="L90" s="60"/>
      <c r="M90" s="60"/>
      <c r="N90" s="60"/>
      <c r="O90" s="60"/>
      <c r="P90" s="60"/>
      <c r="Q90" s="60"/>
      <c r="R90" s="60"/>
      <c r="S90" s="60"/>
      <c r="T90" s="60"/>
      <c r="U90" s="60"/>
      <c r="V90" s="60"/>
      <c r="W90" s="60"/>
      <c r="X90" s="60"/>
      <c r="Y90" s="59"/>
    </row>
    <row r="91" spans="1:25" ht="15" hidden="1">
      <c r="A91" s="43"/>
      <c r="B91" s="78"/>
      <c r="C91" s="77"/>
      <c r="D91" s="61"/>
      <c r="E91" s="60"/>
      <c r="F91" s="60"/>
      <c r="G91" s="60"/>
      <c r="H91" s="60"/>
      <c r="I91" s="60"/>
      <c r="J91" s="60"/>
      <c r="K91" s="60"/>
      <c r="L91" s="60"/>
      <c r="M91" s="60"/>
      <c r="N91" s="60"/>
      <c r="O91" s="60"/>
      <c r="P91" s="60"/>
      <c r="Q91" s="60"/>
      <c r="R91" s="60"/>
      <c r="S91" s="60"/>
      <c r="T91" s="60"/>
      <c r="U91" s="60"/>
      <c r="V91" s="60"/>
      <c r="W91" s="60"/>
      <c r="X91" s="60"/>
      <c r="Y91" s="59"/>
    </row>
    <row r="92" spans="1:25" ht="15" hidden="1">
      <c r="A92" s="43"/>
      <c r="B92" s="78"/>
      <c r="C92" s="77"/>
      <c r="D92" s="61"/>
      <c r="E92" s="60"/>
      <c r="F92" s="60"/>
      <c r="G92" s="60"/>
      <c r="H92" s="60"/>
      <c r="I92" s="60"/>
      <c r="J92" s="60"/>
      <c r="K92" s="60"/>
      <c r="L92" s="60"/>
      <c r="M92" s="60"/>
      <c r="N92" s="60"/>
      <c r="O92" s="60"/>
      <c r="P92" s="60"/>
      <c r="Q92" s="60"/>
      <c r="R92" s="60"/>
      <c r="S92" s="60"/>
      <c r="T92" s="60"/>
      <c r="U92" s="60"/>
      <c r="V92" s="60"/>
      <c r="W92" s="60"/>
      <c r="X92" s="60"/>
      <c r="Y92" s="59"/>
    </row>
    <row r="93" spans="1:25" ht="15" hidden="1">
      <c r="A93" s="43"/>
      <c r="B93" s="78"/>
      <c r="C93" s="77"/>
      <c r="D93" s="61"/>
      <c r="E93" s="60"/>
      <c r="F93" s="60"/>
      <c r="G93" s="60"/>
      <c r="H93" s="60"/>
      <c r="I93" s="60"/>
      <c r="J93" s="60"/>
      <c r="K93" s="60"/>
      <c r="L93" s="60"/>
      <c r="M93" s="60"/>
      <c r="N93" s="60"/>
      <c r="O93" s="60"/>
      <c r="P93" s="60"/>
      <c r="Q93" s="60"/>
      <c r="R93" s="60"/>
      <c r="S93" s="60"/>
      <c r="T93" s="60"/>
      <c r="U93" s="60"/>
      <c r="V93" s="60"/>
      <c r="W93" s="60"/>
      <c r="X93" s="60"/>
      <c r="Y93" s="59"/>
    </row>
    <row r="94" spans="1:25" ht="15" hidden="1">
      <c r="A94" s="43"/>
      <c r="B94" s="78"/>
      <c r="C94" s="77"/>
      <c r="D94" s="61"/>
      <c r="E94" s="60"/>
      <c r="F94" s="60"/>
      <c r="G94" s="60"/>
      <c r="H94" s="60"/>
      <c r="I94" s="60"/>
      <c r="J94" s="60"/>
      <c r="K94" s="60"/>
      <c r="L94" s="60"/>
      <c r="M94" s="60"/>
      <c r="N94" s="60"/>
      <c r="O94" s="60"/>
      <c r="P94" s="60"/>
      <c r="Q94" s="60"/>
      <c r="R94" s="60"/>
      <c r="S94" s="60"/>
      <c r="T94" s="60"/>
      <c r="U94" s="60"/>
      <c r="V94" s="60"/>
      <c r="W94" s="60"/>
      <c r="X94" s="60"/>
      <c r="Y94" s="59"/>
    </row>
    <row r="95" spans="1:25" ht="15" hidden="1">
      <c r="A95" s="43"/>
      <c r="B95" s="78"/>
      <c r="C95" s="77"/>
      <c r="D95" s="61"/>
      <c r="E95" s="60"/>
      <c r="F95" s="60"/>
      <c r="G95" s="60"/>
      <c r="H95" s="60"/>
      <c r="I95" s="60"/>
      <c r="J95" s="60"/>
      <c r="K95" s="60"/>
      <c r="L95" s="60"/>
      <c r="M95" s="60"/>
      <c r="N95" s="60"/>
      <c r="O95" s="60"/>
      <c r="P95" s="60"/>
      <c r="Q95" s="60"/>
      <c r="R95" s="60"/>
      <c r="S95" s="60"/>
      <c r="T95" s="60"/>
      <c r="U95" s="60"/>
      <c r="V95" s="60"/>
      <c r="W95" s="60"/>
      <c r="X95" s="60"/>
      <c r="Y95" s="59"/>
    </row>
    <row r="96" spans="1:25" ht="27" hidden="1" customHeight="1">
      <c r="A96" s="43"/>
      <c r="B96" s="78"/>
      <c r="C96" s="77"/>
      <c r="D96" s="66"/>
      <c r="E96" s="65"/>
      <c r="F96" s="65"/>
      <c r="G96" s="65"/>
      <c r="H96" s="65"/>
      <c r="I96" s="65"/>
      <c r="J96" s="65"/>
      <c r="K96" s="65"/>
      <c r="L96" s="65"/>
      <c r="M96" s="65"/>
      <c r="N96" s="65"/>
      <c r="O96" s="65"/>
      <c r="P96" s="65"/>
      <c r="Q96" s="65"/>
      <c r="R96" s="65"/>
      <c r="S96" s="65"/>
      <c r="T96" s="65"/>
      <c r="U96" s="65"/>
      <c r="V96" s="65"/>
      <c r="W96" s="65"/>
      <c r="X96" s="65"/>
      <c r="Y96" s="59"/>
    </row>
    <row r="97" spans="1:27" ht="15" hidden="1">
      <c r="A97" s="43"/>
      <c r="B97" s="78"/>
      <c r="C97" s="77"/>
      <c r="D97" s="66"/>
      <c r="E97" s="65"/>
      <c r="F97" s="65"/>
      <c r="G97" s="65"/>
      <c r="H97" s="65"/>
      <c r="I97" s="65"/>
      <c r="J97" s="65"/>
      <c r="K97" s="65"/>
      <c r="L97" s="65"/>
      <c r="M97" s="65"/>
      <c r="N97" s="65"/>
      <c r="O97" s="65"/>
      <c r="P97" s="65"/>
      <c r="Q97" s="65"/>
      <c r="R97" s="65"/>
      <c r="S97" s="65"/>
      <c r="T97" s="65"/>
      <c r="U97" s="65"/>
      <c r="V97" s="65"/>
      <c r="W97" s="65"/>
      <c r="X97" s="65"/>
      <c r="Y97" s="59"/>
    </row>
    <row r="98" spans="1:27" ht="25.5" hidden="1" customHeight="1">
      <c r="A98" s="43"/>
      <c r="B98" s="78"/>
      <c r="C98" s="77"/>
      <c r="D98" s="61"/>
      <c r="E98" s="1133" t="s">
        <v>235</v>
      </c>
      <c r="F98" s="1133"/>
      <c r="G98" s="1133"/>
      <c r="H98" s="1133"/>
      <c r="I98" s="1133"/>
      <c r="J98" s="1133"/>
      <c r="K98" s="1133"/>
      <c r="L98" s="1133"/>
      <c r="M98" s="1133"/>
      <c r="N98" s="1133"/>
      <c r="O98" s="1133"/>
      <c r="P98" s="1133"/>
      <c r="Q98" s="1133"/>
      <c r="R98" s="1133"/>
      <c r="S98" s="1133"/>
      <c r="T98" s="1133"/>
      <c r="U98" s="1133"/>
      <c r="V98" s="1133"/>
      <c r="W98" s="1133"/>
      <c r="X98" s="1133"/>
      <c r="Y98" s="59"/>
    </row>
    <row r="99" spans="1:27" ht="15" hidden="1" customHeight="1">
      <c r="A99" s="43"/>
      <c r="B99" s="78"/>
      <c r="C99" s="77"/>
      <c r="D99" s="61"/>
      <c r="E99" s="60"/>
      <c r="F99" s="60"/>
      <c r="G99" s="60"/>
      <c r="H99" s="63"/>
      <c r="I99" s="63"/>
      <c r="J99" s="63"/>
      <c r="K99" s="63"/>
      <c r="L99" s="63"/>
      <c r="M99" s="63"/>
      <c r="N99" s="63"/>
      <c r="O99" s="62"/>
      <c r="P99" s="62"/>
      <c r="Q99" s="62"/>
      <c r="R99" s="62"/>
      <c r="S99" s="62"/>
      <c r="T99" s="62"/>
      <c r="U99" s="60"/>
      <c r="V99" s="60"/>
      <c r="W99" s="60"/>
      <c r="X99" s="60"/>
      <c r="Y99" s="59"/>
    </row>
    <row r="100" spans="1:27" ht="15" hidden="1" customHeight="1">
      <c r="A100" s="43"/>
      <c r="B100" s="78"/>
      <c r="C100" s="77"/>
      <c r="D100" s="61"/>
      <c r="E100" s="64"/>
      <c r="F100" s="1132" t="s">
        <v>234</v>
      </c>
      <c r="G100" s="1132"/>
      <c r="H100" s="1132"/>
      <c r="I100" s="1132"/>
      <c r="J100" s="1132"/>
      <c r="K100" s="1132"/>
      <c r="L100" s="1132"/>
      <c r="M100" s="1132"/>
      <c r="N100" s="1132"/>
      <c r="O100" s="1132"/>
      <c r="P100" s="1132"/>
      <c r="Q100" s="1132"/>
      <c r="R100" s="1132"/>
      <c r="S100" s="1132"/>
      <c r="T100" s="62"/>
      <c r="U100" s="60"/>
      <c r="V100" s="60"/>
      <c r="W100" s="60"/>
      <c r="X100" s="60"/>
      <c r="Y100" s="59"/>
      <c r="AA100" s="79" t="s">
        <v>232</v>
      </c>
    </row>
    <row r="101" spans="1:27" ht="15" hidden="1" customHeight="1">
      <c r="A101" s="43"/>
      <c r="B101" s="78"/>
      <c r="C101" s="77"/>
      <c r="D101" s="61"/>
      <c r="E101" s="60"/>
      <c r="F101" s="60"/>
      <c r="G101" s="60"/>
      <c r="H101" s="63"/>
      <c r="I101" s="63"/>
      <c r="J101" s="63"/>
      <c r="K101" s="63"/>
      <c r="L101" s="63"/>
      <c r="M101" s="63"/>
      <c r="N101" s="63"/>
      <c r="O101" s="62"/>
      <c r="P101" s="62"/>
      <c r="Q101" s="62"/>
      <c r="R101" s="62"/>
      <c r="S101" s="62"/>
      <c r="T101" s="62"/>
      <c r="U101" s="60"/>
      <c r="V101" s="60"/>
      <c r="W101" s="60"/>
      <c r="X101" s="60"/>
      <c r="Y101" s="59"/>
    </row>
    <row r="102" spans="1:27" ht="15" hidden="1">
      <c r="A102" s="43"/>
      <c r="B102" s="78"/>
      <c r="C102" s="77"/>
      <c r="D102" s="61"/>
      <c r="E102" s="60"/>
      <c r="F102" s="1132" t="s">
        <v>233</v>
      </c>
      <c r="G102" s="1132"/>
      <c r="H102" s="1132"/>
      <c r="I102" s="1132"/>
      <c r="J102" s="1132"/>
      <c r="K102" s="1132"/>
      <c r="L102" s="1132"/>
      <c r="M102" s="1132"/>
      <c r="N102" s="1132"/>
      <c r="O102" s="1132"/>
      <c r="P102" s="1132"/>
      <c r="Q102" s="1132"/>
      <c r="R102" s="1132"/>
      <c r="S102" s="1132"/>
      <c r="T102" s="1132"/>
      <c r="U102" s="1132"/>
      <c r="V102" s="1132"/>
      <c r="W102" s="1132"/>
      <c r="X102" s="1132"/>
      <c r="Y102" s="59"/>
    </row>
    <row r="103" spans="1:27" ht="15" hidden="1">
      <c r="A103" s="43"/>
      <c r="B103" s="78"/>
      <c r="C103" s="77"/>
      <c r="D103" s="61"/>
      <c r="E103" s="60"/>
      <c r="F103" s="60"/>
      <c r="G103" s="60"/>
      <c r="H103" s="60"/>
      <c r="I103" s="60"/>
      <c r="J103" s="60"/>
      <c r="K103" s="60"/>
      <c r="L103" s="60"/>
      <c r="M103" s="60"/>
      <c r="N103" s="60"/>
      <c r="O103" s="60"/>
      <c r="P103" s="60"/>
      <c r="Q103" s="60"/>
      <c r="R103" s="60"/>
      <c r="S103" s="60"/>
      <c r="T103" s="60"/>
      <c r="U103" s="60"/>
      <c r="V103" s="60"/>
      <c r="W103" s="60"/>
      <c r="X103" s="60"/>
      <c r="Y103" s="59"/>
    </row>
    <row r="104" spans="1:27" ht="15" hidden="1">
      <c r="A104" s="43"/>
      <c r="B104" s="78"/>
      <c r="C104" s="77"/>
      <c r="D104" s="61"/>
      <c r="E104" s="60"/>
      <c r="F104" s="60"/>
      <c r="G104" s="60"/>
      <c r="H104" s="60"/>
      <c r="I104" s="60"/>
      <c r="J104" s="60"/>
      <c r="K104" s="60"/>
      <c r="L104" s="60"/>
      <c r="M104" s="60"/>
      <c r="N104" s="60"/>
      <c r="O104" s="60"/>
      <c r="P104" s="60"/>
      <c r="Q104" s="60"/>
      <c r="R104" s="60"/>
      <c r="S104" s="60"/>
      <c r="T104" s="60"/>
      <c r="U104" s="60"/>
      <c r="V104" s="60"/>
      <c r="W104" s="60"/>
      <c r="X104" s="60"/>
      <c r="Y104" s="59"/>
    </row>
    <row r="105" spans="1:27" ht="15" hidden="1">
      <c r="A105" s="43"/>
      <c r="B105" s="78"/>
      <c r="C105" s="77"/>
      <c r="D105" s="61"/>
      <c r="E105" s="60"/>
      <c r="F105" s="60"/>
      <c r="G105" s="60"/>
      <c r="H105" s="60"/>
      <c r="I105" s="60"/>
      <c r="J105" s="60"/>
      <c r="K105" s="60"/>
      <c r="L105" s="60"/>
      <c r="M105" s="60"/>
      <c r="N105" s="60"/>
      <c r="O105" s="60"/>
      <c r="P105" s="60"/>
      <c r="Q105" s="60"/>
      <c r="R105" s="60"/>
      <c r="S105" s="60"/>
      <c r="T105" s="60"/>
      <c r="U105" s="60"/>
      <c r="V105" s="60"/>
      <c r="W105" s="60"/>
      <c r="X105" s="60"/>
      <c r="Y105" s="59"/>
    </row>
    <row r="106" spans="1:27" ht="15" hidden="1">
      <c r="A106" s="43"/>
      <c r="B106" s="78"/>
      <c r="C106" s="77"/>
      <c r="D106" s="61"/>
      <c r="E106" s="60"/>
      <c r="F106" s="60"/>
      <c r="G106" s="60"/>
      <c r="H106" s="60"/>
      <c r="I106" s="60"/>
      <c r="J106" s="60"/>
      <c r="K106" s="60"/>
      <c r="L106" s="60"/>
      <c r="M106" s="60"/>
      <c r="N106" s="60"/>
      <c r="O106" s="60"/>
      <c r="P106" s="60"/>
      <c r="Q106" s="60"/>
      <c r="R106" s="60"/>
      <c r="S106" s="60"/>
      <c r="T106" s="60"/>
      <c r="U106" s="60"/>
      <c r="V106" s="60"/>
      <c r="W106" s="60"/>
      <c r="X106" s="60"/>
      <c r="Y106" s="59"/>
    </row>
    <row r="107" spans="1:27" ht="15" hidden="1">
      <c r="A107" s="43"/>
      <c r="B107" s="78"/>
      <c r="C107" s="77"/>
      <c r="D107" s="61"/>
      <c r="E107" s="60"/>
      <c r="F107" s="60"/>
      <c r="G107" s="60"/>
      <c r="H107" s="60"/>
      <c r="I107" s="60"/>
      <c r="J107" s="60"/>
      <c r="K107" s="60"/>
      <c r="L107" s="60"/>
      <c r="M107" s="60"/>
      <c r="N107" s="60"/>
      <c r="O107" s="60"/>
      <c r="P107" s="60"/>
      <c r="Q107" s="60"/>
      <c r="R107" s="60"/>
      <c r="S107" s="60"/>
      <c r="T107" s="60"/>
      <c r="U107" s="60"/>
      <c r="V107" s="60"/>
      <c r="W107" s="60"/>
      <c r="X107" s="60"/>
      <c r="Y107" s="59"/>
    </row>
    <row r="108" spans="1:27" ht="15" hidden="1">
      <c r="A108" s="43"/>
      <c r="B108" s="78"/>
      <c r="C108" s="77"/>
      <c r="D108" s="61"/>
      <c r="E108" s="60"/>
      <c r="F108" s="60"/>
      <c r="G108" s="60"/>
      <c r="H108" s="60"/>
      <c r="I108" s="60"/>
      <c r="J108" s="60"/>
      <c r="K108" s="60"/>
      <c r="L108" s="60"/>
      <c r="M108" s="60"/>
      <c r="N108" s="60"/>
      <c r="O108" s="60"/>
      <c r="P108" s="60"/>
      <c r="Q108" s="60"/>
      <c r="R108" s="60"/>
      <c r="S108" s="60"/>
      <c r="T108" s="60"/>
      <c r="U108" s="60"/>
      <c r="V108" s="60"/>
      <c r="W108" s="60"/>
      <c r="X108" s="60"/>
      <c r="Y108" s="59"/>
    </row>
    <row r="109" spans="1:27" ht="15" hidden="1">
      <c r="A109" s="43"/>
      <c r="B109" s="78"/>
      <c r="C109" s="77"/>
      <c r="D109" s="61"/>
      <c r="E109" s="60"/>
      <c r="F109" s="60"/>
      <c r="G109" s="60"/>
      <c r="H109" s="60"/>
      <c r="I109" s="60"/>
      <c r="J109" s="60"/>
      <c r="K109" s="60"/>
      <c r="L109" s="60"/>
      <c r="M109" s="60"/>
      <c r="N109" s="60"/>
      <c r="O109" s="60"/>
      <c r="P109" s="60"/>
      <c r="Q109" s="60"/>
      <c r="R109" s="60"/>
      <c r="S109" s="60"/>
      <c r="T109" s="60"/>
      <c r="U109" s="60"/>
      <c r="V109" s="60"/>
      <c r="W109" s="60"/>
      <c r="X109" s="60"/>
      <c r="Y109" s="59"/>
    </row>
    <row r="110" spans="1:27" ht="15" hidden="1">
      <c r="A110" s="43"/>
      <c r="B110" s="78"/>
      <c r="C110" s="77"/>
      <c r="D110" s="61"/>
      <c r="E110" s="60"/>
      <c r="F110" s="60"/>
      <c r="G110" s="60"/>
      <c r="H110" s="60"/>
      <c r="I110" s="60"/>
      <c r="J110" s="60"/>
      <c r="K110" s="60"/>
      <c r="L110" s="60"/>
      <c r="M110" s="60"/>
      <c r="N110" s="60"/>
      <c r="O110" s="60"/>
      <c r="P110" s="60"/>
      <c r="Q110" s="60"/>
      <c r="R110" s="60"/>
      <c r="S110" s="60"/>
      <c r="T110" s="60"/>
      <c r="U110" s="60"/>
      <c r="V110" s="60"/>
      <c r="W110" s="60"/>
      <c r="X110" s="60"/>
      <c r="Y110" s="59"/>
    </row>
    <row r="111" spans="1:27" ht="30" hidden="1" customHeight="1">
      <c r="A111" s="43"/>
      <c r="B111" s="78"/>
      <c r="C111" s="77"/>
      <c r="D111" s="61"/>
      <c r="E111" s="60"/>
      <c r="F111" s="60"/>
      <c r="G111" s="60"/>
      <c r="H111" s="60"/>
      <c r="I111" s="60"/>
      <c r="J111" s="60"/>
      <c r="K111" s="60"/>
      <c r="L111" s="60"/>
      <c r="M111" s="60"/>
      <c r="N111" s="60"/>
      <c r="O111" s="60"/>
      <c r="P111" s="60"/>
      <c r="Q111" s="60"/>
      <c r="R111" s="60"/>
      <c r="S111" s="60"/>
      <c r="T111" s="60"/>
      <c r="U111" s="60"/>
      <c r="V111" s="60"/>
      <c r="W111" s="60"/>
      <c r="X111" s="60"/>
      <c r="Y111" s="59"/>
    </row>
    <row r="112" spans="1:27" ht="31.5" hidden="1" customHeight="1">
      <c r="A112" s="43"/>
      <c r="B112" s="78"/>
      <c r="C112" s="77"/>
      <c r="D112" s="61"/>
      <c r="E112" s="60"/>
      <c r="F112" s="60"/>
      <c r="G112" s="60"/>
      <c r="H112" s="60"/>
      <c r="I112" s="60"/>
      <c r="J112" s="60"/>
      <c r="K112" s="60"/>
      <c r="L112" s="60"/>
      <c r="M112" s="60"/>
      <c r="N112" s="60"/>
      <c r="O112" s="60"/>
      <c r="P112" s="60"/>
      <c r="Q112" s="60"/>
      <c r="R112" s="60"/>
      <c r="S112" s="60"/>
      <c r="T112" s="60"/>
      <c r="U112" s="60"/>
      <c r="V112" s="60"/>
      <c r="W112" s="60"/>
      <c r="X112" s="60"/>
      <c r="Y112" s="59"/>
    </row>
    <row r="113" spans="1:25" ht="15" customHeight="1">
      <c r="A113" s="43"/>
      <c r="B113" s="76"/>
      <c r="C113" s="75"/>
      <c r="D113" s="58"/>
      <c r="E113" s="57"/>
      <c r="F113" s="57"/>
      <c r="G113" s="57"/>
      <c r="H113" s="57"/>
      <c r="I113" s="57"/>
      <c r="J113" s="57"/>
      <c r="K113" s="57"/>
      <c r="L113" s="57"/>
      <c r="M113" s="57"/>
      <c r="N113" s="57"/>
      <c r="O113" s="57"/>
      <c r="P113" s="57"/>
      <c r="Q113" s="57"/>
      <c r="R113" s="57"/>
      <c r="S113" s="57"/>
      <c r="T113" s="57"/>
      <c r="U113" s="57"/>
      <c r="V113" s="57"/>
      <c r="W113" s="57"/>
      <c r="X113" s="57"/>
      <c r="Y113" s="56"/>
    </row>
  </sheetData>
  <sheetProtection algorithmName="SHA-512" hashValue="NCER9BT1M+SbXozGoY+VA4rQc+CuawWPpQWAQjOip1M+fAUddcDKbM8N1hZbNsd16ydX0rulF7on2qiaakd4vw==" saltValue="TQQqf/e8nR6NbYdkIPjOfQ==" spinCount="100000" sheet="1" objects="1" scenarios="1" formatColumns="0" formatRows="0"/>
  <dataConsolidate link="1"/>
  <mergeCells count="28">
    <mergeCell ref="B2:G2"/>
    <mergeCell ref="B3:C3"/>
    <mergeCell ref="E7:X19"/>
    <mergeCell ref="P23:W23"/>
    <mergeCell ref="E58:U58"/>
    <mergeCell ref="B5:Y5"/>
    <mergeCell ref="E41:X45"/>
    <mergeCell ref="F21:M21"/>
    <mergeCell ref="P21:X21"/>
    <mergeCell ref="P22:X22"/>
    <mergeCell ref="E35:X39"/>
    <mergeCell ref="F22:M22"/>
    <mergeCell ref="E40:X40"/>
    <mergeCell ref="F102:X102"/>
    <mergeCell ref="F100:S100"/>
    <mergeCell ref="E82:G82"/>
    <mergeCell ref="E98:X98"/>
    <mergeCell ref="E81:U81"/>
    <mergeCell ref="H84:X84"/>
    <mergeCell ref="H60:X60"/>
    <mergeCell ref="H82:X82"/>
    <mergeCell ref="E46:X57"/>
    <mergeCell ref="E70:T70"/>
    <mergeCell ref="E60:G60"/>
    <mergeCell ref="H59:X59"/>
    <mergeCell ref="E59:G59"/>
    <mergeCell ref="E71:T71"/>
    <mergeCell ref="H61:X61"/>
  </mergeCells>
  <phoneticPr fontId="13"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PRICE_WARM.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7"/>
  <sheetViews>
    <sheetView showGridLines="0" zoomScaleNormal="100" workbookViewId="0"/>
  </sheetViews>
  <sheetFormatPr defaultRowHeight="11.25"/>
  <cols>
    <col min="1" max="1" width="30.7109375" style="12" customWidth="1"/>
    <col min="2" max="2" width="80.7109375" style="12" customWidth="1"/>
    <col min="3" max="3" width="30.7109375" style="12" customWidth="1"/>
    <col min="4" max="16384" width="9.140625" style="11"/>
  </cols>
  <sheetData>
    <row r="1" spans="1:4" ht="24" customHeight="1">
      <c r="A1" s="116" t="s">
        <v>70</v>
      </c>
      <c r="B1" s="116" t="s">
        <v>71</v>
      </c>
      <c r="C1" s="116" t="s">
        <v>72</v>
      </c>
      <c r="D1" s="10"/>
    </row>
    <row r="2" spans="1:4">
      <c r="A2" s="1116">
        <v>44893.397129629629</v>
      </c>
      <c r="B2" s="12" t="s">
        <v>775</v>
      </c>
      <c r="C2" s="12" t="s">
        <v>442</v>
      </c>
    </row>
    <row r="3" spans="1:4">
      <c r="A3" s="1116">
        <v>44893.397152777776</v>
      </c>
      <c r="B3" s="12" t="s">
        <v>776</v>
      </c>
      <c r="C3" s="12" t="s">
        <v>442</v>
      </c>
    </row>
    <row r="4" spans="1:4">
      <c r="A4" s="1116">
        <v>44893.397245370368</v>
      </c>
      <c r="B4" s="12" t="s">
        <v>775</v>
      </c>
      <c r="C4" s="12" t="s">
        <v>442</v>
      </c>
    </row>
    <row r="5" spans="1:4">
      <c r="A5" s="1116">
        <v>44893.397268518522</v>
      </c>
      <c r="B5" s="12" t="s">
        <v>776</v>
      </c>
      <c r="C5" s="12" t="s">
        <v>442</v>
      </c>
    </row>
    <row r="6" spans="1:4">
      <c r="A6" s="1116">
        <v>44893.399039351854</v>
      </c>
      <c r="B6" s="12" t="s">
        <v>775</v>
      </c>
      <c r="C6" s="12" t="s">
        <v>442</v>
      </c>
    </row>
    <row r="7" spans="1:4">
      <c r="A7" s="1116">
        <v>44893.399050925924</v>
      </c>
      <c r="B7" s="12" t="s">
        <v>776</v>
      </c>
      <c r="C7" s="12" t="s">
        <v>442</v>
      </c>
    </row>
  </sheetData>
  <sheetProtection algorithmName="SHA-512" hashValue="UhnUmIWphoHmGW4F4Ah1m8EQNezm7x7jeNJTL8Dn2EpSRwtqJMc4XKu+KjzT9fCNUrDWSxpLGNk+ECpowTcchg==" saltValue="iOqEQHO1im6ojrm75LN3iQ==" spinCount="100000" sheet="1" objects="1" scenarios="1" formatColumns="0" formatRows="0" autoFilter="0"/>
  <phoneticPr fontId="10"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rgb="FFCCCCFF"/>
  </sheetPr>
  <dimension ref="A1:L54"/>
  <sheetViews>
    <sheetView showGridLines="0" topLeftCell="D1" zoomScaleNormal="100" workbookViewId="0">
      <selection activeCell="J17" sqref="J17"/>
    </sheetView>
  </sheetViews>
  <sheetFormatPr defaultRowHeight="11.25"/>
  <cols>
    <col min="1" max="1" width="10.7109375" style="198" hidden="1" customWidth="1"/>
    <col min="2" max="2" width="10.7109375" style="90" hidden="1" customWidth="1"/>
    <col min="3" max="3" width="3.7109375" style="20" hidden="1" customWidth="1"/>
    <col min="4" max="4" width="1.7109375" style="23" customWidth="1"/>
    <col min="5" max="5" width="55.28515625" style="23" customWidth="1"/>
    <col min="6" max="6" width="50.7109375" style="23" customWidth="1"/>
    <col min="7" max="7" width="3.7109375" style="22" customWidth="1"/>
    <col min="8" max="8" width="9.140625" style="23"/>
    <col min="9" max="9" width="9.140625" style="55"/>
    <col min="10" max="10" width="30" style="23" customWidth="1"/>
    <col min="11" max="16384" width="9.140625" style="23"/>
  </cols>
  <sheetData>
    <row r="1" spans="1:12" s="387" customFormat="1" ht="3" customHeight="1">
      <c r="A1" s="385"/>
      <c r="B1" s="386"/>
      <c r="F1" s="387">
        <v>26374535</v>
      </c>
      <c r="G1" s="388"/>
      <c r="I1" s="388"/>
    </row>
    <row r="2" spans="1:12" s="18" customFormat="1" ht="14.25">
      <c r="A2" s="197"/>
      <c r="B2" s="90"/>
      <c r="E2" s="393" t="str">
        <f>"Код шаблона: " &amp; GetCode()</f>
        <v>Код шаблона: FAS.JKH.OPEN.INFO.PRICE.WARM</v>
      </c>
      <c r="F2" s="442"/>
      <c r="G2" s="392"/>
      <c r="H2" s="392"/>
      <c r="I2" s="392"/>
      <c r="J2" s="392"/>
      <c r="K2" s="392"/>
      <c r="L2" s="392"/>
    </row>
    <row r="3" spans="1:12" ht="14.25">
      <c r="E3" s="394" t="str">
        <f>"Версия " &amp; GetVersion()</f>
        <v>Версия 1.0.2</v>
      </c>
      <c r="F3" s="442"/>
      <c r="G3" s="43"/>
      <c r="H3" s="43"/>
      <c r="I3" s="43"/>
      <c r="J3" s="43"/>
      <c r="K3" s="43"/>
      <c r="L3" s="261"/>
    </row>
    <row r="4" spans="1:12" s="372" customFormat="1" ht="6">
      <c r="A4" s="366"/>
      <c r="B4" s="367"/>
      <c r="C4" s="368"/>
      <c r="D4" s="369"/>
      <c r="E4" s="389"/>
      <c r="F4" s="390"/>
      <c r="G4" s="391"/>
      <c r="I4" s="373"/>
    </row>
    <row r="5" spans="1:12" ht="22.5">
      <c r="D5" s="24"/>
      <c r="E5" s="1145" t="s">
        <v>770</v>
      </c>
      <c r="F5" s="1146"/>
      <c r="G5" s="435"/>
      <c r="J5" s="309"/>
    </row>
    <row r="6" spans="1:12" s="372" customFormat="1" ht="6">
      <c r="A6" s="366"/>
      <c r="B6" s="367"/>
      <c r="C6" s="368"/>
      <c r="D6" s="369"/>
      <c r="E6" s="374"/>
      <c r="F6" s="375"/>
      <c r="G6" s="376"/>
      <c r="I6" s="373"/>
    </row>
    <row r="7" spans="1:12" ht="27">
      <c r="D7" s="24"/>
      <c r="E7" s="25" t="s">
        <v>52</v>
      </c>
      <c r="F7" s="328" t="s">
        <v>150</v>
      </c>
      <c r="G7" s="384"/>
    </row>
    <row r="8" spans="1:12" s="372" customFormat="1" ht="6">
      <c r="A8" s="366"/>
      <c r="B8" s="367"/>
      <c r="C8" s="368"/>
      <c r="D8" s="369"/>
      <c r="E8" s="370"/>
      <c r="F8" s="371"/>
      <c r="G8" s="369"/>
      <c r="I8" s="373"/>
    </row>
    <row r="9" spans="1:12" ht="27">
      <c r="D9" s="24"/>
      <c r="E9" s="25" t="s">
        <v>474</v>
      </c>
      <c r="F9" s="349" t="s">
        <v>85</v>
      </c>
      <c r="G9" s="383"/>
    </row>
    <row r="10" spans="1:12" s="372" customFormat="1" ht="6">
      <c r="A10" s="377"/>
      <c r="B10" s="367"/>
      <c r="C10" s="368"/>
      <c r="D10" s="378"/>
      <c r="E10" s="374"/>
      <c r="F10" s="379"/>
      <c r="G10" s="380"/>
      <c r="I10" s="373"/>
    </row>
    <row r="11" spans="1:12" ht="27">
      <c r="A11" s="200"/>
      <c r="D11" s="24"/>
      <c r="E11" s="81" t="s">
        <v>472</v>
      </c>
      <c r="F11" s="1117" t="s">
        <v>1677</v>
      </c>
      <c r="G11" s="381"/>
    </row>
    <row r="12" spans="1:12" ht="27">
      <c r="D12" s="24"/>
      <c r="E12" s="81" t="s">
        <v>473</v>
      </c>
      <c r="F12" s="1117" t="s">
        <v>1678</v>
      </c>
      <c r="G12" s="383"/>
    </row>
    <row r="13" spans="1:12" s="372" customFormat="1" ht="6">
      <c r="A13" s="377"/>
      <c r="B13" s="367"/>
      <c r="C13" s="368"/>
      <c r="D13" s="378"/>
      <c r="E13" s="374"/>
      <c r="F13" s="379"/>
      <c r="G13" s="380"/>
      <c r="I13" s="373"/>
    </row>
    <row r="14" spans="1:12" ht="27">
      <c r="D14" s="24"/>
      <c r="E14" s="81" t="s">
        <v>369</v>
      </c>
      <c r="F14" s="329" t="s">
        <v>42</v>
      </c>
      <c r="G14" s="383"/>
    </row>
    <row r="15" spans="1:12" ht="27" hidden="1">
      <c r="D15" s="24"/>
      <c r="E15" s="81" t="s">
        <v>299</v>
      </c>
      <c r="F15" s="331" t="s">
        <v>777</v>
      </c>
      <c r="G15" s="383"/>
    </row>
    <row r="16" spans="1:12" ht="27" hidden="1">
      <c r="D16" s="24"/>
      <c r="E16" s="81" t="s">
        <v>600</v>
      </c>
      <c r="F16" s="331"/>
      <c r="G16" s="383"/>
    </row>
    <row r="17" spans="1:9" ht="19.5">
      <c r="D17" s="24"/>
      <c r="E17" s="25"/>
      <c r="F17" s="445" t="s">
        <v>608</v>
      </c>
      <c r="G17" s="21"/>
    </row>
    <row r="18" spans="1:9" ht="27">
      <c r="D18" s="24"/>
      <c r="E18" s="81" t="s">
        <v>502</v>
      </c>
      <c r="F18" s="329" t="s">
        <v>2279</v>
      </c>
      <c r="G18" s="383"/>
    </row>
    <row r="19" spans="1:9" ht="27">
      <c r="D19" s="24"/>
      <c r="E19" s="81" t="s">
        <v>597</v>
      </c>
      <c r="F19" s="330" t="s">
        <v>2280</v>
      </c>
      <c r="G19" s="383"/>
    </row>
    <row r="20" spans="1:9" ht="27">
      <c r="D20" s="24"/>
      <c r="E20" s="81" t="s">
        <v>596</v>
      </c>
      <c r="F20" s="329" t="s">
        <v>2281</v>
      </c>
      <c r="G20" s="383"/>
    </row>
    <row r="21" spans="1:9" ht="27">
      <c r="D21" s="24"/>
      <c r="E21" s="81" t="s">
        <v>501</v>
      </c>
      <c r="F21" s="329" t="s">
        <v>2282</v>
      </c>
      <c r="G21" s="383"/>
    </row>
    <row r="22" spans="1:9" ht="19.5" hidden="1">
      <c r="D22" s="24"/>
      <c r="E22" s="25"/>
      <c r="F22" s="445" t="s">
        <v>609</v>
      </c>
      <c r="G22" s="21"/>
    </row>
    <row r="23" spans="1:9" ht="27" hidden="1">
      <c r="D23" s="24"/>
      <c r="E23" s="81" t="s">
        <v>612</v>
      </c>
      <c r="F23" s="333"/>
      <c r="G23" s="383"/>
    </row>
    <row r="24" spans="1:9" ht="27" hidden="1">
      <c r="D24" s="24"/>
      <c r="E24" s="81" t="s">
        <v>611</v>
      </c>
      <c r="F24" s="331"/>
      <c r="G24" s="383"/>
    </row>
    <row r="25" spans="1:9" ht="27" hidden="1">
      <c r="D25" s="24"/>
      <c r="E25" s="81" t="s">
        <v>610</v>
      </c>
      <c r="F25" s="333"/>
      <c r="G25" s="383"/>
    </row>
    <row r="26" spans="1:9" ht="27" hidden="1">
      <c r="D26" s="24"/>
      <c r="E26" s="81" t="s">
        <v>501</v>
      </c>
      <c r="F26" s="333"/>
      <c r="G26" s="383"/>
    </row>
    <row r="27" spans="1:9" s="372" customFormat="1" ht="35.1" customHeight="1">
      <c r="A27" s="377"/>
      <c r="B27" s="367"/>
      <c r="C27" s="368"/>
      <c r="D27" s="378"/>
      <c r="E27" s="374"/>
      <c r="F27" s="379"/>
      <c r="G27" s="380"/>
      <c r="I27" s="373"/>
    </row>
    <row r="28" spans="1:9" ht="27">
      <c r="D28" s="24"/>
      <c r="E28" s="81" t="s">
        <v>170</v>
      </c>
      <c r="F28" s="349" t="s">
        <v>85</v>
      </c>
      <c r="G28" s="383"/>
    </row>
    <row r="29" spans="1:9" ht="27">
      <c r="C29" s="28"/>
      <c r="D29" s="29"/>
      <c r="E29" s="30" t="s">
        <v>79</v>
      </c>
      <c r="F29" s="332" t="s">
        <v>1782</v>
      </c>
      <c r="G29" s="382"/>
    </row>
    <row r="30" spans="1:9" ht="27" hidden="1">
      <c r="C30" s="28"/>
      <c r="D30" s="29"/>
      <c r="E30" s="52" t="s">
        <v>203</v>
      </c>
      <c r="F30" s="333"/>
      <c r="G30" s="382"/>
    </row>
    <row r="31" spans="1:9" ht="27">
      <c r="C31" s="28"/>
      <c r="D31" s="29"/>
      <c r="E31" s="30" t="s">
        <v>53</v>
      </c>
      <c r="F31" s="332" t="s">
        <v>1783</v>
      </c>
      <c r="G31" s="382"/>
    </row>
    <row r="32" spans="1:9" ht="27">
      <c r="C32" s="28"/>
      <c r="D32" s="29"/>
      <c r="E32" s="30" t="s">
        <v>54</v>
      </c>
      <c r="F32" s="332" t="s">
        <v>1784</v>
      </c>
      <c r="G32" s="382"/>
      <c r="H32" s="31"/>
    </row>
    <row r="33" spans="1:9" s="372" customFormat="1" ht="6">
      <c r="A33" s="377"/>
      <c r="B33" s="367"/>
      <c r="C33" s="368"/>
      <c r="D33" s="378"/>
      <c r="E33" s="374"/>
      <c r="F33" s="379"/>
      <c r="G33" s="380"/>
      <c r="I33" s="373"/>
    </row>
    <row r="34" spans="1:9" ht="27">
      <c r="A34" s="199"/>
      <c r="D34" s="26"/>
      <c r="E34" s="799" t="s">
        <v>724</v>
      </c>
      <c r="F34" s="1118" t="s">
        <v>726</v>
      </c>
      <c r="G34" s="381"/>
    </row>
    <row r="35" spans="1:9" s="372" customFormat="1" ht="6">
      <c r="A35" s="377"/>
      <c r="B35" s="367"/>
      <c r="C35" s="368"/>
      <c r="D35" s="378"/>
      <c r="E35" s="374"/>
      <c r="F35" s="379"/>
      <c r="G35" s="380"/>
      <c r="I35" s="373"/>
    </row>
    <row r="36" spans="1:9" ht="33.75">
      <c r="A36" s="199"/>
      <c r="D36" s="26"/>
      <c r="E36" s="81" t="s">
        <v>243</v>
      </c>
      <c r="F36" s="828" t="s">
        <v>2</v>
      </c>
      <c r="G36" s="381"/>
    </row>
    <row r="37" spans="1:9" s="372" customFormat="1" ht="6">
      <c r="A37" s="366"/>
      <c r="B37" s="367"/>
      <c r="C37" s="368"/>
      <c r="D37" s="369"/>
      <c r="E37" s="370"/>
      <c r="F37" s="371"/>
      <c r="G37" s="369"/>
      <c r="I37" s="373"/>
    </row>
    <row r="38" spans="1:9" ht="27">
      <c r="B38" s="189"/>
      <c r="D38" s="24"/>
      <c r="E38" s="81" t="s">
        <v>730</v>
      </c>
      <c r="F38" s="349" t="s">
        <v>85</v>
      </c>
      <c r="G38" s="383"/>
      <c r="I38" s="19"/>
    </row>
    <row r="39" spans="1:9" s="372" customFormat="1" ht="6">
      <c r="A39" s="377"/>
      <c r="B39" s="367"/>
      <c r="C39" s="368"/>
      <c r="D39" s="378"/>
      <c r="E39" s="374"/>
      <c r="F39" s="379"/>
      <c r="G39" s="380"/>
      <c r="I39" s="373"/>
    </row>
    <row r="40" spans="1:9" ht="27">
      <c r="A40" s="201"/>
      <c r="B40" s="92"/>
      <c r="D40" s="33"/>
      <c r="E40" s="32" t="s">
        <v>546</v>
      </c>
      <c r="F40" s="329" t="s">
        <v>2283</v>
      </c>
      <c r="G40" s="381"/>
    </row>
    <row r="41" spans="1:9" ht="27">
      <c r="A41" s="201"/>
      <c r="B41" s="92"/>
      <c r="D41" s="33"/>
      <c r="E41" s="41" t="s">
        <v>547</v>
      </c>
      <c r="F41" s="329" t="s">
        <v>2284</v>
      </c>
      <c r="G41" s="381"/>
    </row>
    <row r="42" spans="1:9" ht="19.5">
      <c r="D42" s="24"/>
      <c r="E42" s="25"/>
      <c r="F42" s="445" t="s">
        <v>579</v>
      </c>
      <c r="G42" s="21"/>
    </row>
    <row r="43" spans="1:9" ht="27">
      <c r="A43" s="201"/>
      <c r="D43" s="21"/>
      <c r="E43" s="443" t="s">
        <v>87</v>
      </c>
      <c r="F43" s="449" t="s">
        <v>2285</v>
      </c>
      <c r="G43" s="381"/>
    </row>
    <row r="44" spans="1:9" ht="27">
      <c r="A44" s="201"/>
      <c r="B44" s="92"/>
      <c r="D44" s="33"/>
      <c r="E44" s="443" t="s">
        <v>88</v>
      </c>
      <c r="F44" s="449" t="s">
        <v>2286</v>
      </c>
      <c r="G44" s="381"/>
    </row>
    <row r="45" spans="1:9" ht="27">
      <c r="A45" s="201"/>
      <c r="B45" s="92"/>
      <c r="D45" s="33"/>
      <c r="E45" s="443" t="s">
        <v>580</v>
      </c>
      <c r="F45" s="449" t="s">
        <v>2287</v>
      </c>
      <c r="G45" s="381"/>
    </row>
    <row r="46" spans="1:9" ht="27">
      <c r="D46" s="24"/>
      <c r="E46" s="444" t="s">
        <v>581</v>
      </c>
      <c r="F46" s="449" t="s">
        <v>2288</v>
      </c>
      <c r="G46" s="383"/>
    </row>
    <row r="47" spans="1:9" ht="20.100000000000001" customHeight="1">
      <c r="A47" s="201"/>
      <c r="D47" s="21"/>
      <c r="F47" s="163"/>
      <c r="G47" s="27"/>
    </row>
    <row r="48" spans="1:9" ht="19.5">
      <c r="A48" s="201"/>
      <c r="B48" s="92"/>
      <c r="D48" s="33"/>
      <c r="E48" s="32"/>
      <c r="F48" s="164"/>
      <c r="G48" s="27"/>
    </row>
    <row r="49" spans="1:9" ht="19.5">
      <c r="A49" s="201"/>
      <c r="B49" s="92"/>
      <c r="D49" s="33"/>
      <c r="E49" s="32"/>
      <c r="F49" s="164"/>
      <c r="G49" s="27"/>
    </row>
    <row r="50" spans="1:9" ht="19.5">
      <c r="A50" s="201"/>
      <c r="B50" s="92"/>
      <c r="D50" s="33"/>
      <c r="E50" s="41"/>
      <c r="F50" s="164"/>
      <c r="G50" s="27"/>
    </row>
    <row r="51" spans="1:9" ht="19.5">
      <c r="A51" s="201"/>
      <c r="B51" s="92"/>
      <c r="D51" s="33"/>
      <c r="E51" s="32"/>
      <c r="F51" s="164"/>
      <c r="G51" s="27"/>
    </row>
    <row r="54" spans="1:9">
      <c r="E54" s="1147"/>
      <c r="F54" s="1147"/>
      <c r="G54" s="1147"/>
      <c r="H54" s="1147"/>
      <c r="I54" s="1147"/>
    </row>
  </sheetData>
  <sheetProtection algorithmName="SHA-512" hashValue="FXZnlGwa69La+BPln0VX5Jtc+D9pFo516ZeZfgYBahbTYkLxPwoxpAUp5EZYsogULaciwE3AV0zDfF+hQ+O/RA==" saltValue="1rLPe4UIc1JBn3rv6NBu/g==" spinCount="100000" sheet="1" objects="1" scenarios="1" formatColumns="0" formatRows="0"/>
  <dataConsolidate leftLabels="1" link="1"/>
  <mergeCells count="2">
    <mergeCell ref="E5:F5"/>
    <mergeCell ref="E54:I54"/>
  </mergeCells>
  <phoneticPr fontId="13" type="noConversion"/>
  <dataValidations xWindow="446" yWindow="425" count="5">
    <dataValidation type="textLength" operator="lessThanOrEqual" allowBlank="1" showInputMessage="1" showErrorMessage="1" errorTitle="Ошибка" error="Допускается ввод не более 900 символов!" sqref="F48:F51 F30 F40:F41 F18 F43:F46 F20:F21 F23 F25:F26">
      <formula1>900</formula1>
    </dataValidation>
    <dataValidation type="list" allowBlank="1" showInputMessage="1" showErrorMessage="1" errorTitle="Ошибка" error="Выберите значение из списка" prompt="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F38"/>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tabColor rgb="FFCCCCFF"/>
    <pageSetUpPr fitToPage="1"/>
  </sheetPr>
  <dimension ref="A1:IV20"/>
  <sheetViews>
    <sheetView showGridLines="0" topLeftCell="C3" zoomScaleNormal="100" workbookViewId="0">
      <selection activeCell="G41" sqref="G41"/>
    </sheetView>
  </sheetViews>
  <sheetFormatPr defaultRowHeight="14.25"/>
  <cols>
    <col min="1" max="1" width="9.140625" style="125" hidden="1" customWidth="1"/>
    <col min="2" max="2" width="9.140625" style="36" hidden="1" customWidth="1"/>
    <col min="3" max="3" width="3.7109375" style="232" customWidth="1"/>
    <col min="4" max="4" width="6.28515625" style="36" customWidth="1"/>
    <col min="5" max="5" width="46.42578125" style="36" customWidth="1"/>
    <col min="6" max="6" width="3.7109375" style="36" customWidth="1"/>
    <col min="7" max="7" width="5.7109375" style="36" customWidth="1"/>
    <col min="8" max="8" width="41.42578125" style="36" bestFit="1" customWidth="1"/>
    <col min="9" max="9" width="3.7109375" style="36" customWidth="1"/>
    <col min="10" max="10" width="5.7109375" style="36" customWidth="1"/>
    <col min="11" max="11" width="32.5703125" style="36" customWidth="1"/>
    <col min="12" max="12" width="14.85546875" style="36" customWidth="1"/>
    <col min="13" max="13" width="3.7109375" style="212" hidden="1" customWidth="1"/>
    <col min="14" max="16" width="9.140625" style="212" hidden="1" customWidth="1"/>
    <col min="17" max="17" width="25.7109375" style="360" hidden="1" customWidth="1"/>
    <col min="18" max="18" width="14.42578125" style="212" hidden="1" customWidth="1"/>
    <col min="19" max="22" width="9.140625" style="357"/>
    <col min="23" max="16384" width="9.140625" style="36"/>
  </cols>
  <sheetData>
    <row r="1" spans="1:256" s="202" customFormat="1" ht="16.5" hidden="1" customHeight="1">
      <c r="C1" s="351"/>
      <c r="H1" s="351"/>
      <c r="I1" s="351"/>
      <c r="J1" s="351"/>
      <c r="K1" s="351" t="s">
        <v>515</v>
      </c>
      <c r="L1" s="361" t="s">
        <v>401</v>
      </c>
      <c r="M1" s="396" t="s">
        <v>514</v>
      </c>
      <c r="N1" s="396"/>
      <c r="O1" s="396"/>
      <c r="P1" s="396"/>
      <c r="Q1" s="397"/>
      <c r="R1" s="396"/>
      <c r="S1" s="396"/>
      <c r="T1" s="396"/>
      <c r="U1" s="396"/>
      <c r="V1" s="396"/>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361"/>
      <c r="DK1" s="361"/>
      <c r="DL1" s="361"/>
      <c r="DM1" s="361"/>
      <c r="DN1" s="361"/>
      <c r="DO1" s="361"/>
      <c r="DP1" s="361"/>
      <c r="DQ1" s="361"/>
      <c r="DR1" s="361"/>
      <c r="DS1" s="361"/>
      <c r="DT1" s="361"/>
      <c r="DU1" s="361"/>
      <c r="DV1" s="361"/>
      <c r="DW1" s="361"/>
      <c r="DX1" s="361"/>
      <c r="DY1" s="361"/>
      <c r="DZ1" s="361"/>
      <c r="EA1" s="361"/>
      <c r="EB1" s="361"/>
      <c r="EC1" s="361"/>
      <c r="ED1" s="361"/>
      <c r="EE1" s="361"/>
      <c r="EF1" s="361"/>
      <c r="EG1" s="361"/>
      <c r="EH1" s="361"/>
      <c r="EI1" s="361"/>
      <c r="EJ1" s="361"/>
      <c r="EK1" s="361"/>
      <c r="EL1" s="361"/>
      <c r="EM1" s="361"/>
      <c r="EN1" s="361"/>
      <c r="EO1" s="361"/>
      <c r="EP1" s="361"/>
      <c r="EQ1" s="361"/>
      <c r="ER1" s="361"/>
      <c r="ES1" s="361"/>
      <c r="ET1" s="361"/>
      <c r="EU1" s="361"/>
      <c r="EV1" s="361"/>
      <c r="EW1" s="361"/>
      <c r="EX1" s="361"/>
      <c r="EY1" s="361"/>
      <c r="EZ1" s="361"/>
      <c r="FA1" s="361"/>
      <c r="FB1" s="361"/>
      <c r="FC1" s="361"/>
      <c r="FD1" s="361"/>
      <c r="FE1" s="361"/>
      <c r="FF1" s="361"/>
      <c r="FG1" s="361"/>
      <c r="FH1" s="361"/>
      <c r="FI1" s="361"/>
      <c r="FJ1" s="361"/>
      <c r="FK1" s="361"/>
      <c r="FL1" s="361"/>
      <c r="FM1" s="361"/>
      <c r="FN1" s="361"/>
      <c r="FO1" s="361"/>
      <c r="FP1" s="361"/>
      <c r="FQ1" s="361"/>
      <c r="FR1" s="361"/>
      <c r="FS1" s="361"/>
      <c r="FT1" s="361"/>
      <c r="FU1" s="361"/>
      <c r="FV1" s="361"/>
      <c r="FW1" s="361"/>
      <c r="FX1" s="361"/>
      <c r="FY1" s="361"/>
      <c r="FZ1" s="361"/>
      <c r="GA1" s="361"/>
      <c r="GB1" s="361"/>
      <c r="GC1" s="361"/>
      <c r="GD1" s="361"/>
      <c r="GE1" s="361"/>
      <c r="GF1" s="361"/>
      <c r="GG1" s="361"/>
      <c r="GH1" s="361"/>
      <c r="GI1" s="361"/>
      <c r="GJ1" s="361"/>
      <c r="GK1" s="361"/>
      <c r="GL1" s="361"/>
      <c r="GM1" s="361"/>
      <c r="GN1" s="361"/>
      <c r="GO1" s="361"/>
      <c r="GP1" s="361"/>
      <c r="GQ1" s="361"/>
      <c r="GR1" s="361"/>
      <c r="GS1" s="361"/>
      <c r="GT1" s="361"/>
      <c r="GU1" s="361"/>
      <c r="GV1" s="361"/>
      <c r="GW1" s="361"/>
      <c r="GX1" s="361"/>
      <c r="GY1" s="361"/>
      <c r="GZ1" s="361"/>
      <c r="HA1" s="361"/>
      <c r="HB1" s="361"/>
      <c r="HC1" s="361"/>
      <c r="HD1" s="361"/>
      <c r="HE1" s="361"/>
      <c r="HF1" s="361"/>
      <c r="HG1" s="361"/>
      <c r="HH1" s="361"/>
      <c r="HI1" s="361"/>
      <c r="HJ1" s="361"/>
      <c r="HK1" s="361"/>
      <c r="HL1" s="361"/>
      <c r="HM1" s="361"/>
      <c r="HN1" s="361"/>
      <c r="HO1" s="361"/>
      <c r="HP1" s="361"/>
      <c r="HQ1" s="361"/>
      <c r="HR1" s="361"/>
      <c r="HS1" s="361"/>
      <c r="HT1" s="361"/>
      <c r="HU1" s="361"/>
      <c r="HV1" s="361"/>
      <c r="HW1" s="361"/>
      <c r="HX1" s="361"/>
      <c r="HY1" s="361"/>
      <c r="HZ1" s="361"/>
      <c r="IA1" s="361"/>
      <c r="IB1" s="361"/>
      <c r="IC1" s="361"/>
      <c r="ID1" s="361"/>
      <c r="IE1" s="361"/>
      <c r="IF1" s="361"/>
      <c r="IG1" s="361"/>
      <c r="IH1" s="361"/>
      <c r="II1" s="361"/>
      <c r="IJ1" s="361"/>
      <c r="IK1" s="361"/>
      <c r="IL1" s="361"/>
      <c r="IM1" s="361"/>
      <c r="IN1" s="361"/>
      <c r="IO1" s="361"/>
      <c r="IP1" s="361"/>
      <c r="IQ1" s="361"/>
      <c r="IR1" s="361"/>
      <c r="IS1" s="361"/>
      <c r="IT1" s="361"/>
      <c r="IU1" s="361"/>
      <c r="IV1" s="361"/>
    </row>
    <row r="2" spans="1:256" s="365" customFormat="1" ht="16.5" hidden="1" customHeight="1">
      <c r="A2" s="362"/>
      <c r="B2" s="362"/>
      <c r="C2" s="363"/>
      <c r="D2" s="362"/>
      <c r="E2" s="362"/>
      <c r="F2" s="362"/>
      <c r="G2" s="362"/>
      <c r="H2" s="362"/>
      <c r="I2" s="362"/>
      <c r="J2" s="362"/>
      <c r="K2" s="362"/>
      <c r="L2" s="362"/>
      <c r="M2" s="396"/>
      <c r="N2" s="396"/>
      <c r="O2" s="396"/>
      <c r="P2" s="396"/>
      <c r="Q2" s="397"/>
      <c r="R2" s="396"/>
      <c r="S2" s="364"/>
      <c r="T2" s="364"/>
      <c r="U2" s="364"/>
      <c r="V2" s="364"/>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c r="DM2" s="363"/>
      <c r="DN2" s="363"/>
      <c r="DO2" s="363"/>
      <c r="DP2" s="363"/>
      <c r="DQ2" s="363"/>
      <c r="DR2" s="363"/>
      <c r="DS2" s="363"/>
      <c r="DT2" s="363"/>
      <c r="DU2" s="363"/>
      <c r="DV2" s="363"/>
      <c r="DW2" s="363"/>
      <c r="DX2" s="363"/>
      <c r="DY2" s="363"/>
      <c r="DZ2" s="363"/>
      <c r="EA2" s="363"/>
      <c r="EB2" s="363"/>
      <c r="EC2" s="363"/>
      <c r="ED2" s="363"/>
      <c r="EE2" s="363"/>
      <c r="EF2" s="363"/>
      <c r="EG2" s="363"/>
      <c r="EH2" s="363"/>
      <c r="EI2" s="363"/>
      <c r="EJ2" s="363"/>
      <c r="EK2" s="363"/>
      <c r="EL2" s="363"/>
      <c r="EM2" s="363"/>
      <c r="EN2" s="363"/>
      <c r="EO2" s="363"/>
      <c r="EP2" s="363"/>
      <c r="EQ2" s="363"/>
      <c r="ER2" s="363"/>
      <c r="ES2" s="363"/>
      <c r="ET2" s="363"/>
    </row>
    <row r="3" spans="1:256" s="126" customFormat="1" ht="3" customHeight="1">
      <c r="A3" s="125"/>
      <c r="B3" s="36"/>
      <c r="C3" s="230"/>
      <c r="D3" s="100"/>
      <c r="E3" s="100"/>
      <c r="F3" s="100"/>
      <c r="G3" s="100"/>
      <c r="H3" s="100"/>
      <c r="I3" s="100"/>
      <c r="J3" s="100"/>
      <c r="K3" s="100"/>
      <c r="L3" s="233"/>
      <c r="M3" s="212"/>
      <c r="N3" s="212"/>
      <c r="O3" s="212"/>
      <c r="P3" s="212"/>
      <c r="Q3" s="360"/>
      <c r="R3" s="212"/>
      <c r="S3" s="357"/>
      <c r="T3" s="357"/>
      <c r="U3" s="357"/>
      <c r="V3" s="357"/>
    </row>
    <row r="4" spans="1:256" s="126" customFormat="1" ht="22.5">
      <c r="A4" s="125"/>
      <c r="B4" s="36"/>
      <c r="C4" s="230"/>
      <c r="D4" s="1159" t="s">
        <v>397</v>
      </c>
      <c r="E4" s="1160"/>
      <c r="F4" s="1160"/>
      <c r="G4" s="1160"/>
      <c r="H4" s="1161"/>
      <c r="I4" s="436"/>
      <c r="M4" s="212"/>
      <c r="N4" s="212"/>
      <c r="O4" s="212"/>
      <c r="P4" s="212"/>
      <c r="Q4" s="360"/>
      <c r="R4" s="212"/>
      <c r="S4" s="357"/>
      <c r="T4" s="357"/>
      <c r="U4" s="357"/>
      <c r="V4" s="357"/>
    </row>
    <row r="5" spans="1:256" s="126" customFormat="1" ht="3" hidden="1" customHeight="1">
      <c r="A5" s="125"/>
      <c r="B5" s="36"/>
      <c r="C5" s="230"/>
      <c r="D5" s="100"/>
      <c r="E5" s="100"/>
      <c r="F5" s="100"/>
      <c r="G5" s="100"/>
      <c r="H5" s="234"/>
      <c r="I5" s="234"/>
      <c r="J5" s="234"/>
      <c r="K5" s="234"/>
      <c r="L5" s="235"/>
      <c r="M5" s="212"/>
      <c r="N5" s="212"/>
      <c r="O5" s="212"/>
      <c r="P5" s="212"/>
      <c r="Q5" s="360"/>
      <c r="R5" s="212"/>
      <c r="S5" s="357"/>
      <c r="T5" s="357"/>
      <c r="U5" s="357"/>
      <c r="V5" s="357"/>
    </row>
    <row r="6" spans="1:256" s="126" customFormat="1" ht="20.100000000000001" hidden="1" customHeight="1">
      <c r="A6" s="236"/>
      <c r="B6" s="236"/>
      <c r="C6" s="230"/>
      <c r="D6" s="1162"/>
      <c r="E6" s="1162"/>
      <c r="F6" s="1163" t="s">
        <v>84</v>
      </c>
      <c r="G6" s="1163"/>
      <c r="H6" s="234"/>
      <c r="I6" s="234"/>
      <c r="J6" s="237"/>
      <c r="K6" s="238"/>
      <c r="L6" s="238"/>
      <c r="M6" s="212"/>
      <c r="N6" s="212"/>
      <c r="O6" s="212"/>
      <c r="P6" s="212"/>
      <c r="Q6" s="360"/>
      <c r="R6" s="212"/>
      <c r="S6" s="357"/>
      <c r="T6" s="357"/>
      <c r="U6" s="357"/>
      <c r="V6" s="357"/>
    </row>
    <row r="7" spans="1:256" ht="3" customHeight="1"/>
    <row r="8" spans="1:256" s="126" customFormat="1">
      <c r="A8" s="125"/>
      <c r="B8" s="36"/>
      <c r="C8" s="230"/>
      <c r="D8" s="1150" t="s">
        <v>16</v>
      </c>
      <c r="E8" s="1150"/>
      <c r="F8" s="1150" t="s">
        <v>398</v>
      </c>
      <c r="G8" s="1150"/>
      <c r="H8" s="1150"/>
      <c r="I8" s="1164" t="s">
        <v>399</v>
      </c>
      <c r="J8" s="1164"/>
      <c r="K8" s="1164"/>
      <c r="L8" s="1164"/>
      <c r="M8" s="212"/>
      <c r="N8" s="212"/>
      <c r="O8" s="212"/>
      <c r="P8" s="212"/>
      <c r="Q8" s="360"/>
      <c r="R8" s="212"/>
      <c r="S8" s="357"/>
      <c r="T8" s="357"/>
      <c r="U8" s="357"/>
      <c r="V8" s="357"/>
    </row>
    <row r="9" spans="1:256" s="126" customFormat="1" ht="20.25" customHeight="1">
      <c r="A9" s="125"/>
      <c r="B9" s="36"/>
      <c r="C9" s="230"/>
      <c r="D9" s="240" t="s">
        <v>92</v>
      </c>
      <c r="E9" s="240" t="s">
        <v>400</v>
      </c>
      <c r="F9" s="1155" t="s">
        <v>92</v>
      </c>
      <c r="G9" s="1156"/>
      <c r="H9" s="241" t="s">
        <v>400</v>
      </c>
      <c r="I9" s="1157" t="s">
        <v>92</v>
      </c>
      <c r="J9" s="1157"/>
      <c r="K9" s="241" t="s">
        <v>400</v>
      </c>
      <c r="L9" s="241" t="s">
        <v>401</v>
      </c>
      <c r="M9" s="212"/>
      <c r="N9" s="212"/>
      <c r="O9" s="212"/>
      <c r="P9" s="212"/>
      <c r="Q9" s="360"/>
      <c r="R9" s="212"/>
      <c r="S9" s="357"/>
      <c r="T9" s="357"/>
      <c r="U9" s="357"/>
      <c r="V9" s="357"/>
    </row>
    <row r="10" spans="1:256" ht="12" customHeight="1">
      <c r="C10" s="249"/>
      <c r="D10" s="355" t="s">
        <v>93</v>
      </c>
      <c r="E10" s="355" t="s">
        <v>49</v>
      </c>
      <c r="F10" s="1158" t="s">
        <v>50</v>
      </c>
      <c r="G10" s="1158"/>
      <c r="H10" s="355" t="s">
        <v>51</v>
      </c>
      <c r="I10" s="1158" t="s">
        <v>68</v>
      </c>
      <c r="J10" s="1158"/>
      <c r="K10" s="355" t="s">
        <v>69</v>
      </c>
      <c r="L10" s="355" t="s">
        <v>183</v>
      </c>
      <c r="M10" s="263"/>
      <c r="N10" s="263"/>
      <c r="O10" s="263"/>
      <c r="P10" s="263"/>
      <c r="Q10" s="239"/>
      <c r="R10" s="263"/>
      <c r="S10" s="356"/>
      <c r="T10" s="356"/>
      <c r="U10" s="356"/>
      <c r="V10" s="356"/>
    </row>
    <row r="11" spans="1:256" s="126" customFormat="1" hidden="1">
      <c r="A11" s="36"/>
      <c r="B11" s="36"/>
      <c r="C11" s="230"/>
      <c r="D11" s="242">
        <v>0</v>
      </c>
      <c r="E11" s="243"/>
      <c r="F11" s="162"/>
      <c r="G11" s="162"/>
      <c r="H11" s="244"/>
      <c r="I11" s="245"/>
      <c r="J11" s="162"/>
      <c r="K11" s="244"/>
      <c r="L11" s="246"/>
      <c r="M11" s="400" t="s">
        <v>522</v>
      </c>
      <c r="N11" s="212"/>
      <c r="O11" s="212"/>
      <c r="P11" s="212" t="s">
        <v>520</v>
      </c>
      <c r="Q11" s="360" t="s">
        <v>521</v>
      </c>
      <c r="R11" s="212" t="s">
        <v>585</v>
      </c>
      <c r="S11" s="357"/>
      <c r="T11" s="357"/>
      <c r="U11" s="357"/>
      <c r="V11" s="357"/>
    </row>
    <row r="12" spans="1:256" s="265" customFormat="1" ht="0.95" customHeight="1">
      <c r="A12" s="89"/>
      <c r="B12" s="186" t="s">
        <v>405</v>
      </c>
      <c r="C12" s="1149"/>
      <c r="D12" s="1150">
        <v>1</v>
      </c>
      <c r="E12" s="1151" t="s">
        <v>2290</v>
      </c>
      <c r="F12" s="1112"/>
      <c r="G12" s="1104">
        <v>0</v>
      </c>
      <c r="H12" s="358"/>
      <c r="I12" s="250"/>
      <c r="J12" s="395" t="s">
        <v>519</v>
      </c>
      <c r="K12" s="735"/>
      <c r="L12" s="266"/>
      <c r="M12" s="831">
        <f>mergeValue(H12)</f>
        <v>0</v>
      </c>
      <c r="N12" s="1010"/>
      <c r="O12" s="1010"/>
      <c r="P12" s="831" t="str">
        <f>IF(ISERROR(MATCH(Q12,MODesc,0)),"n","y")</f>
        <v>n</v>
      </c>
      <c r="Q12" s="1010" t="s">
        <v>2290</v>
      </c>
      <c r="R12" s="831" t="str">
        <f>K12&amp;"("&amp;L12&amp;")"</f>
        <v>()</v>
      </c>
      <c r="S12" s="186"/>
      <c r="T12" s="186"/>
      <c r="U12" s="248"/>
      <c r="V12" s="186"/>
      <c r="W12" s="186"/>
      <c r="X12" s="186"/>
      <c r="Y12" s="264"/>
      <c r="Z12" s="264"/>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8"/>
      <c r="AY12" s="598"/>
      <c r="AZ12" s="598"/>
      <c r="BA12" s="598"/>
      <c r="BB12" s="598"/>
      <c r="BC12" s="598"/>
      <c r="BD12" s="598"/>
      <c r="BE12" s="598"/>
      <c r="BF12" s="598"/>
      <c r="BG12" s="598"/>
      <c r="BH12" s="598"/>
      <c r="BI12" s="598"/>
      <c r="BJ12" s="598"/>
      <c r="BK12" s="598"/>
      <c r="BL12" s="598"/>
      <c r="BM12" s="598"/>
      <c r="BN12" s="598"/>
      <c r="BO12" s="598"/>
      <c r="BP12" s="598"/>
      <c r="BQ12" s="598"/>
      <c r="BR12" s="598"/>
      <c r="BS12" s="598"/>
      <c r="BT12" s="598"/>
      <c r="BU12" s="598"/>
      <c r="BV12" s="264"/>
      <c r="BW12" s="264"/>
      <c r="BX12" s="264"/>
      <c r="BY12" s="264"/>
      <c r="BZ12" s="264"/>
      <c r="CA12" s="264"/>
      <c r="CB12" s="264"/>
      <c r="CC12" s="264"/>
      <c r="CD12" s="264"/>
      <c r="CE12" s="264"/>
    </row>
    <row r="13" spans="1:256" s="265" customFormat="1" ht="0.95" customHeight="1">
      <c r="A13" s="89"/>
      <c r="B13" s="186" t="s">
        <v>405</v>
      </c>
      <c r="C13" s="1149"/>
      <c r="D13" s="1150"/>
      <c r="E13" s="1152"/>
      <c r="F13" s="1153"/>
      <c r="G13" s="1150">
        <v>1</v>
      </c>
      <c r="H13" s="1148" t="s">
        <v>992</v>
      </c>
      <c r="I13" s="250"/>
      <c r="J13" s="395" t="s">
        <v>519</v>
      </c>
      <c r="K13" s="735"/>
      <c r="L13" s="266"/>
      <c r="M13" s="831" t="str">
        <f>mergeValue(H13)</f>
        <v>Егорлыкский район</v>
      </c>
      <c r="N13" s="1010"/>
      <c r="O13" s="1010"/>
      <c r="P13" s="1010"/>
      <c r="Q13" s="1010"/>
      <c r="R13" s="831" t="str">
        <f>K13&amp;"("&amp;L13&amp;")"</f>
        <v>()</v>
      </c>
      <c r="S13" s="186"/>
      <c r="T13" s="186"/>
      <c r="U13" s="248"/>
      <c r="V13" s="186"/>
      <c r="W13" s="186"/>
      <c r="X13" s="186"/>
      <c r="Y13" s="264"/>
      <c r="Z13" s="264"/>
      <c r="AA13" s="598"/>
      <c r="AB13" s="598"/>
      <c r="AC13" s="598"/>
      <c r="AD13" s="598"/>
      <c r="AE13" s="598"/>
      <c r="AF13" s="598"/>
      <c r="AG13" s="598"/>
      <c r="AH13" s="598"/>
      <c r="AI13" s="598"/>
      <c r="AJ13" s="598"/>
      <c r="AK13" s="598"/>
      <c r="AL13" s="598"/>
      <c r="AM13" s="598"/>
      <c r="AN13" s="598"/>
      <c r="AO13" s="598"/>
      <c r="AP13" s="598"/>
      <c r="AQ13" s="598"/>
      <c r="AR13" s="598"/>
      <c r="AS13" s="598"/>
      <c r="AT13" s="598"/>
      <c r="AU13" s="598"/>
      <c r="AV13" s="598"/>
      <c r="AW13" s="598"/>
      <c r="AX13" s="598"/>
      <c r="AY13" s="598"/>
      <c r="AZ13" s="598"/>
      <c r="BA13" s="598"/>
      <c r="BB13" s="598"/>
      <c r="BC13" s="598"/>
      <c r="BD13" s="598"/>
      <c r="BE13" s="598"/>
      <c r="BF13" s="598"/>
      <c r="BG13" s="598"/>
      <c r="BH13" s="598"/>
      <c r="BI13" s="598"/>
      <c r="BJ13" s="598"/>
      <c r="BK13" s="598"/>
      <c r="BL13" s="598"/>
      <c r="BM13" s="598"/>
      <c r="BN13" s="598"/>
      <c r="BO13" s="598"/>
      <c r="BP13" s="598"/>
      <c r="BQ13" s="598"/>
      <c r="BR13" s="598"/>
      <c r="BS13" s="598"/>
      <c r="BT13" s="598"/>
      <c r="BU13" s="598"/>
      <c r="BV13" s="264"/>
      <c r="BW13" s="264"/>
      <c r="BX13" s="264"/>
      <c r="BY13" s="264"/>
      <c r="BZ13" s="264"/>
      <c r="CA13" s="264"/>
      <c r="CB13" s="264"/>
      <c r="CC13" s="264"/>
      <c r="CD13" s="264"/>
      <c r="CE13" s="264"/>
    </row>
    <row r="14" spans="1:256" s="265" customFormat="1" ht="15" customHeight="1">
      <c r="A14" s="89"/>
      <c r="B14" s="186" t="s">
        <v>405</v>
      </c>
      <c r="C14" s="1149"/>
      <c r="D14" s="1150"/>
      <c r="E14" s="1152"/>
      <c r="F14" s="1154"/>
      <c r="G14" s="1150"/>
      <c r="H14" s="1148"/>
      <c r="I14" s="1121"/>
      <c r="J14" s="1104">
        <v>1</v>
      </c>
      <c r="K14" s="1111" t="s">
        <v>998</v>
      </c>
      <c r="L14" s="247" t="s">
        <v>999</v>
      </c>
      <c r="M14" s="831" t="str">
        <f>mergeValue(H14)</f>
        <v>Егорлыкский район</v>
      </c>
      <c r="N14" s="1010"/>
      <c r="O14" s="1010"/>
      <c r="P14" s="1010"/>
      <c r="Q14" s="1010"/>
      <c r="R14" s="831" t="str">
        <f>K14&amp;" ("&amp;L14&amp;")"</f>
        <v>Егорлыкское сельское поселение (60615417)</v>
      </c>
      <c r="S14" s="186"/>
      <c r="T14" s="186"/>
      <c r="U14" s="248"/>
      <c r="V14" s="186"/>
      <c r="W14" s="186"/>
      <c r="X14" s="186"/>
      <c r="Y14" s="264"/>
      <c r="Z14" s="264"/>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598"/>
      <c r="AY14" s="598"/>
      <c r="AZ14" s="598"/>
      <c r="BA14" s="598"/>
      <c r="BB14" s="598"/>
      <c r="BC14" s="598"/>
      <c r="BD14" s="598"/>
      <c r="BE14" s="598"/>
      <c r="BF14" s="598"/>
      <c r="BG14" s="598"/>
      <c r="BH14" s="598"/>
      <c r="BI14" s="598"/>
      <c r="BJ14" s="598"/>
      <c r="BK14" s="598"/>
      <c r="BL14" s="598"/>
      <c r="BM14" s="598"/>
      <c r="BN14" s="598"/>
      <c r="BO14" s="598"/>
      <c r="BP14" s="598"/>
      <c r="BQ14" s="598"/>
      <c r="BR14" s="598"/>
      <c r="BS14" s="598"/>
      <c r="BT14" s="598"/>
      <c r="BU14" s="598"/>
      <c r="BV14" s="264"/>
      <c r="BW14" s="264"/>
      <c r="BX14" s="264"/>
      <c r="BY14" s="264"/>
      <c r="BZ14" s="264"/>
      <c r="CA14" s="264"/>
      <c r="CB14" s="264"/>
      <c r="CC14" s="264"/>
      <c r="CD14" s="264"/>
      <c r="CE14" s="264"/>
    </row>
    <row r="15" spans="1:256" s="126" customFormat="1" ht="0.95" customHeight="1">
      <c r="A15" s="36"/>
      <c r="B15" s="36" t="s">
        <v>402</v>
      </c>
      <c r="C15" s="230"/>
      <c r="D15" s="250"/>
      <c r="E15" s="203"/>
      <c r="F15" s="252"/>
      <c r="G15" s="252"/>
      <c r="H15" s="252"/>
      <c r="I15" s="252"/>
      <c r="J15" s="252"/>
      <c r="K15" s="252"/>
      <c r="L15" s="253"/>
      <c r="M15" s="400"/>
      <c r="N15" s="212"/>
      <c r="O15" s="212"/>
      <c r="P15" s="212"/>
      <c r="Q15" s="360" t="s">
        <v>19</v>
      </c>
      <c r="R15" s="212"/>
      <c r="S15" s="357"/>
      <c r="T15" s="357"/>
      <c r="U15" s="357"/>
      <c r="V15" s="357"/>
    </row>
    <row r="16" spans="1:256" s="126" customFormat="1" ht="21" customHeight="1">
      <c r="A16" s="125"/>
      <c r="B16" s="36"/>
      <c r="C16" s="232"/>
      <c r="D16" s="254"/>
      <c r="E16" s="254"/>
      <c r="F16" s="254"/>
      <c r="G16" s="254"/>
      <c r="H16" s="254"/>
      <c r="I16" s="254"/>
      <c r="J16" s="254"/>
      <c r="K16" s="254"/>
      <c r="L16" s="254"/>
      <c r="M16" s="212"/>
      <c r="N16" s="212"/>
      <c r="O16" s="212"/>
      <c r="P16" s="212"/>
      <c r="Q16" s="360"/>
      <c r="R16" s="212"/>
      <c r="S16" s="357"/>
      <c r="T16" s="357"/>
      <c r="U16" s="357"/>
      <c r="V16" s="357"/>
    </row>
    <row r="17" spans="1:22" s="126" customFormat="1">
      <c r="A17" s="125"/>
      <c r="B17" s="36"/>
      <c r="C17" s="232"/>
      <c r="D17" s="36"/>
      <c r="E17" s="36"/>
      <c r="F17" s="36"/>
      <c r="G17" s="36"/>
      <c r="H17" s="36"/>
      <c r="I17" s="36"/>
      <c r="J17" s="36"/>
      <c r="K17" s="36"/>
      <c r="L17" s="36"/>
      <c r="M17" s="212"/>
      <c r="N17" s="212"/>
      <c r="O17" s="212"/>
      <c r="P17" s="212"/>
      <c r="Q17" s="360"/>
      <c r="R17" s="212"/>
      <c r="S17" s="357"/>
      <c r="T17" s="357"/>
      <c r="U17" s="357"/>
      <c r="V17" s="357"/>
    </row>
    <row r="18" spans="1:22" s="126" customFormat="1" ht="0.75" customHeight="1">
      <c r="A18" s="125"/>
      <c r="B18" s="36"/>
      <c r="C18" s="232"/>
      <c r="D18" s="36"/>
      <c r="E18" s="36"/>
      <c r="F18" s="36"/>
      <c r="G18" s="36"/>
      <c r="H18" s="36"/>
      <c r="I18" s="36"/>
      <c r="J18" s="36"/>
      <c r="K18" s="36"/>
      <c r="L18" s="36"/>
      <c r="M18" s="212"/>
      <c r="N18" s="212"/>
      <c r="O18" s="212"/>
      <c r="P18" s="212"/>
      <c r="Q18" s="360"/>
      <c r="R18" s="212"/>
      <c r="S18" s="357"/>
      <c r="T18" s="357"/>
      <c r="U18" s="357"/>
      <c r="V18" s="357"/>
    </row>
    <row r="19" spans="1:22" s="256" customFormat="1" ht="10.5">
      <c r="A19" s="255"/>
      <c r="C19" s="257"/>
      <c r="D19" s="258"/>
      <c r="E19" s="258"/>
      <c r="M19" s="212"/>
      <c r="N19" s="212"/>
      <c r="O19" s="212"/>
      <c r="P19" s="212"/>
      <c r="Q19" s="360"/>
      <c r="R19" s="212"/>
      <c r="S19" s="357"/>
      <c r="T19" s="357"/>
      <c r="U19" s="357"/>
      <c r="V19" s="357"/>
    </row>
    <row r="20" spans="1:22" s="256" customFormat="1" ht="10.5">
      <c r="A20" s="255"/>
      <c r="C20" s="257"/>
      <c r="D20" s="258"/>
      <c r="E20" s="258"/>
      <c r="M20" s="212"/>
      <c r="N20" s="212"/>
      <c r="O20" s="212"/>
      <c r="P20" s="212"/>
      <c r="Q20" s="360"/>
      <c r="R20" s="212"/>
      <c r="S20" s="357"/>
      <c r="T20" s="357"/>
      <c r="U20" s="357"/>
      <c r="V20" s="357"/>
    </row>
  </sheetData>
  <sheetProtection algorithmName="SHA-512" hashValue="fC+wLge33o7gq77uqGoCPYSLvDu8uKAzrP57iaKEso46Fr7d+7A8iXEPAzkVwCPRERad4xm6OF4fNKZ0b9t0bw==" saltValue="r2+PeInaFkG2VXVe+2XLYg==" spinCount="100000" sheet="1" objects="1" scenarios="1" formatColumns="0" formatRows="0"/>
  <mergeCells count="16">
    <mergeCell ref="F9:G9"/>
    <mergeCell ref="I9:J9"/>
    <mergeCell ref="F10:G10"/>
    <mergeCell ref="I10:J10"/>
    <mergeCell ref="D4:H4"/>
    <mergeCell ref="D6:E6"/>
    <mergeCell ref="F6:G6"/>
    <mergeCell ref="D8:E8"/>
    <mergeCell ref="I8:L8"/>
    <mergeCell ref="F8:H8"/>
    <mergeCell ref="H13:H14"/>
    <mergeCell ref="C12:C14"/>
    <mergeCell ref="D12:D14"/>
    <mergeCell ref="E12:E14"/>
    <mergeCell ref="F13:F14"/>
    <mergeCell ref="G13:G14"/>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rgb="FFCCCCFF"/>
  </sheetPr>
  <dimension ref="A1:X40"/>
  <sheetViews>
    <sheetView showGridLines="0" topLeftCell="C4" zoomScaleNormal="100" workbookViewId="0">
      <selection activeCell="L51" sqref="L51"/>
    </sheetView>
  </sheetViews>
  <sheetFormatPr defaultRowHeight="11.25"/>
  <cols>
    <col min="1" max="2" width="3.7109375" style="210" hidden="1" customWidth="1"/>
    <col min="3" max="3" width="3.7109375" style="102" bestFit="1" customWidth="1"/>
    <col min="4" max="4" width="6.140625" style="102" customWidth="1"/>
    <col min="5" max="5" width="50.7109375" style="102" customWidth="1"/>
    <col min="6" max="6" width="33.85546875" style="102" customWidth="1"/>
    <col min="7" max="7" width="8.5703125" style="102" customWidth="1"/>
    <col min="8" max="8" width="3.7109375" style="102" customWidth="1"/>
    <col min="9" max="9" width="5.42578125" style="102" customWidth="1"/>
    <col min="10" max="10" width="47.85546875" style="102" customWidth="1"/>
    <col min="11" max="12" width="3.7109375" style="102" customWidth="1"/>
    <col min="13" max="13" width="5.7109375" style="102" customWidth="1"/>
    <col min="14" max="14" width="28.140625" style="102" customWidth="1"/>
    <col min="15" max="16" width="3.7109375" style="102" customWidth="1"/>
    <col min="17" max="17" width="5.7109375" style="102" customWidth="1"/>
    <col min="18" max="18" width="34.42578125" style="102" customWidth="1"/>
    <col min="19" max="20" width="3.7109375" style="535" customWidth="1"/>
    <col min="21" max="21" width="5.7109375" style="535" customWidth="1"/>
    <col min="22" max="22" width="34.42578125" style="535" customWidth="1"/>
    <col min="23" max="23" width="30.7109375" style="102" customWidth="1"/>
    <col min="24" max="24" width="3.7109375" style="102" customWidth="1"/>
    <col min="25" max="16384" width="9.140625" style="102"/>
  </cols>
  <sheetData>
    <row r="1" spans="1:24" ht="11.25" hidden="1" customHeight="1">
      <c r="A1" s="216"/>
    </row>
    <row r="2" spans="1:24" ht="11.25" hidden="1" customHeight="1"/>
    <row r="3" spans="1:24" ht="11.25" hidden="1" customHeight="1"/>
    <row r="4" spans="1:24" ht="3" customHeight="1"/>
    <row r="5" spans="1:24" s="120" customFormat="1" ht="29.1" customHeight="1">
      <c r="A5" s="211"/>
      <c r="B5" s="211"/>
      <c r="D5" s="1159" t="s">
        <v>713</v>
      </c>
      <c r="E5" s="1160"/>
      <c r="F5" s="1160"/>
      <c r="G5" s="1160"/>
      <c r="H5" s="1160"/>
      <c r="I5" s="1160"/>
      <c r="J5" s="1161"/>
      <c r="K5" s="437"/>
      <c r="L5" s="176"/>
      <c r="M5" s="176"/>
      <c r="N5" s="176"/>
      <c r="O5" s="176"/>
      <c r="P5" s="176"/>
      <c r="Q5" s="176"/>
      <c r="R5" s="176"/>
      <c r="S5" s="569"/>
      <c r="T5" s="569"/>
      <c r="U5" s="569"/>
      <c r="V5" s="569"/>
      <c r="W5" s="176"/>
    </row>
    <row r="6" spans="1:24" s="470" customFormat="1" ht="3" customHeight="1">
      <c r="A6" s="312"/>
      <c r="B6" s="312"/>
      <c r="D6" s="1181"/>
      <c r="E6" s="1182"/>
      <c r="F6" s="1182"/>
      <c r="G6" s="1182"/>
      <c r="H6" s="1182"/>
      <c r="I6" s="1182"/>
      <c r="J6" s="1183"/>
      <c r="S6" s="647"/>
      <c r="T6" s="647"/>
      <c r="U6" s="647"/>
      <c r="V6" s="647"/>
    </row>
    <row r="7" spans="1:24" s="470" customFormat="1" ht="5.25" hidden="1" customHeight="1">
      <c r="A7" s="312"/>
      <c r="B7" s="312"/>
      <c r="E7" s="1184"/>
      <c r="F7" s="1184"/>
      <c r="G7" s="1180"/>
      <c r="H7" s="1180"/>
      <c r="I7" s="1180"/>
      <c r="J7" s="1180"/>
      <c r="S7" s="647"/>
      <c r="T7" s="647"/>
      <c r="U7" s="647"/>
      <c r="V7" s="647"/>
    </row>
    <row r="8" spans="1:24" s="470" customFormat="1" ht="5.25" hidden="1" customHeight="1">
      <c r="A8" s="312"/>
      <c r="B8" s="312"/>
      <c r="E8" s="1184"/>
      <c r="F8" s="1184"/>
      <c r="G8" s="1180"/>
      <c r="H8" s="1180"/>
      <c r="I8" s="1180"/>
      <c r="J8" s="1180"/>
      <c r="S8" s="647"/>
      <c r="T8" s="647"/>
      <c r="U8" s="647"/>
      <c r="V8" s="647"/>
    </row>
    <row r="9" spans="1:24" s="470" customFormat="1" ht="5.25" hidden="1" customHeight="1">
      <c r="A9" s="312"/>
      <c r="B9" s="312"/>
      <c r="E9" s="1184"/>
      <c r="F9" s="1184"/>
      <c r="G9" s="1180"/>
      <c r="H9" s="1180"/>
      <c r="I9" s="1180"/>
      <c r="J9" s="1180"/>
      <c r="S9" s="647"/>
      <c r="T9" s="647"/>
      <c r="U9" s="647"/>
      <c r="V9" s="647"/>
    </row>
    <row r="10" spans="1:24" s="647" customFormat="1" ht="5.25" hidden="1">
      <c r="A10" s="312"/>
      <c r="B10" s="312"/>
      <c r="E10" s="1185"/>
      <c r="F10" s="1185"/>
      <c r="G10" s="842"/>
      <c r="H10" s="466"/>
      <c r="I10" s="795"/>
      <c r="J10" s="795"/>
    </row>
    <row r="11" spans="1:24" s="159" customFormat="1" ht="18.75" hidden="1" customHeight="1">
      <c r="A11" s="312"/>
      <c r="B11" s="312"/>
      <c r="D11" s="152"/>
      <c r="E11" s="1186" t="s">
        <v>720</v>
      </c>
      <c r="F11" s="1186"/>
      <c r="G11" s="1122" t="s">
        <v>85</v>
      </c>
      <c r="H11" s="468"/>
      <c r="I11" s="166"/>
      <c r="J11" s="152"/>
      <c r="K11" s="153"/>
      <c r="L11" s="152"/>
      <c r="M11" s="152"/>
      <c r="N11" s="153"/>
      <c r="O11" s="153"/>
      <c r="P11" s="152"/>
      <c r="Q11" s="152"/>
      <c r="R11" s="153"/>
      <c r="S11" s="555"/>
      <c r="T11" s="554"/>
      <c r="U11" s="554"/>
      <c r="V11" s="555"/>
    </row>
    <row r="12" spans="1:24" s="470" customFormat="1" ht="18.75" hidden="1">
      <c r="A12" s="312"/>
      <c r="B12" s="312"/>
      <c r="E12" s="1186" t="s">
        <v>721</v>
      </c>
      <c r="F12" s="1186"/>
      <c r="G12" s="1122" t="s">
        <v>85</v>
      </c>
      <c r="H12" s="468"/>
      <c r="I12" s="466"/>
      <c r="J12" s="469"/>
      <c r="K12" s="465"/>
      <c r="L12" s="465"/>
      <c r="M12" s="465"/>
      <c r="N12" s="464"/>
      <c r="O12" s="465"/>
      <c r="P12" s="465"/>
      <c r="Q12" s="465"/>
      <c r="R12" s="464"/>
      <c r="S12" s="646"/>
      <c r="T12" s="646"/>
      <c r="U12" s="646"/>
      <c r="V12" s="645"/>
    </row>
    <row r="13" spans="1:24" s="470" customFormat="1" ht="5.25" hidden="1" customHeight="1">
      <c r="A13" s="312"/>
      <c r="B13" s="312"/>
      <c r="E13" s="1179"/>
      <c r="F13" s="1179"/>
      <c r="G13" s="467"/>
      <c r="H13" s="466"/>
      <c r="I13" s="465"/>
      <c r="J13" s="465"/>
      <c r="K13" s="465"/>
      <c r="L13" s="465"/>
      <c r="M13" s="465"/>
      <c r="N13" s="464"/>
      <c r="O13" s="465"/>
      <c r="P13" s="465"/>
      <c r="Q13" s="465"/>
      <c r="R13" s="464"/>
      <c r="S13" s="646"/>
      <c r="T13" s="646"/>
      <c r="U13" s="646"/>
      <c r="V13" s="645"/>
    </row>
    <row r="14" spans="1:24" s="470" customFormat="1" ht="5.25" hidden="1" customHeight="1">
      <c r="A14" s="312"/>
      <c r="B14" s="312"/>
      <c r="S14" s="647"/>
      <c r="T14" s="647"/>
      <c r="U14" s="647"/>
      <c r="V14" s="647"/>
    </row>
    <row r="15" spans="1:24" s="463" customFormat="1" ht="5.25" hidden="1" customHeight="1">
      <c r="A15" s="472"/>
      <c r="B15" s="472"/>
      <c r="S15" s="644"/>
      <c r="T15" s="644"/>
      <c r="U15" s="644"/>
      <c r="V15" s="644"/>
    </row>
    <row r="16" spans="1:24" s="120" customFormat="1" ht="3" customHeight="1">
      <c r="A16" s="211"/>
      <c r="B16" s="211"/>
      <c r="D16" s="313"/>
      <c r="E16" s="313"/>
      <c r="F16" s="313"/>
      <c r="G16" s="313"/>
      <c r="H16" s="313"/>
      <c r="I16" s="313"/>
      <c r="J16" s="313"/>
      <c r="K16" s="313"/>
      <c r="L16" s="313"/>
      <c r="M16" s="313"/>
      <c r="N16" s="313"/>
      <c r="O16" s="313"/>
      <c r="P16" s="313"/>
      <c r="Q16" s="313"/>
      <c r="R16" s="313"/>
      <c r="S16" s="313"/>
      <c r="T16" s="313"/>
      <c r="U16" s="313"/>
      <c r="V16" s="313"/>
      <c r="W16" s="313"/>
      <c r="X16" s="154"/>
    </row>
    <row r="17" spans="1:24" ht="27" customHeight="1">
      <c r="D17" s="1178" t="s">
        <v>92</v>
      </c>
      <c r="E17" s="1178" t="s">
        <v>297</v>
      </c>
      <c r="F17" s="1178" t="s">
        <v>80</v>
      </c>
      <c r="G17" s="1178" t="s">
        <v>439</v>
      </c>
      <c r="H17" s="1178" t="s">
        <v>92</v>
      </c>
      <c r="I17" s="1178"/>
      <c r="J17" s="1178" t="s">
        <v>20</v>
      </c>
      <c r="K17" s="1190" t="s">
        <v>479</v>
      </c>
      <c r="L17" s="1190"/>
      <c r="M17" s="1190"/>
      <c r="N17" s="1190"/>
      <c r="O17" s="1190" t="s">
        <v>711</v>
      </c>
      <c r="P17" s="1190"/>
      <c r="Q17" s="1190"/>
      <c r="R17" s="1190"/>
      <c r="S17" s="1190" t="s">
        <v>712</v>
      </c>
      <c r="T17" s="1190"/>
      <c r="U17" s="1190"/>
      <c r="V17" s="1190"/>
      <c r="W17" s="1178" t="s">
        <v>244</v>
      </c>
    </row>
    <row r="18" spans="1:24" ht="30.75" customHeight="1">
      <c r="D18" s="1178"/>
      <c r="E18" s="1178"/>
      <c r="F18" s="1178"/>
      <c r="G18" s="1178"/>
      <c r="H18" s="1178"/>
      <c r="I18" s="1178"/>
      <c r="J18" s="1178"/>
      <c r="K18" s="115" t="s">
        <v>300</v>
      </c>
      <c r="L18" s="1178" t="s">
        <v>92</v>
      </c>
      <c r="M18" s="1178"/>
      <c r="N18" s="115" t="s">
        <v>230</v>
      </c>
      <c r="O18" s="115" t="s">
        <v>300</v>
      </c>
      <c r="P18" s="1178" t="s">
        <v>92</v>
      </c>
      <c r="Q18" s="1178"/>
      <c r="R18" s="115" t="s">
        <v>230</v>
      </c>
      <c r="S18" s="542" t="s">
        <v>300</v>
      </c>
      <c r="T18" s="1178" t="s">
        <v>92</v>
      </c>
      <c r="U18" s="1178"/>
      <c r="V18" s="542" t="s">
        <v>400</v>
      </c>
      <c r="W18" s="1178"/>
    </row>
    <row r="19" spans="1:24" s="406" customFormat="1" ht="12" customHeight="1">
      <c r="A19" s="405"/>
      <c r="B19" s="405"/>
      <c r="D19" s="42" t="s">
        <v>93</v>
      </c>
      <c r="E19" s="42" t="s">
        <v>49</v>
      </c>
      <c r="F19" s="42" t="s">
        <v>50</v>
      </c>
      <c r="G19" s="42" t="s">
        <v>51</v>
      </c>
      <c r="H19" s="1187" t="s">
        <v>68</v>
      </c>
      <c r="I19" s="1187"/>
      <c r="J19" s="42" t="s">
        <v>69</v>
      </c>
      <c r="K19" s="42" t="s">
        <v>183</v>
      </c>
      <c r="L19" s="1187" t="s">
        <v>184</v>
      </c>
      <c r="M19" s="1187"/>
      <c r="N19" s="42" t="s">
        <v>208</v>
      </c>
      <c r="O19" s="42" t="s">
        <v>209</v>
      </c>
      <c r="P19" s="1187" t="s">
        <v>210</v>
      </c>
      <c r="Q19" s="1187"/>
      <c r="R19" s="42" t="s">
        <v>211</v>
      </c>
      <c r="S19" s="527" t="s">
        <v>210</v>
      </c>
      <c r="T19" s="1187" t="s">
        <v>211</v>
      </c>
      <c r="U19" s="1187"/>
      <c r="V19" s="527" t="s">
        <v>212</v>
      </c>
      <c r="W19" s="42" t="s">
        <v>213</v>
      </c>
    </row>
    <row r="20" spans="1:24" ht="14.25" hidden="1" customHeight="1">
      <c r="C20" s="310"/>
      <c r="D20" s="350">
        <v>0</v>
      </c>
      <c r="E20" s="401"/>
      <c r="F20" s="401"/>
      <c r="G20" s="121"/>
      <c r="H20" s="402"/>
      <c r="I20" s="402"/>
      <c r="J20" s="221"/>
      <c r="K20" s="121"/>
      <c r="L20" s="221"/>
      <c r="M20" s="221"/>
      <c r="N20" s="403"/>
      <c r="O20" s="121"/>
      <c r="P20" s="221"/>
      <c r="Q20" s="221"/>
      <c r="R20" s="404"/>
      <c r="S20" s="544"/>
      <c r="T20" s="594"/>
      <c r="U20" s="594"/>
      <c r="V20" s="631"/>
      <c r="W20" s="121"/>
      <c r="X20" s="175"/>
    </row>
    <row r="21" spans="1:24" s="1103" customFormat="1" ht="17.100000000000001" customHeight="1">
      <c r="A21" s="750">
        <v>13</v>
      </c>
      <c r="C21" s="310"/>
      <c r="D21" s="1171">
        <v>1</v>
      </c>
      <c r="E21" s="1172" t="s">
        <v>772</v>
      </c>
      <c r="F21" s="1174" t="s">
        <v>1664</v>
      </c>
      <c r="G21" s="1177" t="s">
        <v>85</v>
      </c>
      <c r="H21" s="1171"/>
      <c r="I21" s="1171">
        <v>1</v>
      </c>
      <c r="J21" s="1191" t="s">
        <v>2291</v>
      </c>
      <c r="K21" s="1167" t="s">
        <v>85</v>
      </c>
      <c r="L21" s="1165"/>
      <c r="M21" s="1165" t="s">
        <v>93</v>
      </c>
      <c r="N21" s="1170"/>
      <c r="O21" s="1167" t="s">
        <v>85</v>
      </c>
      <c r="P21" s="1165"/>
      <c r="Q21" s="1165" t="s">
        <v>93</v>
      </c>
      <c r="R21" s="1166"/>
      <c r="S21" s="1167" t="s">
        <v>85</v>
      </c>
      <c r="T21" s="1089"/>
      <c r="U21" s="1089" t="s">
        <v>93</v>
      </c>
      <c r="V21" s="1123"/>
      <c r="W21" s="308"/>
    </row>
    <row r="22" spans="1:24" s="1103" customFormat="1" ht="17.100000000000001" customHeight="1">
      <c r="A22" s="750"/>
      <c r="C22" s="749"/>
      <c r="D22" s="1171"/>
      <c r="E22" s="1172"/>
      <c r="F22" s="1175"/>
      <c r="G22" s="1177"/>
      <c r="H22" s="1171"/>
      <c r="I22" s="1171"/>
      <c r="J22" s="1192"/>
      <c r="K22" s="1167"/>
      <c r="L22" s="1165"/>
      <c r="M22" s="1165"/>
      <c r="N22" s="1170"/>
      <c r="O22" s="1167"/>
      <c r="P22" s="1165"/>
      <c r="Q22" s="1165"/>
      <c r="R22" s="1166"/>
      <c r="S22" s="1167"/>
      <c r="T22" s="1091"/>
      <c r="U22" s="746"/>
      <c r="V22" s="747"/>
      <c r="W22" s="748"/>
    </row>
    <row r="23" spans="1:24" s="1103" customFormat="1" ht="17.100000000000001" customHeight="1">
      <c r="A23" s="750"/>
      <c r="C23" s="749"/>
      <c r="D23" s="1169"/>
      <c r="E23" s="1173"/>
      <c r="F23" s="1175"/>
      <c r="G23" s="1168"/>
      <c r="H23" s="1169"/>
      <c r="I23" s="1169"/>
      <c r="J23" s="1192"/>
      <c r="K23" s="1168"/>
      <c r="L23" s="1169"/>
      <c r="M23" s="1169"/>
      <c r="N23" s="1166"/>
      <c r="O23" s="1168"/>
      <c r="P23" s="1113"/>
      <c r="Q23" s="746"/>
      <c r="R23" s="747"/>
      <c r="S23" s="743"/>
      <c r="T23" s="743"/>
      <c r="U23" s="743"/>
      <c r="V23" s="743"/>
      <c r="W23" s="748"/>
    </row>
    <row r="24" spans="1:24" s="1103" customFormat="1" ht="15" customHeight="1">
      <c r="A24" s="750"/>
      <c r="C24" s="749"/>
      <c r="D24" s="1169"/>
      <c r="E24" s="1173"/>
      <c r="F24" s="1175"/>
      <c r="G24" s="1168"/>
      <c r="H24" s="1169"/>
      <c r="I24" s="1169"/>
      <c r="J24" s="1193"/>
      <c r="K24" s="1168"/>
      <c r="L24" s="746"/>
      <c r="M24" s="747"/>
      <c r="N24" s="747"/>
      <c r="O24" s="747"/>
      <c r="P24" s="747"/>
      <c r="Q24" s="747"/>
      <c r="R24" s="747"/>
      <c r="S24" s="743"/>
      <c r="T24" s="743"/>
      <c r="U24" s="743"/>
      <c r="V24" s="743"/>
      <c r="W24" s="748"/>
    </row>
    <row r="25" spans="1:24" s="1103" customFormat="1" ht="15" customHeight="1">
      <c r="A25" s="750"/>
      <c r="C25" s="749"/>
      <c r="D25" s="1169"/>
      <c r="E25" s="1173"/>
      <c r="F25" s="1176"/>
      <c r="G25" s="1168"/>
      <c r="H25" s="746"/>
      <c r="I25" s="747"/>
      <c r="J25" s="747"/>
      <c r="K25" s="747"/>
      <c r="L25" s="747"/>
      <c r="M25" s="747"/>
      <c r="N25" s="747"/>
      <c r="O25" s="747"/>
      <c r="P25" s="747"/>
      <c r="Q25" s="747"/>
      <c r="R25" s="747"/>
      <c r="S25" s="743"/>
      <c r="T25" s="743"/>
      <c r="U25" s="743"/>
      <c r="V25" s="743"/>
      <c r="W25" s="748"/>
    </row>
    <row r="26" spans="1:24" ht="17.100000000000001" customHeight="1">
      <c r="D26" s="117"/>
      <c r="E26" s="118"/>
      <c r="F26" s="118"/>
      <c r="G26" s="118"/>
      <c r="H26" s="118"/>
      <c r="I26" s="118"/>
      <c r="J26" s="118"/>
      <c r="K26" s="118"/>
      <c r="L26" s="118"/>
      <c r="M26" s="118"/>
      <c r="N26" s="118"/>
      <c r="O26" s="118"/>
      <c r="P26" s="118"/>
      <c r="Q26" s="118"/>
      <c r="R26" s="118"/>
      <c r="S26" s="543"/>
      <c r="T26" s="543"/>
      <c r="U26" s="543"/>
      <c r="V26" s="543"/>
      <c r="W26" s="119"/>
    </row>
    <row r="27" spans="1:24" ht="3" customHeight="1"/>
    <row r="28" spans="1:24" ht="11.25" hidden="1" customHeight="1"/>
    <row r="29" spans="1:24" ht="0.95" customHeight="1"/>
    <row r="30" spans="1:24" ht="23.25" customHeight="1"/>
    <row r="31" spans="1:24" ht="3" customHeight="1"/>
    <row r="32" spans="1:24" ht="17.100000000000001" customHeight="1">
      <c r="E32" s="1194" t="s">
        <v>737</v>
      </c>
      <c r="F32" s="1194"/>
      <c r="G32" s="1194"/>
      <c r="H32" s="1194"/>
      <c r="I32" s="1194"/>
      <c r="J32" s="1194"/>
      <c r="K32" s="1194"/>
      <c r="L32" s="1194"/>
      <c r="M32" s="1194"/>
      <c r="N32" s="1194"/>
      <c r="O32" s="1194"/>
      <c r="P32" s="1194"/>
      <c r="Q32" s="1194"/>
      <c r="R32" s="1194"/>
      <c r="S32" s="1194"/>
      <c r="T32" s="1194"/>
      <c r="U32" s="1194"/>
      <c r="V32" s="1194"/>
      <c r="W32" s="1194"/>
    </row>
    <row r="33" spans="5:23" ht="36.950000000000003" customHeight="1">
      <c r="E33" s="1188" t="s">
        <v>739</v>
      </c>
      <c r="F33" s="1189"/>
      <c r="G33" s="1189"/>
      <c r="H33" s="1189"/>
      <c r="I33" s="1189"/>
      <c r="J33" s="1189"/>
      <c r="K33" s="1189"/>
      <c r="L33" s="1189"/>
      <c r="M33" s="1189"/>
      <c r="N33" s="1189"/>
      <c r="O33" s="1189"/>
      <c r="P33" s="1189"/>
      <c r="Q33" s="1189"/>
      <c r="R33" s="1189"/>
      <c r="S33" s="1189"/>
      <c r="T33" s="1189"/>
      <c r="U33" s="1189"/>
      <c r="V33" s="1189"/>
      <c r="W33" s="1189"/>
    </row>
    <row r="34" spans="5:23" ht="17.100000000000001" customHeight="1">
      <c r="E34" s="1188" t="s">
        <v>740</v>
      </c>
      <c r="F34" s="1189"/>
      <c r="G34" s="1189"/>
      <c r="H34" s="1189"/>
      <c r="I34" s="1189"/>
      <c r="J34" s="1189"/>
      <c r="K34" s="1189"/>
      <c r="L34" s="1189"/>
      <c r="M34" s="1189"/>
      <c r="N34" s="1189"/>
      <c r="O34" s="1189"/>
      <c r="P34" s="1189"/>
      <c r="Q34" s="1189"/>
      <c r="R34" s="1189"/>
      <c r="S34" s="1189"/>
      <c r="T34" s="1189"/>
      <c r="U34" s="1189"/>
      <c r="V34" s="1189"/>
      <c r="W34" s="1189"/>
    </row>
    <row r="35" spans="5:23" ht="27" customHeight="1">
      <c r="E35" s="1188" t="s">
        <v>741</v>
      </c>
      <c r="F35" s="1189"/>
      <c r="G35" s="1189"/>
      <c r="H35" s="1189"/>
      <c r="I35" s="1189"/>
      <c r="J35" s="1189"/>
      <c r="K35" s="1189"/>
      <c r="L35" s="1189"/>
      <c r="M35" s="1189"/>
      <c r="N35" s="1189"/>
      <c r="O35" s="1189"/>
      <c r="P35" s="1189"/>
      <c r="Q35" s="1189"/>
      <c r="R35" s="1189"/>
      <c r="S35" s="1189"/>
      <c r="T35" s="1189"/>
      <c r="U35" s="1189"/>
      <c r="V35" s="1189"/>
      <c r="W35" s="1189"/>
    </row>
    <row r="36" spans="5:23" ht="17.100000000000001" customHeight="1">
      <c r="E36" s="1188" t="s">
        <v>742</v>
      </c>
      <c r="F36" s="1189"/>
      <c r="G36" s="1189"/>
      <c r="H36" s="1189"/>
      <c r="I36" s="1189"/>
      <c r="J36" s="1189"/>
      <c r="K36" s="1189"/>
      <c r="L36" s="1189"/>
      <c r="M36" s="1189"/>
      <c r="N36" s="1189"/>
      <c r="O36" s="1189"/>
      <c r="P36" s="1189"/>
      <c r="Q36" s="1189"/>
      <c r="R36" s="1189"/>
      <c r="S36" s="1189"/>
      <c r="T36" s="1189"/>
      <c r="U36" s="1189"/>
      <c r="V36" s="1189"/>
      <c r="W36" s="1189"/>
    </row>
    <row r="37" spans="5:23" ht="15" customHeight="1">
      <c r="E37" s="794"/>
      <c r="F37" s="218"/>
      <c r="G37" s="218"/>
      <c r="H37" s="218"/>
      <c r="I37" s="218"/>
      <c r="J37" s="218"/>
      <c r="K37" s="218"/>
      <c r="L37" s="218"/>
      <c r="M37" s="218"/>
      <c r="N37" s="218"/>
      <c r="O37" s="218"/>
      <c r="P37" s="218"/>
      <c r="Q37" s="218"/>
      <c r="R37" s="218"/>
      <c r="S37" s="218"/>
      <c r="T37" s="218"/>
      <c r="U37" s="218"/>
      <c r="V37" s="218"/>
      <c r="W37" s="218"/>
    </row>
    <row r="38" spans="5:23" ht="15" customHeight="1">
      <c r="E38" s="1194" t="s">
        <v>738</v>
      </c>
      <c r="F38" s="1194"/>
      <c r="G38" s="1194"/>
      <c r="H38" s="1194"/>
      <c r="I38" s="1194"/>
      <c r="J38" s="1194"/>
      <c r="K38" s="1194"/>
      <c r="L38" s="1194"/>
      <c r="M38" s="1194"/>
      <c r="N38" s="1194"/>
      <c r="O38" s="1194"/>
      <c r="P38" s="1194"/>
      <c r="Q38" s="1194"/>
      <c r="R38" s="1194"/>
      <c r="S38" s="1194"/>
      <c r="T38" s="1194"/>
      <c r="U38" s="1194"/>
      <c r="V38" s="1194"/>
      <c r="W38" s="1194"/>
    </row>
    <row r="39" spans="5:23" ht="17.100000000000001" customHeight="1">
      <c r="E39" s="1188" t="s">
        <v>743</v>
      </c>
      <c r="F39" s="1189"/>
      <c r="G39" s="1189"/>
      <c r="H39" s="1189"/>
      <c r="I39" s="1189"/>
      <c r="J39" s="1189"/>
      <c r="K39" s="1189"/>
      <c r="L39" s="1189"/>
      <c r="M39" s="1189"/>
      <c r="N39" s="1189"/>
      <c r="O39" s="1189"/>
      <c r="P39" s="1189"/>
      <c r="Q39" s="1189"/>
      <c r="R39" s="1189"/>
      <c r="S39" s="1189"/>
      <c r="T39" s="1189"/>
      <c r="U39" s="1189"/>
      <c r="V39" s="1189"/>
      <c r="W39" s="1189"/>
    </row>
    <row r="40" spans="5:23" ht="17.100000000000001" customHeight="1">
      <c r="E40" s="1188" t="s">
        <v>744</v>
      </c>
      <c r="F40" s="1189"/>
      <c r="G40" s="1189"/>
      <c r="H40" s="1189"/>
      <c r="I40" s="1189"/>
      <c r="J40" s="1189"/>
      <c r="K40" s="1189"/>
      <c r="L40" s="1189"/>
      <c r="M40" s="1189"/>
      <c r="N40" s="1189"/>
      <c r="O40" s="1189"/>
      <c r="P40" s="1189"/>
      <c r="Q40" s="1189"/>
      <c r="R40" s="1189"/>
      <c r="S40" s="1189"/>
      <c r="T40" s="1189"/>
      <c r="U40" s="1189"/>
      <c r="V40" s="1189"/>
      <c r="W40" s="1189"/>
    </row>
  </sheetData>
  <sheetProtection algorithmName="SHA-512" hashValue="0OKGyWityGkchLbgAsjTfQJ3VDhfHdDBP4o2LxvovdnY+khoQv8u7W0COCfEG39QC76f0LjQ7X+1zWD1LeFuSw==" saltValue="+lQ3PEA58dr+g3JXYRriVQ==" spinCount="100000" sheet="1" objects="1" scenarios="1" formatColumns="0" formatRows="0"/>
  <dataConsolidate leftLabels="1" link="1"/>
  <mergeCells count="53">
    <mergeCell ref="E38:W38"/>
    <mergeCell ref="E39:W39"/>
    <mergeCell ref="E40:W40"/>
    <mergeCell ref="E32:W32"/>
    <mergeCell ref="E33:W33"/>
    <mergeCell ref="E34:W34"/>
    <mergeCell ref="E35:W35"/>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D21:D25"/>
    <mergeCell ref="E21:E25"/>
    <mergeCell ref="F21:F25"/>
    <mergeCell ref="G21:G25"/>
    <mergeCell ref="H21:H24"/>
    <mergeCell ref="P21:P22"/>
    <mergeCell ref="Q21:Q22"/>
    <mergeCell ref="R21:R22"/>
    <mergeCell ref="S21:S22"/>
    <mergeCell ref="K21:K24"/>
    <mergeCell ref="L21:L23"/>
    <mergeCell ref="M21:M23"/>
    <mergeCell ref="N21:N23"/>
    <mergeCell ref="O21:O23"/>
  </mergeCells>
  <phoneticPr fontId="13" type="noConversion"/>
  <dataValidations xWindow="622" yWindow="221"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V21:W21 R21:R22">
      <formula1>900</formula1>
    </dataValidation>
    <dataValidation type="textLength" operator="lessThanOrEqual" allowBlank="1" showInputMessage="1" showErrorMessage="1" errorTitle="Ошибка" error="Допускается ввод не более 900 символов!" sqref="J21">
      <formula1>900</formula1>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
    <tabColor indexed="22"/>
  </sheetPr>
  <dimension ref="A1:N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14" width="10.5703125" style="587"/>
    <col min="15" max="16384" width="10.5703125" style="525"/>
  </cols>
  <sheetData>
    <row r="1" spans="1:14" ht="3" customHeight="1">
      <c r="A1" s="593" t="s">
        <v>93</v>
      </c>
    </row>
    <row r="2" spans="1:14" ht="22.5">
      <c r="F2" s="1196" t="s">
        <v>491</v>
      </c>
      <c r="G2" s="1197"/>
      <c r="H2" s="1198"/>
      <c r="I2" s="642"/>
    </row>
    <row r="3" spans="1:14" ht="3" customHeight="1"/>
    <row r="4" spans="1:14" s="572" customFormat="1" ht="11.25">
      <c r="A4" s="592"/>
      <c r="B4" s="592"/>
      <c r="C4" s="592"/>
      <c r="D4" s="592"/>
      <c r="F4" s="1150" t="s">
        <v>454</v>
      </c>
      <c r="G4" s="1150"/>
      <c r="H4" s="1150"/>
      <c r="I4" s="1199" t="s">
        <v>455</v>
      </c>
      <c r="J4" s="592"/>
      <c r="K4" s="592"/>
      <c r="L4" s="592"/>
      <c r="M4" s="592"/>
      <c r="N4" s="592"/>
    </row>
    <row r="5" spans="1:14" s="572" customFormat="1" ht="11.25" customHeight="1">
      <c r="A5" s="592"/>
      <c r="B5" s="592"/>
      <c r="C5" s="592"/>
      <c r="D5" s="592"/>
      <c r="F5" s="608" t="s">
        <v>92</v>
      </c>
      <c r="G5" s="620" t="s">
        <v>457</v>
      </c>
      <c r="H5" s="607" t="s">
        <v>442</v>
      </c>
      <c r="I5" s="1199"/>
      <c r="J5" s="592"/>
      <c r="K5" s="592"/>
      <c r="L5" s="592"/>
      <c r="M5" s="592"/>
      <c r="N5" s="592"/>
    </row>
    <row r="6" spans="1:14" s="572" customFormat="1" ht="12" customHeight="1">
      <c r="A6" s="592"/>
      <c r="B6" s="592"/>
      <c r="C6" s="592"/>
      <c r="D6" s="592"/>
      <c r="F6" s="609" t="s">
        <v>93</v>
      </c>
      <c r="G6" s="611">
        <v>2</v>
      </c>
      <c r="H6" s="612">
        <v>3</v>
      </c>
      <c r="I6" s="610">
        <v>4</v>
      </c>
      <c r="J6" s="592">
        <v>4</v>
      </c>
      <c r="K6" s="592"/>
      <c r="L6" s="592"/>
      <c r="M6" s="592"/>
      <c r="N6" s="592"/>
    </row>
    <row r="7" spans="1:14" s="572" customFormat="1" ht="18.75">
      <c r="A7" s="592"/>
      <c r="B7" s="592"/>
      <c r="C7" s="592"/>
      <c r="D7" s="592"/>
      <c r="F7" s="618">
        <v>1</v>
      </c>
      <c r="G7" s="634" t="s">
        <v>492</v>
      </c>
      <c r="H7" s="606" t="str">
        <f>IF(dateCh="","",dateCh)</f>
        <v>28.11.2022</v>
      </c>
      <c r="I7" s="583" t="s">
        <v>493</v>
      </c>
      <c r="J7" s="617"/>
      <c r="K7" s="592"/>
      <c r="L7" s="592"/>
      <c r="M7" s="592"/>
      <c r="N7" s="592"/>
    </row>
    <row r="8" spans="1:14" s="572" customFormat="1" ht="45">
      <c r="A8" s="1200">
        <v>1</v>
      </c>
      <c r="B8" s="592"/>
      <c r="C8" s="592"/>
      <c r="D8" s="592"/>
      <c r="F8" s="618" t="str">
        <f>"2." &amp;mergeValue(A8)</f>
        <v>2.1</v>
      </c>
      <c r="G8" s="634" t="s">
        <v>494</v>
      </c>
      <c r="H8" s="606"/>
      <c r="I8" s="583" t="s">
        <v>591</v>
      </c>
      <c r="J8" s="617"/>
      <c r="K8" s="592"/>
      <c r="L8" s="592"/>
      <c r="M8" s="592"/>
      <c r="N8" s="592"/>
    </row>
    <row r="9" spans="1:14" s="572" customFormat="1" ht="22.5">
      <c r="A9" s="1200"/>
      <c r="B9" s="592"/>
      <c r="C9" s="592"/>
      <c r="D9" s="592"/>
      <c r="F9" s="618" t="str">
        <f>"3." &amp;mergeValue(A9)</f>
        <v>3.1</v>
      </c>
      <c r="G9" s="634" t="s">
        <v>495</v>
      </c>
      <c r="H9" s="606"/>
      <c r="I9" s="583" t="s">
        <v>589</v>
      </c>
      <c r="J9" s="617"/>
      <c r="K9" s="592"/>
      <c r="L9" s="592"/>
      <c r="M9" s="592"/>
      <c r="N9" s="592"/>
    </row>
    <row r="10" spans="1:14" s="572" customFormat="1" ht="22.5">
      <c r="A10" s="1200"/>
      <c r="B10" s="592"/>
      <c r="C10" s="592"/>
      <c r="D10" s="592"/>
      <c r="F10" s="618" t="str">
        <f>"4."&amp;mergeValue(A10)</f>
        <v>4.1</v>
      </c>
      <c r="G10" s="634" t="s">
        <v>496</v>
      </c>
      <c r="H10" s="607" t="s">
        <v>458</v>
      </c>
      <c r="I10" s="583"/>
      <c r="J10" s="617"/>
      <c r="K10" s="592"/>
      <c r="L10" s="592"/>
      <c r="M10" s="592"/>
      <c r="N10" s="592"/>
    </row>
    <row r="11" spans="1:14" s="572" customFormat="1" ht="18.75">
      <c r="A11" s="1200"/>
      <c r="B11" s="1200">
        <v>1</v>
      </c>
      <c r="C11" s="625"/>
      <c r="D11" s="625"/>
      <c r="F11" s="618" t="str">
        <f>"4."&amp;mergeValue(A11) &amp;"."&amp;mergeValue(B11)</f>
        <v>4.1.1</v>
      </c>
      <c r="G11" s="613" t="s">
        <v>593</v>
      </c>
      <c r="H11" s="606" t="str">
        <f>IF(region_name="","",region_name)</f>
        <v>Ростовская область</v>
      </c>
      <c r="I11" s="583" t="s">
        <v>499</v>
      </c>
      <c r="J11" s="617"/>
      <c r="K11" s="592"/>
      <c r="L11" s="592"/>
      <c r="M11" s="592"/>
      <c r="N11" s="592"/>
    </row>
    <row r="12" spans="1:14" s="572" customFormat="1" ht="22.5">
      <c r="A12" s="1200"/>
      <c r="B12" s="1200"/>
      <c r="C12" s="1200">
        <v>1</v>
      </c>
      <c r="D12" s="625"/>
      <c r="F12" s="618" t="str">
        <f>"4."&amp;mergeValue(A12) &amp;"."&amp;mergeValue(B12)&amp;"."&amp;mergeValue(C12)</f>
        <v>4.1.1.1</v>
      </c>
      <c r="G12" s="624" t="s">
        <v>497</v>
      </c>
      <c r="H12" s="606"/>
      <c r="I12" s="583" t="s">
        <v>500</v>
      </c>
      <c r="J12" s="617"/>
      <c r="K12" s="592"/>
      <c r="L12" s="592"/>
      <c r="M12" s="592"/>
      <c r="N12" s="592"/>
    </row>
    <row r="13" spans="1:14" s="572" customFormat="1" ht="39" customHeight="1">
      <c r="A13" s="1200"/>
      <c r="B13" s="1200"/>
      <c r="C13" s="1200"/>
      <c r="D13" s="625">
        <v>1</v>
      </c>
      <c r="F13" s="618" t="str">
        <f>"4."&amp;mergeValue(A13) &amp;"."&amp;mergeValue(B13)&amp;"."&amp;mergeValue(C13)&amp;"."&amp;mergeValue(D13)</f>
        <v>4.1.1.1.1</v>
      </c>
      <c r="G13" s="635" t="s">
        <v>498</v>
      </c>
      <c r="H13" s="606"/>
      <c r="I13" s="1201" t="s">
        <v>592</v>
      </c>
      <c r="J13" s="617"/>
      <c r="K13" s="592"/>
      <c r="L13" s="592"/>
      <c r="M13" s="592"/>
      <c r="N13" s="592"/>
    </row>
    <row r="14" spans="1:14" s="572" customFormat="1" ht="18.75">
      <c r="A14" s="1200"/>
      <c r="B14" s="1200"/>
      <c r="C14" s="1200"/>
      <c r="D14" s="625"/>
      <c r="F14" s="621"/>
      <c r="G14" s="552" t="s">
        <v>4</v>
      </c>
      <c r="H14" s="626"/>
      <c r="I14" s="1201"/>
      <c r="J14" s="617"/>
      <c r="K14" s="592"/>
      <c r="L14" s="592"/>
      <c r="M14" s="592"/>
      <c r="N14" s="592"/>
    </row>
    <row r="15" spans="1:14" s="572" customFormat="1" ht="18.75">
      <c r="A15" s="1200"/>
      <c r="B15" s="1200"/>
      <c r="C15" s="625"/>
      <c r="D15" s="625"/>
      <c r="F15" s="636"/>
      <c r="G15" s="579" t="s">
        <v>403</v>
      </c>
      <c r="H15" s="637"/>
      <c r="I15" s="638"/>
      <c r="J15" s="617"/>
      <c r="K15" s="592"/>
      <c r="L15" s="592"/>
      <c r="M15" s="592"/>
      <c r="N15" s="592"/>
    </row>
    <row r="16" spans="1:14" s="572" customFormat="1" ht="18.75">
      <c r="A16" s="1200"/>
      <c r="B16" s="592"/>
      <c r="C16" s="592"/>
      <c r="D16" s="592"/>
      <c r="F16" s="621"/>
      <c r="G16" s="560" t="s">
        <v>506</v>
      </c>
      <c r="H16" s="622"/>
      <c r="I16" s="623"/>
      <c r="J16" s="617"/>
      <c r="K16" s="592"/>
      <c r="L16" s="592"/>
      <c r="M16" s="592"/>
      <c r="N16" s="592"/>
    </row>
    <row r="17" spans="1:14" s="572" customFormat="1" ht="18.75">
      <c r="A17" s="592"/>
      <c r="B17" s="592"/>
      <c r="C17" s="592"/>
      <c r="D17" s="592"/>
      <c r="F17" s="621"/>
      <c r="G17" s="567" t="s">
        <v>505</v>
      </c>
      <c r="H17" s="622"/>
      <c r="I17" s="623"/>
      <c r="J17" s="617"/>
      <c r="K17" s="592"/>
      <c r="L17" s="592"/>
      <c r="M17" s="592"/>
      <c r="N17" s="592"/>
    </row>
    <row r="18" spans="1:14" s="615" customFormat="1" ht="3" customHeight="1">
      <c r="A18" s="616"/>
      <c r="B18" s="616"/>
      <c r="C18" s="616"/>
      <c r="D18" s="616"/>
      <c r="F18" s="627"/>
      <c r="G18" s="628"/>
      <c r="H18" s="629"/>
      <c r="I18" s="630"/>
      <c r="J18" s="616"/>
      <c r="K18" s="616"/>
      <c r="L18" s="616"/>
      <c r="M18" s="616"/>
      <c r="N18" s="616"/>
    </row>
    <row r="19" spans="1:14" s="615" customFormat="1" ht="15" customHeight="1">
      <c r="A19" s="616"/>
      <c r="B19" s="616"/>
      <c r="C19" s="616"/>
      <c r="D19" s="616"/>
      <c r="F19" s="614"/>
      <c r="G19" s="1195" t="s">
        <v>594</v>
      </c>
      <c r="H19" s="1195"/>
      <c r="I19" s="596"/>
      <c r="J19" s="616"/>
      <c r="K19" s="616"/>
      <c r="L19" s="616"/>
      <c r="M19" s="616"/>
      <c r="N19" s="616"/>
    </row>
  </sheetData>
  <sheetProtection algorithmName="SHA-512" hashValue="PMjJnbR+uKD9nqPWAUG6J5yGBp5h80c16q8HSySfHANvTUBVMjgkeO7J7Bh5w8fgMeLVEhnrNAQ0TkDFfzRvNg==" saltValue="Inx+dZt3W6VxQbIBR5uGBg=="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87" hidden="1" customWidth="1"/>
    <col min="7" max="8" width="9.140625" style="593" hidden="1" customWidth="1"/>
    <col min="9" max="9" width="3.7109375" style="533" customWidth="1"/>
    <col min="10" max="11" width="3.7109375" style="532" customWidth="1"/>
    <col min="12" max="12" width="12.7109375" style="525" customWidth="1"/>
    <col min="13" max="13" width="44.7109375" style="525" customWidth="1"/>
    <col min="14" max="14" width="1.7109375" style="525" hidden="1" customWidth="1"/>
    <col min="15" max="15" width="29.7109375" style="525" hidden="1" customWidth="1"/>
    <col min="16" max="17" width="23.7109375" style="525" hidden="1" customWidth="1"/>
    <col min="18" max="18" width="11.7109375" style="525" customWidth="1"/>
    <col min="19" max="19" width="3.7109375" style="525" customWidth="1"/>
    <col min="20" max="20" width="11.7109375" style="525" customWidth="1"/>
    <col min="21" max="21" width="8.5703125" style="525" hidden="1" customWidth="1"/>
    <col min="22" max="22" width="4.7109375" style="525" customWidth="1"/>
    <col min="23" max="23" width="115.7109375" style="525" customWidth="1"/>
    <col min="24" max="25" width="10.5703125" style="587"/>
    <col min="26" max="26" width="11.140625" style="587" customWidth="1"/>
    <col min="27" max="28" width="10.5703125" style="587"/>
    <col min="29" max="16384" width="10.5703125" style="525"/>
  </cols>
  <sheetData>
    <row r="1" spans="1:28" hidden="1">
      <c r="Q1" s="585"/>
      <c r="R1" s="585"/>
    </row>
    <row r="2" spans="1:28" hidden="1">
      <c r="U2" s="585"/>
    </row>
    <row r="3" spans="1:28" hidden="1"/>
    <row r="4" spans="1:28" ht="3" customHeight="1">
      <c r="J4" s="531"/>
      <c r="K4" s="531"/>
      <c r="L4" s="526"/>
      <c r="M4" s="526"/>
      <c r="N4" s="526"/>
      <c r="O4" s="534"/>
      <c r="P4" s="534"/>
      <c r="Q4" s="534"/>
      <c r="R4" s="534"/>
      <c r="S4" s="534"/>
      <c r="T4" s="534"/>
      <c r="U4" s="534"/>
    </row>
    <row r="5" spans="1:28" ht="22.5" customHeight="1">
      <c r="J5" s="531"/>
      <c r="K5" s="531"/>
      <c r="L5" s="1216" t="s">
        <v>632</v>
      </c>
      <c r="M5" s="1216"/>
      <c r="N5" s="1216"/>
      <c r="O5" s="1216"/>
      <c r="P5" s="1216"/>
      <c r="Q5" s="1216"/>
      <c r="R5" s="1216"/>
      <c r="S5" s="1216"/>
      <c r="T5" s="1216"/>
      <c r="U5" s="666"/>
    </row>
    <row r="6" spans="1:28" ht="3" customHeight="1">
      <c r="J6" s="531"/>
      <c r="K6" s="531"/>
      <c r="L6" s="526"/>
      <c r="M6" s="526"/>
      <c r="N6" s="526"/>
      <c r="O6" s="530"/>
      <c r="P6" s="530"/>
      <c r="Q6" s="530"/>
      <c r="R6" s="530"/>
      <c r="S6" s="530"/>
      <c r="T6" s="530"/>
      <c r="U6" s="530"/>
      <c r="V6" s="534"/>
    </row>
    <row r="7" spans="1:28" s="572" customFormat="1" ht="22.5">
      <c r="A7" s="592"/>
      <c r="B7" s="592"/>
      <c r="C7" s="592"/>
      <c r="D7" s="592"/>
      <c r="E7" s="592"/>
      <c r="F7" s="592"/>
      <c r="G7" s="592"/>
      <c r="H7" s="592"/>
      <c r="L7" s="501"/>
      <c r="M7" s="619" t="s">
        <v>502</v>
      </c>
      <c r="N7" s="668"/>
      <c r="O7" s="1222" t="str">
        <f>IF(NameOrPr_ch="",IF(NameOrPr="","",NameOrPr),NameOrPr_ch)</f>
        <v>РСТ по РО</v>
      </c>
      <c r="P7" s="1222"/>
      <c r="Q7" s="1222"/>
      <c r="R7" s="1222"/>
      <c r="S7" s="1222"/>
      <c r="T7" s="1222"/>
      <c r="U7" s="584"/>
      <c r="V7" s="584"/>
      <c r="W7" s="521"/>
      <c r="X7" s="592"/>
      <c r="Y7" s="592"/>
      <c r="Z7" s="592"/>
      <c r="AA7" s="592"/>
      <c r="AB7" s="592"/>
    </row>
    <row r="8" spans="1:28" s="572" customFormat="1" ht="18.75">
      <c r="A8" s="592"/>
      <c r="B8" s="592"/>
      <c r="C8" s="592"/>
      <c r="D8" s="592"/>
      <c r="E8" s="592"/>
      <c r="F8" s="592"/>
      <c r="G8" s="592"/>
      <c r="H8" s="592"/>
      <c r="L8" s="501"/>
      <c r="M8" s="619" t="s">
        <v>597</v>
      </c>
      <c r="N8" s="668"/>
      <c r="O8" s="1222" t="str">
        <f>IF(datePr_ch="",IF(datePr="","",datePr),datePr_ch)</f>
        <v>22.11.2022</v>
      </c>
      <c r="P8" s="1222"/>
      <c r="Q8" s="1222"/>
      <c r="R8" s="1222"/>
      <c r="S8" s="1222"/>
      <c r="T8" s="1222"/>
      <c r="U8" s="584"/>
      <c r="V8" s="584"/>
      <c r="W8" s="521"/>
      <c r="X8" s="592"/>
      <c r="Y8" s="592"/>
      <c r="Z8" s="592"/>
      <c r="AA8" s="592"/>
      <c r="AB8" s="592"/>
    </row>
    <row r="9" spans="1:28" s="572" customFormat="1" ht="18.75">
      <c r="A9" s="592"/>
      <c r="B9" s="592"/>
      <c r="C9" s="592"/>
      <c r="D9" s="592"/>
      <c r="E9" s="592"/>
      <c r="F9" s="592"/>
      <c r="G9" s="592"/>
      <c r="H9" s="592"/>
      <c r="L9" s="554"/>
      <c r="M9" s="619" t="s">
        <v>596</v>
      </c>
      <c r="N9" s="668"/>
      <c r="O9" s="1222" t="str">
        <f>IF(numberPr_ch="",IF(numberPr="","",numberPr),numberPr_ch)</f>
        <v>65/13</v>
      </c>
      <c r="P9" s="1222"/>
      <c r="Q9" s="1222"/>
      <c r="R9" s="1222"/>
      <c r="S9" s="1222"/>
      <c r="T9" s="1222"/>
      <c r="U9" s="584"/>
      <c r="V9" s="584"/>
      <c r="W9" s="521"/>
      <c r="X9" s="592"/>
      <c r="Y9" s="592"/>
      <c r="Z9" s="592"/>
      <c r="AA9" s="592"/>
      <c r="AB9" s="592"/>
    </row>
    <row r="10" spans="1:28" s="572" customFormat="1" ht="18.75">
      <c r="A10" s="592"/>
      <c r="B10" s="592"/>
      <c r="C10" s="592"/>
      <c r="D10" s="592"/>
      <c r="E10" s="592"/>
      <c r="F10" s="592"/>
      <c r="G10" s="592"/>
      <c r="H10" s="592"/>
      <c r="L10" s="554"/>
      <c r="M10" s="619" t="s">
        <v>501</v>
      </c>
      <c r="N10" s="668"/>
      <c r="O10" s="1222" t="str">
        <f>IF(IstPub_ch="",IF(IstPub="","",IstPub),IstPub_ch)</f>
        <v>Официальный интернет - портал правовой информации pravo.donland.ru от 23.11.2022г. №6145202211230065</v>
      </c>
      <c r="P10" s="1222"/>
      <c r="Q10" s="1222"/>
      <c r="R10" s="1222"/>
      <c r="S10" s="1222"/>
      <c r="T10" s="1222"/>
      <c r="U10" s="584"/>
      <c r="V10" s="584"/>
      <c r="W10" s="521"/>
      <c r="X10" s="592"/>
      <c r="Y10" s="592"/>
      <c r="Z10" s="592"/>
      <c r="AA10" s="592"/>
      <c r="AB10" s="592"/>
    </row>
    <row r="11" spans="1:28" s="572" customFormat="1" ht="11.25" hidden="1">
      <c r="A11" s="592"/>
      <c r="B11" s="592"/>
      <c r="C11" s="592"/>
      <c r="D11" s="592"/>
      <c r="E11" s="592"/>
      <c r="F11" s="592"/>
      <c r="G11" s="592"/>
      <c r="H11" s="592"/>
      <c r="L11" s="1217"/>
      <c r="M11" s="1217"/>
      <c r="N11" s="568"/>
      <c r="O11" s="584"/>
      <c r="P11" s="584"/>
      <c r="Q11" s="584"/>
      <c r="R11" s="584"/>
      <c r="S11" s="584"/>
      <c r="T11" s="584"/>
      <c r="U11" s="590" t="s">
        <v>373</v>
      </c>
      <c r="X11" s="592"/>
      <c r="Y11" s="592"/>
      <c r="Z11" s="592"/>
      <c r="AA11" s="592"/>
      <c r="AB11" s="592"/>
    </row>
    <row r="12" spans="1:28">
      <c r="J12" s="531"/>
      <c r="K12" s="531"/>
      <c r="L12" s="526"/>
      <c r="M12" s="526"/>
      <c r="N12" s="504"/>
      <c r="O12" s="1223"/>
      <c r="P12" s="1223"/>
      <c r="Q12" s="1223"/>
      <c r="R12" s="1223"/>
      <c r="S12" s="1223"/>
      <c r="T12" s="1223"/>
      <c r="U12" s="1223"/>
    </row>
    <row r="13" spans="1:28">
      <c r="J13" s="531"/>
      <c r="K13" s="531"/>
      <c r="L13" s="1150" t="s">
        <v>454</v>
      </c>
      <c r="M13" s="1150"/>
      <c r="N13" s="1150"/>
      <c r="O13" s="1150"/>
      <c r="P13" s="1150"/>
      <c r="Q13" s="1150"/>
      <c r="R13" s="1150"/>
      <c r="S13" s="1150"/>
      <c r="T13" s="1150"/>
      <c r="U13" s="1150"/>
      <c r="V13" s="1150"/>
      <c r="W13" s="1150" t="s">
        <v>455</v>
      </c>
    </row>
    <row r="14" spans="1:28" ht="14.25" customHeight="1">
      <c r="J14" s="531"/>
      <c r="K14" s="531"/>
      <c r="L14" s="1229" t="s">
        <v>92</v>
      </c>
      <c r="M14" s="1229" t="s">
        <v>640</v>
      </c>
      <c r="N14" s="663"/>
      <c r="O14" s="1230" t="s">
        <v>642</v>
      </c>
      <c r="P14" s="1231"/>
      <c r="Q14" s="1231"/>
      <c r="R14" s="1231"/>
      <c r="S14" s="1231"/>
      <c r="T14" s="1232"/>
      <c r="U14" s="1213" t="s">
        <v>341</v>
      </c>
      <c r="V14" s="1226" t="s">
        <v>275</v>
      </c>
      <c r="W14" s="1150"/>
    </row>
    <row r="15" spans="1:28" ht="14.25" customHeight="1">
      <c r="J15" s="531"/>
      <c r="K15" s="531"/>
      <c r="L15" s="1229"/>
      <c r="M15" s="1229"/>
      <c r="N15" s="664"/>
      <c r="O15" s="1235" t="s">
        <v>606</v>
      </c>
      <c r="P15" s="1233" t="s">
        <v>271</v>
      </c>
      <c r="Q15" s="1234"/>
      <c r="R15" s="1210" t="s">
        <v>655</v>
      </c>
      <c r="S15" s="1211"/>
      <c r="T15" s="1212"/>
      <c r="U15" s="1214"/>
      <c r="V15" s="1227"/>
      <c r="W15" s="1150"/>
    </row>
    <row r="16" spans="1:28" ht="33.75" customHeight="1">
      <c r="J16" s="531"/>
      <c r="K16" s="531"/>
      <c r="L16" s="1229"/>
      <c r="M16" s="1229"/>
      <c r="N16" s="665"/>
      <c r="O16" s="1236"/>
      <c r="P16" s="537" t="s">
        <v>607</v>
      </c>
      <c r="Q16" s="537" t="s">
        <v>6</v>
      </c>
      <c r="R16" s="538" t="s">
        <v>274</v>
      </c>
      <c r="S16" s="1224" t="s">
        <v>273</v>
      </c>
      <c r="T16" s="1225"/>
      <c r="U16" s="1215"/>
      <c r="V16" s="1228"/>
      <c r="W16" s="1150"/>
    </row>
    <row r="17" spans="1:28">
      <c r="J17" s="531"/>
      <c r="K17" s="571">
        <v>1</v>
      </c>
      <c r="L17" s="649" t="s">
        <v>93</v>
      </c>
      <c r="M17" s="649" t="s">
        <v>49</v>
      </c>
      <c r="N17" s="651" t="str">
        <f ca="1">OFFSET(N17,0,-1)</f>
        <v>2</v>
      </c>
      <c r="O17" s="650">
        <f ca="1">OFFSET(O17,0,-1)+1</f>
        <v>3</v>
      </c>
      <c r="P17" s="650">
        <f ca="1">OFFSET(P17,0,-1)+1</f>
        <v>4</v>
      </c>
      <c r="Q17" s="650">
        <f ca="1">OFFSET(Q17,0,-1)+1</f>
        <v>5</v>
      </c>
      <c r="R17" s="650">
        <f ca="1">OFFSET(R17,0,-1)+1</f>
        <v>6</v>
      </c>
      <c r="S17" s="1218">
        <f ca="1">OFFSET(S17,0,-1)+1</f>
        <v>7</v>
      </c>
      <c r="T17" s="1218"/>
      <c r="U17" s="650">
        <f ca="1">OFFSET(U17,0,-2)+1</f>
        <v>8</v>
      </c>
      <c r="V17" s="651">
        <f ca="1">OFFSET(V17,0,-1)</f>
        <v>8</v>
      </c>
      <c r="W17" s="650">
        <f ca="1">OFFSET(W17,0,-1)+1</f>
        <v>9</v>
      </c>
    </row>
    <row r="18" spans="1:28" ht="22.5">
      <c r="A18" s="1202">
        <v>1</v>
      </c>
      <c r="B18" s="849"/>
      <c r="C18" s="849"/>
      <c r="D18" s="849"/>
      <c r="E18" s="850"/>
      <c r="F18" s="851"/>
      <c r="G18" s="851"/>
      <c r="H18" s="851"/>
      <c r="I18" s="852"/>
      <c r="J18" s="847"/>
      <c r="K18" s="854"/>
      <c r="L18" s="595">
        <f>mergeValue(A18)</f>
        <v>1</v>
      </c>
      <c r="M18" s="643" t="s">
        <v>20</v>
      </c>
      <c r="N18" s="648"/>
      <c r="O18" s="1203"/>
      <c r="P18" s="1203"/>
      <c r="Q18" s="1203"/>
      <c r="R18" s="1203"/>
      <c r="S18" s="1203"/>
      <c r="T18" s="1203"/>
      <c r="U18" s="1203"/>
      <c r="V18" s="1203"/>
      <c r="W18" s="632" t="s">
        <v>476</v>
      </c>
      <c r="Y18" s="591"/>
      <c r="Z18" s="591" t="str">
        <f t="shared" ref="Z18:Z31" si="0">IF(M18="","",M18 )</f>
        <v>Наименование тарифа</v>
      </c>
      <c r="AA18" s="591"/>
      <c r="AB18" s="591"/>
    </row>
    <row r="19" spans="1:28" ht="22.5">
      <c r="A19" s="1202"/>
      <c r="B19" s="1202">
        <v>1</v>
      </c>
      <c r="C19" s="849"/>
      <c r="D19" s="849"/>
      <c r="E19" s="851"/>
      <c r="F19" s="851"/>
      <c r="G19" s="851"/>
      <c r="H19" s="851"/>
      <c r="I19" s="846"/>
      <c r="J19" s="845"/>
      <c r="K19" s="848"/>
      <c r="L19" s="595" t="str">
        <f>mergeValue(A19) &amp;"."&amp; mergeValue(B19)</f>
        <v>1.1</v>
      </c>
      <c r="M19" s="548" t="s">
        <v>16</v>
      </c>
      <c r="N19" s="648"/>
      <c r="O19" s="1203"/>
      <c r="P19" s="1203"/>
      <c r="Q19" s="1203"/>
      <c r="R19" s="1203"/>
      <c r="S19" s="1203"/>
      <c r="T19" s="1203"/>
      <c r="U19" s="1203"/>
      <c r="V19" s="1203"/>
      <c r="W19" s="632" t="s">
        <v>477</v>
      </c>
      <c r="Y19" s="591"/>
      <c r="Z19" s="591" t="str">
        <f t="shared" si="0"/>
        <v>Территория действия тарифа</v>
      </c>
      <c r="AA19" s="591"/>
      <c r="AB19" s="591"/>
    </row>
    <row r="20" spans="1:28" ht="22.5">
      <c r="A20" s="1202"/>
      <c r="B20" s="1202"/>
      <c r="C20" s="1202">
        <v>1</v>
      </c>
      <c r="D20" s="849"/>
      <c r="E20" s="851"/>
      <c r="F20" s="851"/>
      <c r="G20" s="851"/>
      <c r="H20" s="851"/>
      <c r="I20" s="853"/>
      <c r="J20" s="845"/>
      <c r="K20" s="848"/>
      <c r="L20" s="595" t="str">
        <f>mergeValue(A20) &amp;"."&amp; mergeValue(B20)&amp;"."&amp; mergeValue(C20)</f>
        <v>1.1.1</v>
      </c>
      <c r="M20" s="549" t="s">
        <v>7</v>
      </c>
      <c r="N20" s="648"/>
      <c r="O20" s="1203"/>
      <c r="P20" s="1203"/>
      <c r="Q20" s="1203"/>
      <c r="R20" s="1203"/>
      <c r="S20" s="1203"/>
      <c r="T20" s="1203"/>
      <c r="U20" s="1203"/>
      <c r="V20" s="1203"/>
      <c r="W20" s="632" t="s">
        <v>634</v>
      </c>
      <c r="Y20" s="591"/>
      <c r="Z20" s="591" t="str">
        <f t="shared" si="0"/>
        <v xml:space="preserve">Наименование системы теплоснабжения </v>
      </c>
      <c r="AA20" s="591"/>
      <c r="AB20" s="591"/>
    </row>
    <row r="21" spans="1:28" ht="22.5">
      <c r="A21" s="1202"/>
      <c r="B21" s="1202"/>
      <c r="C21" s="1202"/>
      <c r="D21" s="1202">
        <v>1</v>
      </c>
      <c r="E21" s="851"/>
      <c r="F21" s="851"/>
      <c r="G21" s="851"/>
      <c r="H21" s="851"/>
      <c r="I21" s="853"/>
      <c r="J21" s="845"/>
      <c r="K21" s="848"/>
      <c r="L21" s="595" t="str">
        <f>mergeValue(A21) &amp;"."&amp; mergeValue(B21)&amp;"."&amp; mergeValue(C21)&amp;"."&amp; mergeValue(D21)</f>
        <v>1.1.1.1</v>
      </c>
      <c r="M21" s="550" t="s">
        <v>22</v>
      </c>
      <c r="N21" s="648"/>
      <c r="O21" s="1203"/>
      <c r="P21" s="1203"/>
      <c r="Q21" s="1203"/>
      <c r="R21" s="1203"/>
      <c r="S21" s="1203"/>
      <c r="T21" s="1203"/>
      <c r="U21" s="1203"/>
      <c r="V21" s="1203"/>
      <c r="W21" s="632" t="s">
        <v>635</v>
      </c>
      <c r="Y21" s="591"/>
      <c r="Z21" s="591" t="str">
        <f t="shared" si="0"/>
        <v xml:space="preserve">Источник тепловой энергии  </v>
      </c>
      <c r="AA21" s="591"/>
      <c r="AB21" s="591"/>
    </row>
    <row r="22" spans="1:28" ht="101.25">
      <c r="A22" s="1202"/>
      <c r="B22" s="1202"/>
      <c r="C22" s="1202"/>
      <c r="D22" s="1202"/>
      <c r="E22" s="1202">
        <v>1</v>
      </c>
      <c r="F22" s="851"/>
      <c r="G22" s="851"/>
      <c r="H22" s="849">
        <v>1</v>
      </c>
      <c r="I22" s="1202">
        <v>1</v>
      </c>
      <c r="J22" s="851"/>
      <c r="K22" s="856"/>
      <c r="L22" s="595" t="str">
        <f>mergeValue(A22) &amp;"."&amp; mergeValue(B22)&amp;"."&amp; mergeValue(C22)&amp;"."&amp; mergeValue(D22)&amp;"."&amp; mergeValue(E22)</f>
        <v>1.1.1.1.1</v>
      </c>
      <c r="M22" s="556" t="s">
        <v>9</v>
      </c>
      <c r="N22" s="648"/>
      <c r="O22" s="1204"/>
      <c r="P22" s="1204"/>
      <c r="Q22" s="1204"/>
      <c r="R22" s="1204"/>
      <c r="S22" s="1204"/>
      <c r="T22" s="1204"/>
      <c r="U22" s="1204"/>
      <c r="V22" s="1204"/>
      <c r="W22" s="632" t="s">
        <v>639</v>
      </c>
      <c r="Y22" s="591"/>
      <c r="Z22" s="591" t="str">
        <f t="shared" si="0"/>
        <v>Схема подключения теплопотребляющей установки к коллектору источника тепловой энергии</v>
      </c>
      <c r="AA22" s="591"/>
      <c r="AB22" s="591"/>
    </row>
    <row r="23" spans="1:28" ht="90">
      <c r="A23" s="1202"/>
      <c r="B23" s="1202"/>
      <c r="C23" s="1202"/>
      <c r="D23" s="1202"/>
      <c r="E23" s="1202"/>
      <c r="F23" s="1202">
        <v>1</v>
      </c>
      <c r="G23" s="849"/>
      <c r="H23" s="849"/>
      <c r="I23" s="1202"/>
      <c r="J23" s="1202">
        <v>1</v>
      </c>
      <c r="K23" s="857"/>
      <c r="L23" s="595" t="str">
        <f>mergeValue(A23) &amp;"."&amp; mergeValue(B23)&amp;"."&amp; mergeValue(C23)&amp;"."&amp; mergeValue(D23)&amp;"."&amp; mergeValue(E23)&amp;"."&amp; mergeValue(F23)</f>
        <v>1.1.1.1.1.1</v>
      </c>
      <c r="M23" s="557" t="s">
        <v>10</v>
      </c>
      <c r="N23" s="648"/>
      <c r="O23" s="1205"/>
      <c r="P23" s="1206"/>
      <c r="Q23" s="1206"/>
      <c r="R23" s="1206"/>
      <c r="S23" s="1206"/>
      <c r="T23" s="1206"/>
      <c r="U23" s="1206"/>
      <c r="V23" s="1207"/>
      <c r="W23" s="632" t="s">
        <v>637</v>
      </c>
      <c r="Y23" s="591"/>
      <c r="Z23" s="591" t="str">
        <f t="shared" si="0"/>
        <v>Группа потребителей</v>
      </c>
      <c r="AA23" s="591"/>
      <c r="AB23" s="591"/>
    </row>
    <row r="24" spans="1:28" ht="189" customHeight="1">
      <c r="A24" s="1202"/>
      <c r="B24" s="1202"/>
      <c r="C24" s="1202"/>
      <c r="D24" s="1202"/>
      <c r="E24" s="1202"/>
      <c r="F24" s="1202"/>
      <c r="G24" s="849">
        <v>1</v>
      </c>
      <c r="H24" s="849"/>
      <c r="I24" s="1202"/>
      <c r="J24" s="1202"/>
      <c r="K24" s="857">
        <v>1</v>
      </c>
      <c r="L24" s="595" t="str">
        <f>mergeValue(A24) &amp;"."&amp; mergeValue(B24)&amp;"."&amp; mergeValue(C24)&amp;"."&amp; mergeValue(D24)&amp;"."&amp; mergeValue(E24)&amp;"."&amp; mergeValue(F24)&amp;"."&amp; mergeValue(G24)</f>
        <v>1.1.1.1.1.1.1</v>
      </c>
      <c r="M24" s="1071"/>
      <c r="N24" s="648"/>
      <c r="O24" s="564"/>
      <c r="P24" s="564"/>
      <c r="Q24" s="1096"/>
      <c r="R24" s="1208"/>
      <c r="S24" s="1209" t="s">
        <v>84</v>
      </c>
      <c r="T24" s="1208"/>
      <c r="U24" s="1209" t="s">
        <v>85</v>
      </c>
      <c r="V24" s="564"/>
      <c r="W24" s="1219" t="s">
        <v>656</v>
      </c>
      <c r="X24" s="587" t="str">
        <f>strCheckDate(O25:V25)</f>
        <v/>
      </c>
      <c r="Y24" s="591"/>
      <c r="Z24" s="591" t="str">
        <f t="shared" si="0"/>
        <v/>
      </c>
      <c r="AA24" s="591"/>
      <c r="AB24" s="591"/>
    </row>
    <row r="25" spans="1:28" ht="11.25" hidden="1" customHeight="1">
      <c r="A25" s="1202"/>
      <c r="B25" s="1202"/>
      <c r="C25" s="1202"/>
      <c r="D25" s="1202"/>
      <c r="E25" s="1202"/>
      <c r="F25" s="1202"/>
      <c r="G25" s="849"/>
      <c r="H25" s="849"/>
      <c r="I25" s="1202"/>
      <c r="J25" s="1202"/>
      <c r="K25" s="857"/>
      <c r="L25" s="602"/>
      <c r="M25" s="648"/>
      <c r="N25" s="648"/>
      <c r="O25" s="564"/>
      <c r="P25" s="564"/>
      <c r="Q25" s="586" t="str">
        <f>R24 &amp; "-" &amp; T24</f>
        <v>-</v>
      </c>
      <c r="R25" s="1208"/>
      <c r="S25" s="1209"/>
      <c r="T25" s="1208"/>
      <c r="U25" s="1209"/>
      <c r="V25" s="564"/>
      <c r="W25" s="1220"/>
      <c r="Y25" s="591"/>
      <c r="Z25" s="591" t="str">
        <f t="shared" si="0"/>
        <v/>
      </c>
      <c r="AA25" s="591"/>
      <c r="AB25" s="591"/>
    </row>
    <row r="26" spans="1:28" ht="15" customHeight="1">
      <c r="A26" s="1202"/>
      <c r="B26" s="1202"/>
      <c r="C26" s="1202"/>
      <c r="D26" s="1202"/>
      <c r="E26" s="1202"/>
      <c r="F26" s="1202"/>
      <c r="G26" s="851"/>
      <c r="H26" s="849"/>
      <c r="I26" s="1202"/>
      <c r="J26" s="1202"/>
      <c r="K26" s="856"/>
      <c r="L26" s="540"/>
      <c r="M26" s="559" t="s">
        <v>25</v>
      </c>
      <c r="N26" s="566"/>
      <c r="O26" s="566"/>
      <c r="P26" s="566"/>
      <c r="Q26" s="566"/>
      <c r="R26" s="566"/>
      <c r="S26" s="566"/>
      <c r="T26" s="566"/>
      <c r="U26" s="566"/>
      <c r="V26" s="562"/>
      <c r="W26" s="1221"/>
      <c r="Y26" s="591"/>
      <c r="Z26" s="591" t="str">
        <f t="shared" si="0"/>
        <v>Добавить вид теплоносителя (параметры теплоносителя)</v>
      </c>
      <c r="AA26" s="591"/>
      <c r="AB26" s="591"/>
    </row>
    <row r="27" spans="1:28" ht="15" customHeight="1">
      <c r="A27" s="1202"/>
      <c r="B27" s="1202"/>
      <c r="C27" s="1202"/>
      <c r="D27" s="1202"/>
      <c r="E27" s="1202"/>
      <c r="F27" s="851"/>
      <c r="G27" s="851"/>
      <c r="H27" s="849"/>
      <c r="I27" s="1202"/>
      <c r="J27" s="851"/>
      <c r="K27" s="856"/>
      <c r="L27" s="540"/>
      <c r="M27" s="558" t="s">
        <v>11</v>
      </c>
      <c r="N27" s="566"/>
      <c r="O27" s="566"/>
      <c r="P27" s="566"/>
      <c r="Q27" s="566"/>
      <c r="R27" s="566"/>
      <c r="S27" s="566"/>
      <c r="T27" s="566"/>
      <c r="U27" s="565"/>
      <c r="V27" s="566"/>
      <c r="W27" s="667"/>
      <c r="Y27" s="591"/>
      <c r="Z27" s="591" t="str">
        <f t="shared" si="0"/>
        <v>Добавить группу потребителей</v>
      </c>
      <c r="AA27" s="591"/>
      <c r="AB27" s="591"/>
    </row>
    <row r="28" spans="1:28" ht="15" customHeight="1">
      <c r="A28" s="1202"/>
      <c r="B28" s="1202"/>
      <c r="C28" s="1202"/>
      <c r="D28" s="1202"/>
      <c r="E28" s="855"/>
      <c r="F28" s="851"/>
      <c r="G28" s="851"/>
      <c r="H28" s="851"/>
      <c r="I28" s="847"/>
      <c r="J28" s="844"/>
      <c r="K28" s="854"/>
      <c r="L28" s="540"/>
      <c r="M28" s="553" t="s">
        <v>12</v>
      </c>
      <c r="N28" s="566"/>
      <c r="O28" s="566"/>
      <c r="P28" s="566"/>
      <c r="Q28" s="566"/>
      <c r="R28" s="566"/>
      <c r="S28" s="566"/>
      <c r="T28" s="566"/>
      <c r="U28" s="565"/>
      <c r="V28" s="566"/>
      <c r="W28" s="667"/>
      <c r="Y28" s="591"/>
      <c r="Z28" s="591" t="str">
        <f t="shared" si="0"/>
        <v>Добавить схему подключения</v>
      </c>
      <c r="AA28" s="591"/>
      <c r="AB28" s="591"/>
    </row>
    <row r="29" spans="1:28" ht="15" customHeight="1">
      <c r="A29" s="1202"/>
      <c r="B29" s="1202"/>
      <c r="C29" s="1202"/>
      <c r="D29" s="855"/>
      <c r="E29" s="855"/>
      <c r="F29" s="851"/>
      <c r="G29" s="851"/>
      <c r="H29" s="851"/>
      <c r="I29" s="847"/>
      <c r="J29" s="844"/>
      <c r="K29" s="854"/>
      <c r="L29" s="540"/>
      <c r="M29" s="552" t="s">
        <v>17</v>
      </c>
      <c r="N29" s="566"/>
      <c r="O29" s="566"/>
      <c r="P29" s="566"/>
      <c r="Q29" s="566"/>
      <c r="R29" s="566"/>
      <c r="S29" s="566"/>
      <c r="T29" s="566"/>
      <c r="U29" s="565"/>
      <c r="V29" s="566"/>
      <c r="W29" s="667"/>
      <c r="Y29" s="591"/>
      <c r="Z29" s="591" t="str">
        <f t="shared" si="0"/>
        <v>Добавить источник тепловой энергии</v>
      </c>
      <c r="AA29" s="591"/>
      <c r="AB29" s="591"/>
    </row>
    <row r="30" spans="1:28" ht="15" customHeight="1">
      <c r="A30" s="1202"/>
      <c r="B30" s="1202"/>
      <c r="C30" s="855"/>
      <c r="D30" s="855"/>
      <c r="E30" s="855"/>
      <c r="F30" s="855"/>
      <c r="G30" s="860"/>
      <c r="H30" s="847"/>
      <c r="I30" s="858"/>
      <c r="J30" s="844"/>
      <c r="K30" s="859"/>
      <c r="L30" s="540"/>
      <c r="M30" s="551" t="s">
        <v>18</v>
      </c>
      <c r="N30" s="566"/>
      <c r="O30" s="566"/>
      <c r="P30" s="566"/>
      <c r="Q30" s="566"/>
      <c r="R30" s="566"/>
      <c r="S30" s="566"/>
      <c r="T30" s="566"/>
      <c r="U30" s="565"/>
      <c r="V30" s="566"/>
      <c r="W30" s="667"/>
      <c r="Y30" s="591"/>
      <c r="Z30" s="591" t="str">
        <f t="shared" si="0"/>
        <v>Добавить наименование системы теплоснабжения</v>
      </c>
      <c r="AA30" s="591"/>
      <c r="AB30" s="591"/>
    </row>
    <row r="31" spans="1:28" ht="15" customHeight="1">
      <c r="A31" s="1202"/>
      <c r="B31" s="855"/>
      <c r="C31" s="855"/>
      <c r="D31" s="855"/>
      <c r="E31" s="855"/>
      <c r="F31" s="855"/>
      <c r="G31" s="860"/>
      <c r="H31" s="847"/>
      <c r="I31" s="847"/>
      <c r="J31" s="844"/>
      <c r="K31" s="854"/>
      <c r="L31" s="540"/>
      <c r="M31" s="560" t="s">
        <v>19</v>
      </c>
      <c r="N31" s="566"/>
      <c r="O31" s="566"/>
      <c r="P31" s="566"/>
      <c r="Q31" s="566"/>
      <c r="R31" s="566"/>
      <c r="S31" s="566"/>
      <c r="T31" s="566"/>
      <c r="U31" s="565"/>
      <c r="V31" s="566"/>
      <c r="W31" s="667"/>
      <c r="Y31" s="591"/>
      <c r="Z31" s="591" t="str">
        <f t="shared" si="0"/>
        <v>Добавить территорию действия тарифа</v>
      </c>
      <c r="AA31" s="591"/>
      <c r="AB31" s="591"/>
    </row>
    <row r="32" spans="1:28" s="524" customFormat="1" ht="15" customHeight="1">
      <c r="A32" s="843"/>
      <c r="B32" s="843"/>
      <c r="C32" s="843"/>
      <c r="D32" s="843"/>
      <c r="E32" s="843"/>
      <c r="F32" s="843"/>
      <c r="G32" s="843"/>
      <c r="H32" s="843"/>
      <c r="I32" s="843"/>
      <c r="J32" s="843"/>
      <c r="K32" s="843"/>
      <c r="L32" s="494"/>
      <c r="M32" s="567" t="s">
        <v>309</v>
      </c>
      <c r="N32" s="566"/>
      <c r="O32" s="566"/>
      <c r="P32" s="566"/>
      <c r="Q32" s="566"/>
      <c r="R32" s="566"/>
      <c r="S32" s="566"/>
      <c r="T32" s="566"/>
      <c r="U32" s="565"/>
      <c r="V32" s="566"/>
      <c r="W32" s="667"/>
      <c r="X32" s="589"/>
      <c r="Y32" s="589"/>
      <c r="Z32" s="589"/>
      <c r="AA32" s="589"/>
      <c r="AB32" s="589"/>
    </row>
    <row r="33" spans="1:28" ht="11.25">
      <c r="A33" s="525"/>
      <c r="B33" s="525"/>
      <c r="C33" s="525"/>
      <c r="D33" s="525"/>
      <c r="E33" s="525"/>
      <c r="F33" s="525"/>
      <c r="G33" s="525"/>
      <c r="H33" s="525"/>
      <c r="I33" s="525"/>
      <c r="J33" s="525"/>
      <c r="K33" s="525"/>
      <c r="X33" s="525"/>
      <c r="Y33" s="525"/>
      <c r="Z33" s="525"/>
      <c r="AA33" s="525"/>
      <c r="AB33" s="525"/>
    </row>
    <row r="34" spans="1:28" ht="89.25" customHeight="1">
      <c r="L34" s="1">
        <v>1</v>
      </c>
      <c r="M34" s="1195" t="s">
        <v>633</v>
      </c>
      <c r="N34" s="1195"/>
      <c r="O34" s="1195"/>
      <c r="P34" s="1195"/>
      <c r="Q34" s="1195"/>
      <c r="R34" s="1195"/>
      <c r="S34" s="1195"/>
      <c r="T34" s="1195"/>
      <c r="U34" s="1195"/>
      <c r="V34" s="1195"/>
      <c r="W34" s="1195"/>
    </row>
  </sheetData>
  <sheetProtection algorithmName="SHA-512" hashValue="6Sf8+FUYaZVSnyElz0C4gXCfw1iV8biHOWGASuPB2IQNirmjcJ6dBxrP7XYan1ihznunqwAXyIstbyzTJNqLvQ==" saltValue="gsZfikU97WZocG4LhxDYMQ==" spinCount="100000" sheet="1" objects="1" scenarios="1" formatColumns="0" formatRows="0"/>
  <dataConsolidate leftLabels="1" link="1"/>
  <mergeCells count="39">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 ref="R15:T15"/>
    <mergeCell ref="U14:U16"/>
    <mergeCell ref="T24:T25"/>
    <mergeCell ref="U24:U25"/>
    <mergeCell ref="L5:T5"/>
    <mergeCell ref="L11:M11"/>
    <mergeCell ref="S17:T17"/>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S24 U524312"/>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49</v>
      </c>
    </row>
    <row r="2" spans="1:20" ht="22.5">
      <c r="F2" s="1196" t="s">
        <v>491</v>
      </c>
      <c r="G2" s="1197"/>
      <c r="H2" s="1198"/>
      <c r="I2" s="436"/>
    </row>
    <row r="3" spans="1:20" ht="3" customHeight="1"/>
    <row r="4" spans="1:20" s="190" customFormat="1" ht="11.25">
      <c r="A4" s="214"/>
      <c r="B4" s="214"/>
      <c r="C4" s="214"/>
      <c r="D4" s="214"/>
      <c r="F4" s="1150" t="s">
        <v>454</v>
      </c>
      <c r="G4" s="1150"/>
      <c r="H4" s="1150"/>
      <c r="I4" s="1199"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199"/>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492</v>
      </c>
      <c r="H7" s="317" t="str">
        <f>IF(dateCh="","",dateCh)</f>
        <v>28.11.2022</v>
      </c>
      <c r="I7" s="196" t="s">
        <v>493</v>
      </c>
      <c r="J7" s="334"/>
      <c r="K7" s="214"/>
      <c r="L7" s="214"/>
      <c r="M7" s="214"/>
      <c r="N7" s="214"/>
      <c r="O7" s="214"/>
      <c r="P7" s="214"/>
      <c r="Q7" s="214"/>
      <c r="R7" s="214"/>
      <c r="S7" s="214"/>
      <c r="T7" s="214"/>
    </row>
    <row r="8" spans="1:20" s="190" customFormat="1" ht="45">
      <c r="A8" s="1200">
        <v>1</v>
      </c>
      <c r="B8" s="214"/>
      <c r="C8" s="214"/>
      <c r="D8" s="214"/>
      <c r="F8" s="335" t="str">
        <f>"2." &amp;mergeValue(A8)</f>
        <v>2.1</v>
      </c>
      <c r="G8" s="417" t="s">
        <v>494</v>
      </c>
      <c r="H8" s="317"/>
      <c r="I8" s="196" t="s">
        <v>591</v>
      </c>
      <c r="J8" s="334"/>
      <c r="K8" s="214"/>
      <c r="L8" s="214"/>
      <c r="M8" s="214"/>
      <c r="N8" s="214"/>
      <c r="O8" s="214"/>
      <c r="P8" s="214"/>
      <c r="Q8" s="214"/>
      <c r="R8" s="214"/>
      <c r="S8" s="214"/>
      <c r="T8" s="214"/>
    </row>
    <row r="9" spans="1:20" s="190" customFormat="1" ht="22.5">
      <c r="A9" s="1200"/>
      <c r="B9" s="214"/>
      <c r="C9" s="214"/>
      <c r="D9" s="214"/>
      <c r="F9" s="335" t="str">
        <f>"3." &amp;mergeValue(A9)</f>
        <v>3.1</v>
      </c>
      <c r="G9" s="417" t="s">
        <v>495</v>
      </c>
      <c r="H9" s="317"/>
      <c r="I9" s="196" t="s">
        <v>589</v>
      </c>
      <c r="J9" s="334"/>
      <c r="K9" s="214"/>
      <c r="L9" s="214"/>
      <c r="M9" s="214"/>
      <c r="N9" s="214"/>
      <c r="O9" s="214"/>
      <c r="P9" s="214"/>
      <c r="Q9" s="214"/>
      <c r="R9" s="214"/>
      <c r="S9" s="214"/>
      <c r="T9" s="214"/>
    </row>
    <row r="10" spans="1:20" s="190" customFormat="1" ht="22.5">
      <c r="A10" s="1200"/>
      <c r="B10" s="214"/>
      <c r="C10" s="214"/>
      <c r="D10" s="214"/>
      <c r="F10" s="335" t="str">
        <f>"4."&amp;mergeValue(A10)</f>
        <v>4.1</v>
      </c>
      <c r="G10" s="417" t="s">
        <v>496</v>
      </c>
      <c r="H10" s="318" t="s">
        <v>458</v>
      </c>
      <c r="I10" s="196"/>
      <c r="J10" s="334"/>
      <c r="K10" s="214"/>
      <c r="L10" s="214"/>
      <c r="M10" s="214"/>
      <c r="N10" s="214"/>
      <c r="O10" s="214"/>
      <c r="P10" s="214"/>
      <c r="Q10" s="214"/>
      <c r="R10" s="214"/>
      <c r="S10" s="214"/>
      <c r="T10" s="214"/>
    </row>
    <row r="11" spans="1:20" s="190" customFormat="1" ht="18.75">
      <c r="A11" s="1200"/>
      <c r="B11" s="1200">
        <v>1</v>
      </c>
      <c r="C11" s="344"/>
      <c r="D11" s="344"/>
      <c r="F11" s="335" t="str">
        <f>"4."&amp;mergeValue(A11) &amp;"."&amp;mergeValue(B11)</f>
        <v>4.1.1</v>
      </c>
      <c r="G11" s="324" t="s">
        <v>593</v>
      </c>
      <c r="H11" s="317" t="str">
        <f>IF(region_name="","",region_name)</f>
        <v>Ростовская область</v>
      </c>
      <c r="I11" s="196" t="s">
        <v>499</v>
      </c>
      <c r="J11" s="334"/>
      <c r="K11" s="214"/>
      <c r="L11" s="214"/>
      <c r="M11" s="214"/>
      <c r="N11" s="214"/>
      <c r="O11" s="214"/>
      <c r="P11" s="214"/>
      <c r="Q11" s="214"/>
      <c r="R11" s="214"/>
      <c r="S11" s="214"/>
      <c r="T11" s="214"/>
    </row>
    <row r="12" spans="1:20" s="190" customFormat="1" ht="22.5">
      <c r="A12" s="1200"/>
      <c r="B12" s="1200"/>
      <c r="C12" s="1200">
        <v>1</v>
      </c>
      <c r="D12" s="344"/>
      <c r="F12" s="335" t="str">
        <f>"4."&amp;mergeValue(A12) &amp;"."&amp;mergeValue(B12)&amp;"."&amp;mergeValue(C12)</f>
        <v>4.1.1.1</v>
      </c>
      <c r="G12" s="341" t="s">
        <v>497</v>
      </c>
      <c r="H12" s="317"/>
      <c r="I12" s="196" t="s">
        <v>500</v>
      </c>
      <c r="J12" s="334"/>
      <c r="K12" s="214"/>
      <c r="L12" s="214"/>
      <c r="M12" s="214"/>
      <c r="N12" s="214"/>
      <c r="O12" s="214"/>
      <c r="P12" s="214"/>
      <c r="Q12" s="214"/>
      <c r="R12" s="214"/>
      <c r="S12" s="214"/>
      <c r="T12" s="214"/>
    </row>
    <row r="13" spans="1:20" s="190" customFormat="1" ht="39" customHeight="1">
      <c r="A13" s="1200"/>
      <c r="B13" s="1200"/>
      <c r="C13" s="1200"/>
      <c r="D13" s="344">
        <v>1</v>
      </c>
      <c r="F13" s="335" t="str">
        <f>"4."&amp;mergeValue(A13) &amp;"."&amp;mergeValue(B13)&amp;"."&amp;mergeValue(C13)&amp;"."&amp;mergeValue(D13)</f>
        <v>4.1.1.1.1</v>
      </c>
      <c r="G13" s="420" t="s">
        <v>498</v>
      </c>
      <c r="H13" s="317"/>
      <c r="I13" s="1201" t="s">
        <v>592</v>
      </c>
      <c r="J13" s="334"/>
      <c r="K13" s="214"/>
      <c r="L13" s="214"/>
      <c r="M13" s="214"/>
      <c r="N13" s="214"/>
      <c r="O13" s="214"/>
      <c r="P13" s="214"/>
      <c r="Q13" s="214"/>
      <c r="R13" s="214"/>
      <c r="S13" s="214"/>
      <c r="T13" s="214"/>
    </row>
    <row r="14" spans="1:20" s="190" customFormat="1" ht="18.75">
      <c r="A14" s="1200"/>
      <c r="B14" s="1200"/>
      <c r="C14" s="1200"/>
      <c r="D14" s="344"/>
      <c r="F14" s="338"/>
      <c r="G14" s="150" t="s">
        <v>4</v>
      </c>
      <c r="H14" s="343"/>
      <c r="I14" s="1201"/>
      <c r="J14" s="334"/>
      <c r="K14" s="214"/>
      <c r="L14" s="214"/>
      <c r="M14" s="214"/>
      <c r="N14" s="214"/>
      <c r="O14" s="214"/>
      <c r="P14" s="214"/>
      <c r="Q14" s="214"/>
      <c r="R14" s="214"/>
      <c r="S14" s="214"/>
      <c r="T14" s="214"/>
    </row>
    <row r="15" spans="1:20" s="190" customFormat="1" ht="18.75">
      <c r="A15" s="1200"/>
      <c r="B15" s="1200"/>
      <c r="C15" s="344"/>
      <c r="D15" s="344"/>
      <c r="F15" s="421"/>
      <c r="G15" s="195" t="s">
        <v>403</v>
      </c>
      <c r="H15" s="422"/>
      <c r="I15" s="423"/>
      <c r="J15" s="334"/>
      <c r="K15" s="214"/>
      <c r="L15" s="214"/>
      <c r="M15" s="214"/>
      <c r="N15" s="214"/>
      <c r="O15" s="214"/>
      <c r="P15" s="214"/>
      <c r="Q15" s="214"/>
      <c r="R15" s="214"/>
      <c r="S15" s="214"/>
      <c r="T15" s="214"/>
    </row>
    <row r="16" spans="1:20" s="190" customFormat="1" ht="18.75">
      <c r="A16" s="1200"/>
      <c r="B16" s="214"/>
      <c r="C16" s="214"/>
      <c r="D16" s="214"/>
      <c r="F16" s="338"/>
      <c r="G16" s="155" t="s">
        <v>506</v>
      </c>
      <c r="H16" s="339"/>
      <c r="I16" s="340"/>
      <c r="J16" s="334"/>
      <c r="K16" s="214"/>
      <c r="L16" s="214"/>
      <c r="M16" s="214"/>
      <c r="N16" s="214"/>
      <c r="O16" s="214"/>
      <c r="P16" s="214"/>
      <c r="Q16" s="214"/>
      <c r="R16" s="214"/>
      <c r="S16" s="214"/>
      <c r="T16" s="214"/>
    </row>
    <row r="17" spans="1:20" s="190" customFormat="1" ht="18.75">
      <c r="A17" s="214"/>
      <c r="B17" s="214"/>
      <c r="C17" s="214"/>
      <c r="D17" s="214"/>
      <c r="F17" s="338"/>
      <c r="G17" s="165" t="s">
        <v>505</v>
      </c>
      <c r="H17" s="339"/>
      <c r="I17" s="340"/>
      <c r="J17" s="334"/>
      <c r="K17" s="214"/>
      <c r="L17" s="214"/>
      <c r="M17" s="214"/>
      <c r="N17" s="214"/>
      <c r="O17" s="214"/>
      <c r="P17" s="214"/>
      <c r="Q17" s="214"/>
      <c r="R17" s="214"/>
      <c r="S17" s="214"/>
      <c r="T17" s="214"/>
    </row>
    <row r="18" spans="1:20" s="326" customFormat="1" ht="3" customHeight="1">
      <c r="A18" s="327"/>
      <c r="B18" s="327"/>
      <c r="C18" s="327"/>
      <c r="D18" s="327"/>
      <c r="F18" s="345"/>
      <c r="G18" s="346"/>
      <c r="H18" s="347"/>
      <c r="I18" s="348"/>
      <c r="J18" s="327"/>
      <c r="K18" s="327"/>
      <c r="L18" s="327"/>
      <c r="M18" s="327"/>
      <c r="N18" s="327"/>
      <c r="O18" s="327"/>
      <c r="P18" s="327"/>
      <c r="Q18" s="327"/>
      <c r="R18" s="327"/>
      <c r="S18" s="327"/>
      <c r="T18" s="327"/>
    </row>
    <row r="19" spans="1:20" s="326" customFormat="1" ht="15" customHeight="1">
      <c r="A19" s="327"/>
      <c r="B19" s="327"/>
      <c r="C19" s="327"/>
      <c r="D19" s="327"/>
      <c r="F19" s="325"/>
      <c r="G19" s="1195" t="s">
        <v>594</v>
      </c>
      <c r="H19" s="1195"/>
      <c r="I19" s="226"/>
      <c r="J19" s="327"/>
      <c r="K19" s="327"/>
      <c r="L19" s="327"/>
      <c r="M19" s="327"/>
      <c r="N19" s="327"/>
      <c r="O19" s="327"/>
      <c r="P19" s="327"/>
      <c r="Q19" s="327"/>
      <c r="R19" s="327"/>
      <c r="S19" s="327"/>
      <c r="T19" s="327"/>
    </row>
  </sheetData>
  <sheetProtection algorithmName="SHA-512" hashValue="w02m2K9CSRP8WwdfHZGBmZbpPjjYtjN3JF5L9EIGleC0WMjXFR2nPm7UIBXdvmBckEURuqubueZ8unPw8gXFMQ==" saltValue="UBzNplMzqeBF1404wFZcRg==" spinCount="100000"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87" hidden="1" customWidth="1"/>
    <col min="7" max="8" width="9.140625" style="593" hidden="1" customWidth="1"/>
    <col min="9" max="9" width="3.7109375" style="533" customWidth="1"/>
    <col min="10" max="11" width="3.7109375" style="532" customWidth="1"/>
    <col min="12" max="12" width="12.7109375" style="525" customWidth="1"/>
    <col min="13" max="13" width="44.7109375" style="525" customWidth="1"/>
    <col min="14" max="14" width="1.7109375" style="525" hidden="1" customWidth="1"/>
    <col min="15" max="15" width="29.7109375" style="525" hidden="1" customWidth="1"/>
    <col min="16" max="17" width="23.7109375" style="525" hidden="1" customWidth="1"/>
    <col min="18" max="18" width="11.7109375" style="525" customWidth="1"/>
    <col min="19" max="19" width="3.7109375" style="525" customWidth="1"/>
    <col min="20" max="20" width="11.7109375" style="525" customWidth="1"/>
    <col min="21" max="21" width="8.5703125" style="525" hidden="1" customWidth="1"/>
    <col min="22" max="22" width="4.7109375" style="525" customWidth="1"/>
    <col min="23" max="23" width="115.7109375" style="525" customWidth="1"/>
    <col min="24" max="25" width="10.5703125" style="587"/>
    <col min="26" max="26" width="11.140625" style="587" customWidth="1"/>
    <col min="27" max="29" width="10.5703125" style="587"/>
    <col min="30" max="249" width="10.5703125" style="525"/>
    <col min="250" max="257" width="0" style="525" hidden="1" customWidth="1"/>
    <col min="258" max="258" width="3.7109375" style="525" customWidth="1"/>
    <col min="259" max="259" width="3.85546875" style="525" customWidth="1"/>
    <col min="260" max="260" width="3.7109375" style="525" customWidth="1"/>
    <col min="261" max="261" width="12.7109375" style="525" customWidth="1"/>
    <col min="262" max="262" width="52.7109375" style="525" customWidth="1"/>
    <col min="263" max="266" width="0" style="525" hidden="1" customWidth="1"/>
    <col min="267" max="267" width="12.28515625" style="525" customWidth="1"/>
    <col min="268" max="268" width="6.42578125" style="525" customWidth="1"/>
    <col min="269" max="269" width="12.28515625" style="525" customWidth="1"/>
    <col min="270" max="270" width="0" style="525" hidden="1" customWidth="1"/>
    <col min="271" max="271" width="3.7109375" style="525" customWidth="1"/>
    <col min="272" max="272" width="11.140625" style="525" bestFit="1" customWidth="1"/>
    <col min="273" max="274" width="10.5703125" style="525"/>
    <col min="275" max="275" width="11.140625" style="525" customWidth="1"/>
    <col min="276" max="505" width="10.5703125" style="525"/>
    <col min="506" max="513" width="0" style="525" hidden="1" customWidth="1"/>
    <col min="514" max="514" width="3.7109375" style="525" customWidth="1"/>
    <col min="515" max="515" width="3.85546875" style="525" customWidth="1"/>
    <col min="516" max="516" width="3.7109375" style="525" customWidth="1"/>
    <col min="517" max="517" width="12.7109375" style="525" customWidth="1"/>
    <col min="518" max="518" width="52.7109375" style="525" customWidth="1"/>
    <col min="519" max="522" width="0" style="525" hidden="1" customWidth="1"/>
    <col min="523" max="523" width="12.28515625" style="525" customWidth="1"/>
    <col min="524" max="524" width="6.42578125" style="525" customWidth="1"/>
    <col min="525" max="525" width="12.28515625" style="525" customWidth="1"/>
    <col min="526" max="526" width="0" style="525" hidden="1" customWidth="1"/>
    <col min="527" max="527" width="3.7109375" style="525" customWidth="1"/>
    <col min="528" max="528" width="11.140625" style="525" bestFit="1" customWidth="1"/>
    <col min="529" max="530" width="10.5703125" style="525"/>
    <col min="531" max="531" width="11.140625" style="525" customWidth="1"/>
    <col min="532" max="761" width="10.5703125" style="525"/>
    <col min="762" max="769" width="0" style="525" hidden="1" customWidth="1"/>
    <col min="770" max="770" width="3.7109375" style="525" customWidth="1"/>
    <col min="771" max="771" width="3.85546875" style="525" customWidth="1"/>
    <col min="772" max="772" width="3.7109375" style="525" customWidth="1"/>
    <col min="773" max="773" width="12.7109375" style="525" customWidth="1"/>
    <col min="774" max="774" width="52.7109375" style="525" customWidth="1"/>
    <col min="775" max="778" width="0" style="525" hidden="1" customWidth="1"/>
    <col min="779" max="779" width="12.28515625" style="525" customWidth="1"/>
    <col min="780" max="780" width="6.42578125" style="525" customWidth="1"/>
    <col min="781" max="781" width="12.28515625" style="525" customWidth="1"/>
    <col min="782" max="782" width="0" style="525" hidden="1" customWidth="1"/>
    <col min="783" max="783" width="3.7109375" style="525" customWidth="1"/>
    <col min="784" max="784" width="11.140625" style="525" bestFit="1" customWidth="1"/>
    <col min="785" max="786" width="10.5703125" style="525"/>
    <col min="787" max="787" width="11.140625" style="525" customWidth="1"/>
    <col min="788" max="1017" width="10.5703125" style="525"/>
    <col min="1018" max="1025" width="0" style="525" hidden="1" customWidth="1"/>
    <col min="1026" max="1026" width="3.7109375" style="525" customWidth="1"/>
    <col min="1027" max="1027" width="3.85546875" style="525" customWidth="1"/>
    <col min="1028" max="1028" width="3.7109375" style="525" customWidth="1"/>
    <col min="1029" max="1029" width="12.7109375" style="525" customWidth="1"/>
    <col min="1030" max="1030" width="52.7109375" style="525" customWidth="1"/>
    <col min="1031" max="1034" width="0" style="525" hidden="1" customWidth="1"/>
    <col min="1035" max="1035" width="12.28515625" style="525" customWidth="1"/>
    <col min="1036" max="1036" width="6.42578125" style="525" customWidth="1"/>
    <col min="1037" max="1037" width="12.28515625" style="525" customWidth="1"/>
    <col min="1038" max="1038" width="0" style="525" hidden="1" customWidth="1"/>
    <col min="1039" max="1039" width="3.7109375" style="525" customWidth="1"/>
    <col min="1040" max="1040" width="11.140625" style="525" bestFit="1" customWidth="1"/>
    <col min="1041" max="1042" width="10.5703125" style="525"/>
    <col min="1043" max="1043" width="11.140625" style="525" customWidth="1"/>
    <col min="1044" max="1273" width="10.5703125" style="525"/>
    <col min="1274" max="1281" width="0" style="525" hidden="1" customWidth="1"/>
    <col min="1282" max="1282" width="3.7109375" style="525" customWidth="1"/>
    <col min="1283" max="1283" width="3.85546875" style="525" customWidth="1"/>
    <col min="1284" max="1284" width="3.7109375" style="525" customWidth="1"/>
    <col min="1285" max="1285" width="12.7109375" style="525" customWidth="1"/>
    <col min="1286" max="1286" width="52.7109375" style="525" customWidth="1"/>
    <col min="1287" max="1290" width="0" style="525" hidden="1" customWidth="1"/>
    <col min="1291" max="1291" width="12.28515625" style="525" customWidth="1"/>
    <col min="1292" max="1292" width="6.42578125" style="525" customWidth="1"/>
    <col min="1293" max="1293" width="12.28515625" style="525" customWidth="1"/>
    <col min="1294" max="1294" width="0" style="525" hidden="1" customWidth="1"/>
    <col min="1295" max="1295" width="3.7109375" style="525" customWidth="1"/>
    <col min="1296" max="1296" width="11.140625" style="525" bestFit="1" customWidth="1"/>
    <col min="1297" max="1298" width="10.5703125" style="525"/>
    <col min="1299" max="1299" width="11.140625" style="525" customWidth="1"/>
    <col min="1300" max="1529" width="10.5703125" style="525"/>
    <col min="1530" max="1537" width="0" style="525" hidden="1" customWidth="1"/>
    <col min="1538" max="1538" width="3.7109375" style="525" customWidth="1"/>
    <col min="1539" max="1539" width="3.85546875" style="525" customWidth="1"/>
    <col min="1540" max="1540" width="3.7109375" style="525" customWidth="1"/>
    <col min="1541" max="1541" width="12.7109375" style="525" customWidth="1"/>
    <col min="1542" max="1542" width="52.7109375" style="525" customWidth="1"/>
    <col min="1543" max="1546" width="0" style="525" hidden="1" customWidth="1"/>
    <col min="1547" max="1547" width="12.28515625" style="525" customWidth="1"/>
    <col min="1548" max="1548" width="6.42578125" style="525" customWidth="1"/>
    <col min="1549" max="1549" width="12.28515625" style="525" customWidth="1"/>
    <col min="1550" max="1550" width="0" style="525" hidden="1" customWidth="1"/>
    <col min="1551" max="1551" width="3.7109375" style="525" customWidth="1"/>
    <col min="1552" max="1552" width="11.140625" style="525" bestFit="1" customWidth="1"/>
    <col min="1553" max="1554" width="10.5703125" style="525"/>
    <col min="1555" max="1555" width="11.140625" style="525" customWidth="1"/>
    <col min="1556" max="1785" width="10.5703125" style="525"/>
    <col min="1786" max="1793" width="0" style="525" hidden="1" customWidth="1"/>
    <col min="1794" max="1794" width="3.7109375" style="525" customWidth="1"/>
    <col min="1795" max="1795" width="3.85546875" style="525" customWidth="1"/>
    <col min="1796" max="1796" width="3.7109375" style="525" customWidth="1"/>
    <col min="1797" max="1797" width="12.7109375" style="525" customWidth="1"/>
    <col min="1798" max="1798" width="52.7109375" style="525" customWidth="1"/>
    <col min="1799" max="1802" width="0" style="525" hidden="1" customWidth="1"/>
    <col min="1803" max="1803" width="12.28515625" style="525" customWidth="1"/>
    <col min="1804" max="1804" width="6.42578125" style="525" customWidth="1"/>
    <col min="1805" max="1805" width="12.28515625" style="525" customWidth="1"/>
    <col min="1806" max="1806" width="0" style="525" hidden="1" customWidth="1"/>
    <col min="1807" max="1807" width="3.7109375" style="525" customWidth="1"/>
    <col min="1808" max="1808" width="11.140625" style="525" bestFit="1" customWidth="1"/>
    <col min="1809" max="1810" width="10.5703125" style="525"/>
    <col min="1811" max="1811" width="11.140625" style="525" customWidth="1"/>
    <col min="1812" max="2041" width="10.5703125" style="525"/>
    <col min="2042" max="2049" width="0" style="525" hidden="1" customWidth="1"/>
    <col min="2050" max="2050" width="3.7109375" style="525" customWidth="1"/>
    <col min="2051" max="2051" width="3.85546875" style="525" customWidth="1"/>
    <col min="2052" max="2052" width="3.7109375" style="525" customWidth="1"/>
    <col min="2053" max="2053" width="12.7109375" style="525" customWidth="1"/>
    <col min="2054" max="2054" width="52.7109375" style="525" customWidth="1"/>
    <col min="2055" max="2058" width="0" style="525" hidden="1" customWidth="1"/>
    <col min="2059" max="2059" width="12.28515625" style="525" customWidth="1"/>
    <col min="2060" max="2060" width="6.42578125" style="525" customWidth="1"/>
    <col min="2061" max="2061" width="12.28515625" style="525" customWidth="1"/>
    <col min="2062" max="2062" width="0" style="525" hidden="1" customWidth="1"/>
    <col min="2063" max="2063" width="3.7109375" style="525" customWidth="1"/>
    <col min="2064" max="2064" width="11.140625" style="525" bestFit="1" customWidth="1"/>
    <col min="2065" max="2066" width="10.5703125" style="525"/>
    <col min="2067" max="2067" width="11.140625" style="525" customWidth="1"/>
    <col min="2068" max="2297" width="10.5703125" style="525"/>
    <col min="2298" max="2305" width="0" style="525" hidden="1" customWidth="1"/>
    <col min="2306" max="2306" width="3.7109375" style="525" customWidth="1"/>
    <col min="2307" max="2307" width="3.85546875" style="525" customWidth="1"/>
    <col min="2308" max="2308" width="3.7109375" style="525" customWidth="1"/>
    <col min="2309" max="2309" width="12.7109375" style="525" customWidth="1"/>
    <col min="2310" max="2310" width="52.7109375" style="525" customWidth="1"/>
    <col min="2311" max="2314" width="0" style="525" hidden="1" customWidth="1"/>
    <col min="2315" max="2315" width="12.28515625" style="525" customWidth="1"/>
    <col min="2316" max="2316" width="6.42578125" style="525" customWidth="1"/>
    <col min="2317" max="2317" width="12.28515625" style="525" customWidth="1"/>
    <col min="2318" max="2318" width="0" style="525" hidden="1" customWidth="1"/>
    <col min="2319" max="2319" width="3.7109375" style="525" customWidth="1"/>
    <col min="2320" max="2320" width="11.140625" style="525" bestFit="1" customWidth="1"/>
    <col min="2321" max="2322" width="10.5703125" style="525"/>
    <col min="2323" max="2323" width="11.140625" style="525" customWidth="1"/>
    <col min="2324" max="2553" width="10.5703125" style="525"/>
    <col min="2554" max="2561" width="0" style="525" hidden="1" customWidth="1"/>
    <col min="2562" max="2562" width="3.7109375" style="525" customWidth="1"/>
    <col min="2563" max="2563" width="3.85546875" style="525" customWidth="1"/>
    <col min="2564" max="2564" width="3.7109375" style="525" customWidth="1"/>
    <col min="2565" max="2565" width="12.7109375" style="525" customWidth="1"/>
    <col min="2566" max="2566" width="52.7109375" style="525" customWidth="1"/>
    <col min="2567" max="2570" width="0" style="525" hidden="1" customWidth="1"/>
    <col min="2571" max="2571" width="12.28515625" style="525" customWidth="1"/>
    <col min="2572" max="2572" width="6.42578125" style="525" customWidth="1"/>
    <col min="2573" max="2573" width="12.28515625" style="525" customWidth="1"/>
    <col min="2574" max="2574" width="0" style="525" hidden="1" customWidth="1"/>
    <col min="2575" max="2575" width="3.7109375" style="525" customWidth="1"/>
    <col min="2576" max="2576" width="11.140625" style="525" bestFit="1" customWidth="1"/>
    <col min="2577" max="2578" width="10.5703125" style="525"/>
    <col min="2579" max="2579" width="11.140625" style="525" customWidth="1"/>
    <col min="2580" max="2809" width="10.5703125" style="525"/>
    <col min="2810" max="2817" width="0" style="525" hidden="1" customWidth="1"/>
    <col min="2818" max="2818" width="3.7109375" style="525" customWidth="1"/>
    <col min="2819" max="2819" width="3.85546875" style="525" customWidth="1"/>
    <col min="2820" max="2820" width="3.7109375" style="525" customWidth="1"/>
    <col min="2821" max="2821" width="12.7109375" style="525" customWidth="1"/>
    <col min="2822" max="2822" width="52.7109375" style="525" customWidth="1"/>
    <col min="2823" max="2826" width="0" style="525" hidden="1" customWidth="1"/>
    <col min="2827" max="2827" width="12.28515625" style="525" customWidth="1"/>
    <col min="2828" max="2828" width="6.42578125" style="525" customWidth="1"/>
    <col min="2829" max="2829" width="12.28515625" style="525" customWidth="1"/>
    <col min="2830" max="2830" width="0" style="525" hidden="1" customWidth="1"/>
    <col min="2831" max="2831" width="3.7109375" style="525" customWidth="1"/>
    <col min="2832" max="2832" width="11.140625" style="525" bestFit="1" customWidth="1"/>
    <col min="2833" max="2834" width="10.5703125" style="525"/>
    <col min="2835" max="2835" width="11.140625" style="525" customWidth="1"/>
    <col min="2836" max="3065" width="10.5703125" style="525"/>
    <col min="3066" max="3073" width="0" style="525" hidden="1" customWidth="1"/>
    <col min="3074" max="3074" width="3.7109375" style="525" customWidth="1"/>
    <col min="3075" max="3075" width="3.85546875" style="525" customWidth="1"/>
    <col min="3076" max="3076" width="3.7109375" style="525" customWidth="1"/>
    <col min="3077" max="3077" width="12.7109375" style="525" customWidth="1"/>
    <col min="3078" max="3078" width="52.7109375" style="525" customWidth="1"/>
    <col min="3079" max="3082" width="0" style="525" hidden="1" customWidth="1"/>
    <col min="3083" max="3083" width="12.28515625" style="525" customWidth="1"/>
    <col min="3084" max="3084" width="6.42578125" style="525" customWidth="1"/>
    <col min="3085" max="3085" width="12.28515625" style="525" customWidth="1"/>
    <col min="3086" max="3086" width="0" style="525" hidden="1" customWidth="1"/>
    <col min="3087" max="3087" width="3.7109375" style="525" customWidth="1"/>
    <col min="3088" max="3088" width="11.140625" style="525" bestFit="1" customWidth="1"/>
    <col min="3089" max="3090" width="10.5703125" style="525"/>
    <col min="3091" max="3091" width="11.140625" style="525" customWidth="1"/>
    <col min="3092" max="3321" width="10.5703125" style="525"/>
    <col min="3322" max="3329" width="0" style="525" hidden="1" customWidth="1"/>
    <col min="3330" max="3330" width="3.7109375" style="525" customWidth="1"/>
    <col min="3331" max="3331" width="3.85546875" style="525" customWidth="1"/>
    <col min="3332" max="3332" width="3.7109375" style="525" customWidth="1"/>
    <col min="3333" max="3333" width="12.7109375" style="525" customWidth="1"/>
    <col min="3334" max="3334" width="52.7109375" style="525" customWidth="1"/>
    <col min="3335" max="3338" width="0" style="525" hidden="1" customWidth="1"/>
    <col min="3339" max="3339" width="12.28515625" style="525" customWidth="1"/>
    <col min="3340" max="3340" width="6.42578125" style="525" customWidth="1"/>
    <col min="3341" max="3341" width="12.28515625" style="525" customWidth="1"/>
    <col min="3342" max="3342" width="0" style="525" hidden="1" customWidth="1"/>
    <col min="3343" max="3343" width="3.7109375" style="525" customWidth="1"/>
    <col min="3344" max="3344" width="11.140625" style="525" bestFit="1" customWidth="1"/>
    <col min="3345" max="3346" width="10.5703125" style="525"/>
    <col min="3347" max="3347" width="11.140625" style="525" customWidth="1"/>
    <col min="3348" max="3577" width="10.5703125" style="525"/>
    <col min="3578" max="3585" width="0" style="525" hidden="1" customWidth="1"/>
    <col min="3586" max="3586" width="3.7109375" style="525" customWidth="1"/>
    <col min="3587" max="3587" width="3.85546875" style="525" customWidth="1"/>
    <col min="3588" max="3588" width="3.7109375" style="525" customWidth="1"/>
    <col min="3589" max="3589" width="12.7109375" style="525" customWidth="1"/>
    <col min="3590" max="3590" width="52.7109375" style="525" customWidth="1"/>
    <col min="3591" max="3594" width="0" style="525" hidden="1" customWidth="1"/>
    <col min="3595" max="3595" width="12.28515625" style="525" customWidth="1"/>
    <col min="3596" max="3596" width="6.42578125" style="525" customWidth="1"/>
    <col min="3597" max="3597" width="12.28515625" style="525" customWidth="1"/>
    <col min="3598" max="3598" width="0" style="525" hidden="1" customWidth="1"/>
    <col min="3599" max="3599" width="3.7109375" style="525" customWidth="1"/>
    <col min="3600" max="3600" width="11.140625" style="525" bestFit="1" customWidth="1"/>
    <col min="3601" max="3602" width="10.5703125" style="525"/>
    <col min="3603" max="3603" width="11.140625" style="525" customWidth="1"/>
    <col min="3604" max="3833" width="10.5703125" style="525"/>
    <col min="3834" max="3841" width="0" style="525" hidden="1" customWidth="1"/>
    <col min="3842" max="3842" width="3.7109375" style="525" customWidth="1"/>
    <col min="3843" max="3843" width="3.85546875" style="525" customWidth="1"/>
    <col min="3844" max="3844" width="3.7109375" style="525" customWidth="1"/>
    <col min="3845" max="3845" width="12.7109375" style="525" customWidth="1"/>
    <col min="3846" max="3846" width="52.7109375" style="525" customWidth="1"/>
    <col min="3847" max="3850" width="0" style="525" hidden="1" customWidth="1"/>
    <col min="3851" max="3851" width="12.28515625" style="525" customWidth="1"/>
    <col min="3852" max="3852" width="6.42578125" style="525" customWidth="1"/>
    <col min="3853" max="3853" width="12.28515625" style="525" customWidth="1"/>
    <col min="3854" max="3854" width="0" style="525" hidden="1" customWidth="1"/>
    <col min="3855" max="3855" width="3.7109375" style="525" customWidth="1"/>
    <col min="3856" max="3856" width="11.140625" style="525" bestFit="1" customWidth="1"/>
    <col min="3857" max="3858" width="10.5703125" style="525"/>
    <col min="3859" max="3859" width="11.140625" style="525" customWidth="1"/>
    <col min="3860" max="4089" width="10.5703125" style="525"/>
    <col min="4090" max="4097" width="0" style="525" hidden="1" customWidth="1"/>
    <col min="4098" max="4098" width="3.7109375" style="525" customWidth="1"/>
    <col min="4099" max="4099" width="3.85546875" style="525" customWidth="1"/>
    <col min="4100" max="4100" width="3.7109375" style="525" customWidth="1"/>
    <col min="4101" max="4101" width="12.7109375" style="525" customWidth="1"/>
    <col min="4102" max="4102" width="52.7109375" style="525" customWidth="1"/>
    <col min="4103" max="4106" width="0" style="525" hidden="1" customWidth="1"/>
    <col min="4107" max="4107" width="12.28515625" style="525" customWidth="1"/>
    <col min="4108" max="4108" width="6.42578125" style="525" customWidth="1"/>
    <col min="4109" max="4109" width="12.28515625" style="525" customWidth="1"/>
    <col min="4110" max="4110" width="0" style="525" hidden="1" customWidth="1"/>
    <col min="4111" max="4111" width="3.7109375" style="525" customWidth="1"/>
    <col min="4112" max="4112" width="11.140625" style="525" bestFit="1" customWidth="1"/>
    <col min="4113" max="4114" width="10.5703125" style="525"/>
    <col min="4115" max="4115" width="11.140625" style="525" customWidth="1"/>
    <col min="4116" max="4345" width="10.5703125" style="525"/>
    <col min="4346" max="4353" width="0" style="525" hidden="1" customWidth="1"/>
    <col min="4354" max="4354" width="3.7109375" style="525" customWidth="1"/>
    <col min="4355" max="4355" width="3.85546875" style="525" customWidth="1"/>
    <col min="4356" max="4356" width="3.7109375" style="525" customWidth="1"/>
    <col min="4357" max="4357" width="12.7109375" style="525" customWidth="1"/>
    <col min="4358" max="4358" width="52.7109375" style="525" customWidth="1"/>
    <col min="4359" max="4362" width="0" style="525" hidden="1" customWidth="1"/>
    <col min="4363" max="4363" width="12.28515625" style="525" customWidth="1"/>
    <col min="4364" max="4364" width="6.42578125" style="525" customWidth="1"/>
    <col min="4365" max="4365" width="12.28515625" style="525" customWidth="1"/>
    <col min="4366" max="4366" width="0" style="525" hidden="1" customWidth="1"/>
    <col min="4367" max="4367" width="3.7109375" style="525" customWidth="1"/>
    <col min="4368" max="4368" width="11.140625" style="525" bestFit="1" customWidth="1"/>
    <col min="4369" max="4370" width="10.5703125" style="525"/>
    <col min="4371" max="4371" width="11.140625" style="525" customWidth="1"/>
    <col min="4372" max="4601" width="10.5703125" style="525"/>
    <col min="4602" max="4609" width="0" style="525" hidden="1" customWidth="1"/>
    <col min="4610" max="4610" width="3.7109375" style="525" customWidth="1"/>
    <col min="4611" max="4611" width="3.85546875" style="525" customWidth="1"/>
    <col min="4612" max="4612" width="3.7109375" style="525" customWidth="1"/>
    <col min="4613" max="4613" width="12.7109375" style="525" customWidth="1"/>
    <col min="4614" max="4614" width="52.7109375" style="525" customWidth="1"/>
    <col min="4615" max="4618" width="0" style="525" hidden="1" customWidth="1"/>
    <col min="4619" max="4619" width="12.28515625" style="525" customWidth="1"/>
    <col min="4620" max="4620" width="6.42578125" style="525" customWidth="1"/>
    <col min="4621" max="4621" width="12.28515625" style="525" customWidth="1"/>
    <col min="4622" max="4622" width="0" style="525" hidden="1" customWidth="1"/>
    <col min="4623" max="4623" width="3.7109375" style="525" customWidth="1"/>
    <col min="4624" max="4624" width="11.140625" style="525" bestFit="1" customWidth="1"/>
    <col min="4625" max="4626" width="10.5703125" style="525"/>
    <col min="4627" max="4627" width="11.140625" style="525" customWidth="1"/>
    <col min="4628" max="4857" width="10.5703125" style="525"/>
    <col min="4858" max="4865" width="0" style="525" hidden="1" customWidth="1"/>
    <col min="4866" max="4866" width="3.7109375" style="525" customWidth="1"/>
    <col min="4867" max="4867" width="3.85546875" style="525" customWidth="1"/>
    <col min="4868" max="4868" width="3.7109375" style="525" customWidth="1"/>
    <col min="4869" max="4869" width="12.7109375" style="525" customWidth="1"/>
    <col min="4870" max="4870" width="52.7109375" style="525" customWidth="1"/>
    <col min="4871" max="4874" width="0" style="525" hidden="1" customWidth="1"/>
    <col min="4875" max="4875" width="12.28515625" style="525" customWidth="1"/>
    <col min="4876" max="4876" width="6.42578125" style="525" customWidth="1"/>
    <col min="4877" max="4877" width="12.28515625" style="525" customWidth="1"/>
    <col min="4878" max="4878" width="0" style="525" hidden="1" customWidth="1"/>
    <col min="4879" max="4879" width="3.7109375" style="525" customWidth="1"/>
    <col min="4880" max="4880" width="11.140625" style="525" bestFit="1" customWidth="1"/>
    <col min="4881" max="4882" width="10.5703125" style="525"/>
    <col min="4883" max="4883" width="11.140625" style="525" customWidth="1"/>
    <col min="4884" max="5113" width="10.5703125" style="525"/>
    <col min="5114" max="5121" width="0" style="525" hidden="1" customWidth="1"/>
    <col min="5122" max="5122" width="3.7109375" style="525" customWidth="1"/>
    <col min="5123" max="5123" width="3.85546875" style="525" customWidth="1"/>
    <col min="5124" max="5124" width="3.7109375" style="525" customWidth="1"/>
    <col min="5125" max="5125" width="12.7109375" style="525" customWidth="1"/>
    <col min="5126" max="5126" width="52.7109375" style="525" customWidth="1"/>
    <col min="5127" max="5130" width="0" style="525" hidden="1" customWidth="1"/>
    <col min="5131" max="5131" width="12.28515625" style="525" customWidth="1"/>
    <col min="5132" max="5132" width="6.42578125" style="525" customWidth="1"/>
    <col min="5133" max="5133" width="12.28515625" style="525" customWidth="1"/>
    <col min="5134" max="5134" width="0" style="525" hidden="1" customWidth="1"/>
    <col min="5135" max="5135" width="3.7109375" style="525" customWidth="1"/>
    <col min="5136" max="5136" width="11.140625" style="525" bestFit="1" customWidth="1"/>
    <col min="5137" max="5138" width="10.5703125" style="525"/>
    <col min="5139" max="5139" width="11.140625" style="525" customWidth="1"/>
    <col min="5140" max="5369" width="10.5703125" style="525"/>
    <col min="5370" max="5377" width="0" style="525" hidden="1" customWidth="1"/>
    <col min="5378" max="5378" width="3.7109375" style="525" customWidth="1"/>
    <col min="5379" max="5379" width="3.85546875" style="525" customWidth="1"/>
    <col min="5380" max="5380" width="3.7109375" style="525" customWidth="1"/>
    <col min="5381" max="5381" width="12.7109375" style="525" customWidth="1"/>
    <col min="5382" max="5382" width="52.7109375" style="525" customWidth="1"/>
    <col min="5383" max="5386" width="0" style="525" hidden="1" customWidth="1"/>
    <col min="5387" max="5387" width="12.28515625" style="525" customWidth="1"/>
    <col min="5388" max="5388" width="6.42578125" style="525" customWidth="1"/>
    <col min="5389" max="5389" width="12.28515625" style="525" customWidth="1"/>
    <col min="5390" max="5390" width="0" style="525" hidden="1" customWidth="1"/>
    <col min="5391" max="5391" width="3.7109375" style="525" customWidth="1"/>
    <col min="5392" max="5392" width="11.140625" style="525" bestFit="1" customWidth="1"/>
    <col min="5393" max="5394" width="10.5703125" style="525"/>
    <col min="5395" max="5395" width="11.140625" style="525" customWidth="1"/>
    <col min="5396" max="5625" width="10.5703125" style="525"/>
    <col min="5626" max="5633" width="0" style="525" hidden="1" customWidth="1"/>
    <col min="5634" max="5634" width="3.7109375" style="525" customWidth="1"/>
    <col min="5635" max="5635" width="3.85546875" style="525" customWidth="1"/>
    <col min="5636" max="5636" width="3.7109375" style="525" customWidth="1"/>
    <col min="5637" max="5637" width="12.7109375" style="525" customWidth="1"/>
    <col min="5638" max="5638" width="52.7109375" style="525" customWidth="1"/>
    <col min="5639" max="5642" width="0" style="525" hidden="1" customWidth="1"/>
    <col min="5643" max="5643" width="12.28515625" style="525" customWidth="1"/>
    <col min="5644" max="5644" width="6.42578125" style="525" customWidth="1"/>
    <col min="5645" max="5645" width="12.28515625" style="525" customWidth="1"/>
    <col min="5646" max="5646" width="0" style="525" hidden="1" customWidth="1"/>
    <col min="5647" max="5647" width="3.7109375" style="525" customWidth="1"/>
    <col min="5648" max="5648" width="11.140625" style="525" bestFit="1" customWidth="1"/>
    <col min="5649" max="5650" width="10.5703125" style="525"/>
    <col min="5651" max="5651" width="11.140625" style="525" customWidth="1"/>
    <col min="5652" max="5881" width="10.5703125" style="525"/>
    <col min="5882" max="5889" width="0" style="525" hidden="1" customWidth="1"/>
    <col min="5890" max="5890" width="3.7109375" style="525" customWidth="1"/>
    <col min="5891" max="5891" width="3.85546875" style="525" customWidth="1"/>
    <col min="5892" max="5892" width="3.7109375" style="525" customWidth="1"/>
    <col min="5893" max="5893" width="12.7109375" style="525" customWidth="1"/>
    <col min="5894" max="5894" width="52.7109375" style="525" customWidth="1"/>
    <col min="5895" max="5898" width="0" style="525" hidden="1" customWidth="1"/>
    <col min="5899" max="5899" width="12.28515625" style="525" customWidth="1"/>
    <col min="5900" max="5900" width="6.42578125" style="525" customWidth="1"/>
    <col min="5901" max="5901" width="12.28515625" style="525" customWidth="1"/>
    <col min="5902" max="5902" width="0" style="525" hidden="1" customWidth="1"/>
    <col min="5903" max="5903" width="3.7109375" style="525" customWidth="1"/>
    <col min="5904" max="5904" width="11.140625" style="525" bestFit="1" customWidth="1"/>
    <col min="5905" max="5906" width="10.5703125" style="525"/>
    <col min="5907" max="5907" width="11.140625" style="525" customWidth="1"/>
    <col min="5908" max="6137" width="10.5703125" style="525"/>
    <col min="6138" max="6145" width="0" style="525" hidden="1" customWidth="1"/>
    <col min="6146" max="6146" width="3.7109375" style="525" customWidth="1"/>
    <col min="6147" max="6147" width="3.85546875" style="525" customWidth="1"/>
    <col min="6148" max="6148" width="3.7109375" style="525" customWidth="1"/>
    <col min="6149" max="6149" width="12.7109375" style="525" customWidth="1"/>
    <col min="6150" max="6150" width="52.7109375" style="525" customWidth="1"/>
    <col min="6151" max="6154" width="0" style="525" hidden="1" customWidth="1"/>
    <col min="6155" max="6155" width="12.28515625" style="525" customWidth="1"/>
    <col min="6156" max="6156" width="6.42578125" style="525" customWidth="1"/>
    <col min="6157" max="6157" width="12.28515625" style="525" customWidth="1"/>
    <col min="6158" max="6158" width="0" style="525" hidden="1" customWidth="1"/>
    <col min="6159" max="6159" width="3.7109375" style="525" customWidth="1"/>
    <col min="6160" max="6160" width="11.140625" style="525" bestFit="1" customWidth="1"/>
    <col min="6161" max="6162" width="10.5703125" style="525"/>
    <col min="6163" max="6163" width="11.140625" style="525" customWidth="1"/>
    <col min="6164" max="6393" width="10.5703125" style="525"/>
    <col min="6394" max="6401" width="0" style="525" hidden="1" customWidth="1"/>
    <col min="6402" max="6402" width="3.7109375" style="525" customWidth="1"/>
    <col min="6403" max="6403" width="3.85546875" style="525" customWidth="1"/>
    <col min="6404" max="6404" width="3.7109375" style="525" customWidth="1"/>
    <col min="6405" max="6405" width="12.7109375" style="525" customWidth="1"/>
    <col min="6406" max="6406" width="52.7109375" style="525" customWidth="1"/>
    <col min="6407" max="6410" width="0" style="525" hidden="1" customWidth="1"/>
    <col min="6411" max="6411" width="12.28515625" style="525" customWidth="1"/>
    <col min="6412" max="6412" width="6.42578125" style="525" customWidth="1"/>
    <col min="6413" max="6413" width="12.28515625" style="525" customWidth="1"/>
    <col min="6414" max="6414" width="0" style="525" hidden="1" customWidth="1"/>
    <col min="6415" max="6415" width="3.7109375" style="525" customWidth="1"/>
    <col min="6416" max="6416" width="11.140625" style="525" bestFit="1" customWidth="1"/>
    <col min="6417" max="6418" width="10.5703125" style="525"/>
    <col min="6419" max="6419" width="11.140625" style="525" customWidth="1"/>
    <col min="6420" max="6649" width="10.5703125" style="525"/>
    <col min="6650" max="6657" width="0" style="525" hidden="1" customWidth="1"/>
    <col min="6658" max="6658" width="3.7109375" style="525" customWidth="1"/>
    <col min="6659" max="6659" width="3.85546875" style="525" customWidth="1"/>
    <col min="6660" max="6660" width="3.7109375" style="525" customWidth="1"/>
    <col min="6661" max="6661" width="12.7109375" style="525" customWidth="1"/>
    <col min="6662" max="6662" width="52.7109375" style="525" customWidth="1"/>
    <col min="6663" max="6666" width="0" style="525" hidden="1" customWidth="1"/>
    <col min="6667" max="6667" width="12.28515625" style="525" customWidth="1"/>
    <col min="6668" max="6668" width="6.42578125" style="525" customWidth="1"/>
    <col min="6669" max="6669" width="12.28515625" style="525" customWidth="1"/>
    <col min="6670" max="6670" width="0" style="525" hidden="1" customWidth="1"/>
    <col min="6671" max="6671" width="3.7109375" style="525" customWidth="1"/>
    <col min="6672" max="6672" width="11.140625" style="525" bestFit="1" customWidth="1"/>
    <col min="6673" max="6674" width="10.5703125" style="525"/>
    <col min="6675" max="6675" width="11.140625" style="525" customWidth="1"/>
    <col min="6676" max="6905" width="10.5703125" style="525"/>
    <col min="6906" max="6913" width="0" style="525" hidden="1" customWidth="1"/>
    <col min="6914" max="6914" width="3.7109375" style="525" customWidth="1"/>
    <col min="6915" max="6915" width="3.85546875" style="525" customWidth="1"/>
    <col min="6916" max="6916" width="3.7109375" style="525" customWidth="1"/>
    <col min="6917" max="6917" width="12.7109375" style="525" customWidth="1"/>
    <col min="6918" max="6918" width="52.7109375" style="525" customWidth="1"/>
    <col min="6919" max="6922" width="0" style="525" hidden="1" customWidth="1"/>
    <col min="6923" max="6923" width="12.28515625" style="525" customWidth="1"/>
    <col min="6924" max="6924" width="6.42578125" style="525" customWidth="1"/>
    <col min="6925" max="6925" width="12.28515625" style="525" customWidth="1"/>
    <col min="6926" max="6926" width="0" style="525" hidden="1" customWidth="1"/>
    <col min="6927" max="6927" width="3.7109375" style="525" customWidth="1"/>
    <col min="6928" max="6928" width="11.140625" style="525" bestFit="1" customWidth="1"/>
    <col min="6929" max="6930" width="10.5703125" style="525"/>
    <col min="6931" max="6931" width="11.140625" style="525" customWidth="1"/>
    <col min="6932" max="7161" width="10.5703125" style="525"/>
    <col min="7162" max="7169" width="0" style="525" hidden="1" customWidth="1"/>
    <col min="7170" max="7170" width="3.7109375" style="525" customWidth="1"/>
    <col min="7171" max="7171" width="3.85546875" style="525" customWidth="1"/>
    <col min="7172" max="7172" width="3.7109375" style="525" customWidth="1"/>
    <col min="7173" max="7173" width="12.7109375" style="525" customWidth="1"/>
    <col min="7174" max="7174" width="52.7109375" style="525" customWidth="1"/>
    <col min="7175" max="7178" width="0" style="525" hidden="1" customWidth="1"/>
    <col min="7179" max="7179" width="12.28515625" style="525" customWidth="1"/>
    <col min="7180" max="7180" width="6.42578125" style="525" customWidth="1"/>
    <col min="7181" max="7181" width="12.28515625" style="525" customWidth="1"/>
    <col min="7182" max="7182" width="0" style="525" hidden="1" customWidth="1"/>
    <col min="7183" max="7183" width="3.7109375" style="525" customWidth="1"/>
    <col min="7184" max="7184" width="11.140625" style="525" bestFit="1" customWidth="1"/>
    <col min="7185" max="7186" width="10.5703125" style="525"/>
    <col min="7187" max="7187" width="11.140625" style="525" customWidth="1"/>
    <col min="7188" max="7417" width="10.5703125" style="525"/>
    <col min="7418" max="7425" width="0" style="525" hidden="1" customWidth="1"/>
    <col min="7426" max="7426" width="3.7109375" style="525" customWidth="1"/>
    <col min="7427" max="7427" width="3.85546875" style="525" customWidth="1"/>
    <col min="7428" max="7428" width="3.7109375" style="525" customWidth="1"/>
    <col min="7429" max="7429" width="12.7109375" style="525" customWidth="1"/>
    <col min="7430" max="7430" width="52.7109375" style="525" customWidth="1"/>
    <col min="7431" max="7434" width="0" style="525" hidden="1" customWidth="1"/>
    <col min="7435" max="7435" width="12.28515625" style="525" customWidth="1"/>
    <col min="7436" max="7436" width="6.42578125" style="525" customWidth="1"/>
    <col min="7437" max="7437" width="12.28515625" style="525" customWidth="1"/>
    <col min="7438" max="7438" width="0" style="525" hidden="1" customWidth="1"/>
    <col min="7439" max="7439" width="3.7109375" style="525" customWidth="1"/>
    <col min="7440" max="7440" width="11.140625" style="525" bestFit="1" customWidth="1"/>
    <col min="7441" max="7442" width="10.5703125" style="525"/>
    <col min="7443" max="7443" width="11.140625" style="525" customWidth="1"/>
    <col min="7444" max="7673" width="10.5703125" style="525"/>
    <col min="7674" max="7681" width="0" style="525" hidden="1" customWidth="1"/>
    <col min="7682" max="7682" width="3.7109375" style="525" customWidth="1"/>
    <col min="7683" max="7683" width="3.85546875" style="525" customWidth="1"/>
    <col min="7684" max="7684" width="3.7109375" style="525" customWidth="1"/>
    <col min="7685" max="7685" width="12.7109375" style="525" customWidth="1"/>
    <col min="7686" max="7686" width="52.7109375" style="525" customWidth="1"/>
    <col min="7687" max="7690" width="0" style="525" hidden="1" customWidth="1"/>
    <col min="7691" max="7691" width="12.28515625" style="525" customWidth="1"/>
    <col min="7692" max="7692" width="6.42578125" style="525" customWidth="1"/>
    <col min="7693" max="7693" width="12.28515625" style="525" customWidth="1"/>
    <col min="7694" max="7694" width="0" style="525" hidden="1" customWidth="1"/>
    <col min="7695" max="7695" width="3.7109375" style="525" customWidth="1"/>
    <col min="7696" max="7696" width="11.140625" style="525" bestFit="1" customWidth="1"/>
    <col min="7697" max="7698" width="10.5703125" style="525"/>
    <col min="7699" max="7699" width="11.140625" style="525" customWidth="1"/>
    <col min="7700" max="7929" width="10.5703125" style="525"/>
    <col min="7930" max="7937" width="0" style="525" hidden="1" customWidth="1"/>
    <col min="7938" max="7938" width="3.7109375" style="525" customWidth="1"/>
    <col min="7939" max="7939" width="3.85546875" style="525" customWidth="1"/>
    <col min="7940" max="7940" width="3.7109375" style="525" customWidth="1"/>
    <col min="7941" max="7941" width="12.7109375" style="525" customWidth="1"/>
    <col min="7942" max="7942" width="52.7109375" style="525" customWidth="1"/>
    <col min="7943" max="7946" width="0" style="525" hidden="1" customWidth="1"/>
    <col min="7947" max="7947" width="12.28515625" style="525" customWidth="1"/>
    <col min="7948" max="7948" width="6.42578125" style="525" customWidth="1"/>
    <col min="7949" max="7949" width="12.28515625" style="525" customWidth="1"/>
    <col min="7950" max="7950" width="0" style="525" hidden="1" customWidth="1"/>
    <col min="7951" max="7951" width="3.7109375" style="525" customWidth="1"/>
    <col min="7952" max="7952" width="11.140625" style="525" bestFit="1" customWidth="1"/>
    <col min="7953" max="7954" width="10.5703125" style="525"/>
    <col min="7955" max="7955" width="11.140625" style="525" customWidth="1"/>
    <col min="7956" max="8185" width="10.5703125" style="525"/>
    <col min="8186" max="8193" width="0" style="525" hidden="1" customWidth="1"/>
    <col min="8194" max="8194" width="3.7109375" style="525" customWidth="1"/>
    <col min="8195" max="8195" width="3.85546875" style="525" customWidth="1"/>
    <col min="8196" max="8196" width="3.7109375" style="525" customWidth="1"/>
    <col min="8197" max="8197" width="12.7109375" style="525" customWidth="1"/>
    <col min="8198" max="8198" width="52.7109375" style="525" customWidth="1"/>
    <col min="8199" max="8202" width="0" style="525" hidden="1" customWidth="1"/>
    <col min="8203" max="8203" width="12.28515625" style="525" customWidth="1"/>
    <col min="8204" max="8204" width="6.42578125" style="525" customWidth="1"/>
    <col min="8205" max="8205" width="12.28515625" style="525" customWidth="1"/>
    <col min="8206" max="8206" width="0" style="525" hidden="1" customWidth="1"/>
    <col min="8207" max="8207" width="3.7109375" style="525" customWidth="1"/>
    <col min="8208" max="8208" width="11.140625" style="525" bestFit="1" customWidth="1"/>
    <col min="8209" max="8210" width="10.5703125" style="525"/>
    <col min="8211" max="8211" width="11.140625" style="525" customWidth="1"/>
    <col min="8212" max="8441" width="10.5703125" style="525"/>
    <col min="8442" max="8449" width="0" style="525" hidden="1" customWidth="1"/>
    <col min="8450" max="8450" width="3.7109375" style="525" customWidth="1"/>
    <col min="8451" max="8451" width="3.85546875" style="525" customWidth="1"/>
    <col min="8452" max="8452" width="3.7109375" style="525" customWidth="1"/>
    <col min="8453" max="8453" width="12.7109375" style="525" customWidth="1"/>
    <col min="8454" max="8454" width="52.7109375" style="525" customWidth="1"/>
    <col min="8455" max="8458" width="0" style="525" hidden="1" customWidth="1"/>
    <col min="8459" max="8459" width="12.28515625" style="525" customWidth="1"/>
    <col min="8460" max="8460" width="6.42578125" style="525" customWidth="1"/>
    <col min="8461" max="8461" width="12.28515625" style="525" customWidth="1"/>
    <col min="8462" max="8462" width="0" style="525" hidden="1" customWidth="1"/>
    <col min="8463" max="8463" width="3.7109375" style="525" customWidth="1"/>
    <col min="8464" max="8464" width="11.140625" style="525" bestFit="1" customWidth="1"/>
    <col min="8465" max="8466" width="10.5703125" style="525"/>
    <col min="8467" max="8467" width="11.140625" style="525" customWidth="1"/>
    <col min="8468" max="8697" width="10.5703125" style="525"/>
    <col min="8698" max="8705" width="0" style="525" hidden="1" customWidth="1"/>
    <col min="8706" max="8706" width="3.7109375" style="525" customWidth="1"/>
    <col min="8707" max="8707" width="3.85546875" style="525" customWidth="1"/>
    <col min="8708" max="8708" width="3.7109375" style="525" customWidth="1"/>
    <col min="8709" max="8709" width="12.7109375" style="525" customWidth="1"/>
    <col min="8710" max="8710" width="52.7109375" style="525" customWidth="1"/>
    <col min="8711" max="8714" width="0" style="525" hidden="1" customWidth="1"/>
    <col min="8715" max="8715" width="12.28515625" style="525" customWidth="1"/>
    <col min="8716" max="8716" width="6.42578125" style="525" customWidth="1"/>
    <col min="8717" max="8717" width="12.28515625" style="525" customWidth="1"/>
    <col min="8718" max="8718" width="0" style="525" hidden="1" customWidth="1"/>
    <col min="8719" max="8719" width="3.7109375" style="525" customWidth="1"/>
    <col min="8720" max="8720" width="11.140625" style="525" bestFit="1" customWidth="1"/>
    <col min="8721" max="8722" width="10.5703125" style="525"/>
    <col min="8723" max="8723" width="11.140625" style="525" customWidth="1"/>
    <col min="8724" max="8953" width="10.5703125" style="525"/>
    <col min="8954" max="8961" width="0" style="525" hidden="1" customWidth="1"/>
    <col min="8962" max="8962" width="3.7109375" style="525" customWidth="1"/>
    <col min="8963" max="8963" width="3.85546875" style="525" customWidth="1"/>
    <col min="8964" max="8964" width="3.7109375" style="525" customWidth="1"/>
    <col min="8965" max="8965" width="12.7109375" style="525" customWidth="1"/>
    <col min="8966" max="8966" width="52.7109375" style="525" customWidth="1"/>
    <col min="8967" max="8970" width="0" style="525" hidden="1" customWidth="1"/>
    <col min="8971" max="8971" width="12.28515625" style="525" customWidth="1"/>
    <col min="8972" max="8972" width="6.42578125" style="525" customWidth="1"/>
    <col min="8973" max="8973" width="12.28515625" style="525" customWidth="1"/>
    <col min="8974" max="8974" width="0" style="525" hidden="1" customWidth="1"/>
    <col min="8975" max="8975" width="3.7109375" style="525" customWidth="1"/>
    <col min="8976" max="8976" width="11.140625" style="525" bestFit="1" customWidth="1"/>
    <col min="8977" max="8978" width="10.5703125" style="525"/>
    <col min="8979" max="8979" width="11.140625" style="525" customWidth="1"/>
    <col min="8980" max="9209" width="10.5703125" style="525"/>
    <col min="9210" max="9217" width="0" style="525" hidden="1" customWidth="1"/>
    <col min="9218" max="9218" width="3.7109375" style="525" customWidth="1"/>
    <col min="9219" max="9219" width="3.85546875" style="525" customWidth="1"/>
    <col min="9220" max="9220" width="3.7109375" style="525" customWidth="1"/>
    <col min="9221" max="9221" width="12.7109375" style="525" customWidth="1"/>
    <col min="9222" max="9222" width="52.7109375" style="525" customWidth="1"/>
    <col min="9223" max="9226" width="0" style="525" hidden="1" customWidth="1"/>
    <col min="9227" max="9227" width="12.28515625" style="525" customWidth="1"/>
    <col min="9228" max="9228" width="6.42578125" style="525" customWidth="1"/>
    <col min="9229" max="9229" width="12.28515625" style="525" customWidth="1"/>
    <col min="9230" max="9230" width="0" style="525" hidden="1" customWidth="1"/>
    <col min="9231" max="9231" width="3.7109375" style="525" customWidth="1"/>
    <col min="9232" max="9232" width="11.140625" style="525" bestFit="1" customWidth="1"/>
    <col min="9233" max="9234" width="10.5703125" style="525"/>
    <col min="9235" max="9235" width="11.140625" style="525" customWidth="1"/>
    <col min="9236" max="9465" width="10.5703125" style="525"/>
    <col min="9466" max="9473" width="0" style="525" hidden="1" customWidth="1"/>
    <col min="9474" max="9474" width="3.7109375" style="525" customWidth="1"/>
    <col min="9475" max="9475" width="3.85546875" style="525" customWidth="1"/>
    <col min="9476" max="9476" width="3.7109375" style="525" customWidth="1"/>
    <col min="9477" max="9477" width="12.7109375" style="525" customWidth="1"/>
    <col min="9478" max="9478" width="52.7109375" style="525" customWidth="1"/>
    <col min="9479" max="9482" width="0" style="525" hidden="1" customWidth="1"/>
    <col min="9483" max="9483" width="12.28515625" style="525" customWidth="1"/>
    <col min="9484" max="9484" width="6.42578125" style="525" customWidth="1"/>
    <col min="9485" max="9485" width="12.28515625" style="525" customWidth="1"/>
    <col min="9486" max="9486" width="0" style="525" hidden="1" customWidth="1"/>
    <col min="9487" max="9487" width="3.7109375" style="525" customWidth="1"/>
    <col min="9488" max="9488" width="11.140625" style="525" bestFit="1" customWidth="1"/>
    <col min="9489" max="9490" width="10.5703125" style="525"/>
    <col min="9491" max="9491" width="11.140625" style="525" customWidth="1"/>
    <col min="9492" max="9721" width="10.5703125" style="525"/>
    <col min="9722" max="9729" width="0" style="525" hidden="1" customWidth="1"/>
    <col min="9730" max="9730" width="3.7109375" style="525" customWidth="1"/>
    <col min="9731" max="9731" width="3.85546875" style="525" customWidth="1"/>
    <col min="9732" max="9732" width="3.7109375" style="525" customWidth="1"/>
    <col min="9733" max="9733" width="12.7109375" style="525" customWidth="1"/>
    <col min="9734" max="9734" width="52.7109375" style="525" customWidth="1"/>
    <col min="9735" max="9738" width="0" style="525" hidden="1" customWidth="1"/>
    <col min="9739" max="9739" width="12.28515625" style="525" customWidth="1"/>
    <col min="9740" max="9740" width="6.42578125" style="525" customWidth="1"/>
    <col min="9741" max="9741" width="12.28515625" style="525" customWidth="1"/>
    <col min="9742" max="9742" width="0" style="525" hidden="1" customWidth="1"/>
    <col min="9743" max="9743" width="3.7109375" style="525" customWidth="1"/>
    <col min="9744" max="9744" width="11.140625" style="525" bestFit="1" customWidth="1"/>
    <col min="9745" max="9746" width="10.5703125" style="525"/>
    <col min="9747" max="9747" width="11.140625" style="525" customWidth="1"/>
    <col min="9748" max="9977" width="10.5703125" style="525"/>
    <col min="9978" max="9985" width="0" style="525" hidden="1" customWidth="1"/>
    <col min="9986" max="9986" width="3.7109375" style="525" customWidth="1"/>
    <col min="9987" max="9987" width="3.85546875" style="525" customWidth="1"/>
    <col min="9988" max="9988" width="3.7109375" style="525" customWidth="1"/>
    <col min="9989" max="9989" width="12.7109375" style="525" customWidth="1"/>
    <col min="9990" max="9990" width="52.7109375" style="525" customWidth="1"/>
    <col min="9991" max="9994" width="0" style="525" hidden="1" customWidth="1"/>
    <col min="9995" max="9995" width="12.28515625" style="525" customWidth="1"/>
    <col min="9996" max="9996" width="6.42578125" style="525" customWidth="1"/>
    <col min="9997" max="9997" width="12.28515625" style="525" customWidth="1"/>
    <col min="9998" max="9998" width="0" style="525" hidden="1" customWidth="1"/>
    <col min="9999" max="9999" width="3.7109375" style="525" customWidth="1"/>
    <col min="10000" max="10000" width="11.140625" style="525" bestFit="1" customWidth="1"/>
    <col min="10001" max="10002" width="10.5703125" style="525"/>
    <col min="10003" max="10003" width="11.140625" style="525" customWidth="1"/>
    <col min="10004" max="10233" width="10.5703125" style="525"/>
    <col min="10234" max="10241" width="0" style="525" hidden="1" customWidth="1"/>
    <col min="10242" max="10242" width="3.7109375" style="525" customWidth="1"/>
    <col min="10243" max="10243" width="3.85546875" style="525" customWidth="1"/>
    <col min="10244" max="10244" width="3.7109375" style="525" customWidth="1"/>
    <col min="10245" max="10245" width="12.7109375" style="525" customWidth="1"/>
    <col min="10246" max="10246" width="52.7109375" style="525" customWidth="1"/>
    <col min="10247" max="10250" width="0" style="525" hidden="1" customWidth="1"/>
    <col min="10251" max="10251" width="12.28515625" style="525" customWidth="1"/>
    <col min="10252" max="10252" width="6.42578125" style="525" customWidth="1"/>
    <col min="10253" max="10253" width="12.28515625" style="525" customWidth="1"/>
    <col min="10254" max="10254" width="0" style="525" hidden="1" customWidth="1"/>
    <col min="10255" max="10255" width="3.7109375" style="525" customWidth="1"/>
    <col min="10256" max="10256" width="11.140625" style="525" bestFit="1" customWidth="1"/>
    <col min="10257" max="10258" width="10.5703125" style="525"/>
    <col min="10259" max="10259" width="11.140625" style="525" customWidth="1"/>
    <col min="10260" max="10489" width="10.5703125" style="525"/>
    <col min="10490" max="10497" width="0" style="525" hidden="1" customWidth="1"/>
    <col min="10498" max="10498" width="3.7109375" style="525" customWidth="1"/>
    <col min="10499" max="10499" width="3.85546875" style="525" customWidth="1"/>
    <col min="10500" max="10500" width="3.7109375" style="525" customWidth="1"/>
    <col min="10501" max="10501" width="12.7109375" style="525" customWidth="1"/>
    <col min="10502" max="10502" width="52.7109375" style="525" customWidth="1"/>
    <col min="10503" max="10506" width="0" style="525" hidden="1" customWidth="1"/>
    <col min="10507" max="10507" width="12.28515625" style="525" customWidth="1"/>
    <col min="10508" max="10508" width="6.42578125" style="525" customWidth="1"/>
    <col min="10509" max="10509" width="12.28515625" style="525" customWidth="1"/>
    <col min="10510" max="10510" width="0" style="525" hidden="1" customWidth="1"/>
    <col min="10511" max="10511" width="3.7109375" style="525" customWidth="1"/>
    <col min="10512" max="10512" width="11.140625" style="525" bestFit="1" customWidth="1"/>
    <col min="10513" max="10514" width="10.5703125" style="525"/>
    <col min="10515" max="10515" width="11.140625" style="525" customWidth="1"/>
    <col min="10516" max="10745" width="10.5703125" style="525"/>
    <col min="10746" max="10753" width="0" style="525" hidden="1" customWidth="1"/>
    <col min="10754" max="10754" width="3.7109375" style="525" customWidth="1"/>
    <col min="10755" max="10755" width="3.85546875" style="525" customWidth="1"/>
    <col min="10756" max="10756" width="3.7109375" style="525" customWidth="1"/>
    <col min="10757" max="10757" width="12.7109375" style="525" customWidth="1"/>
    <col min="10758" max="10758" width="52.7109375" style="525" customWidth="1"/>
    <col min="10759" max="10762" width="0" style="525" hidden="1" customWidth="1"/>
    <col min="10763" max="10763" width="12.28515625" style="525" customWidth="1"/>
    <col min="10764" max="10764" width="6.42578125" style="525" customWidth="1"/>
    <col min="10765" max="10765" width="12.28515625" style="525" customWidth="1"/>
    <col min="10766" max="10766" width="0" style="525" hidden="1" customWidth="1"/>
    <col min="10767" max="10767" width="3.7109375" style="525" customWidth="1"/>
    <col min="10768" max="10768" width="11.140625" style="525" bestFit="1" customWidth="1"/>
    <col min="10769" max="10770" width="10.5703125" style="525"/>
    <col min="10771" max="10771" width="11.140625" style="525" customWidth="1"/>
    <col min="10772" max="11001" width="10.5703125" style="525"/>
    <col min="11002" max="11009" width="0" style="525" hidden="1" customWidth="1"/>
    <col min="11010" max="11010" width="3.7109375" style="525" customWidth="1"/>
    <col min="11011" max="11011" width="3.85546875" style="525" customWidth="1"/>
    <col min="11012" max="11012" width="3.7109375" style="525" customWidth="1"/>
    <col min="11013" max="11013" width="12.7109375" style="525" customWidth="1"/>
    <col min="11014" max="11014" width="52.7109375" style="525" customWidth="1"/>
    <col min="11015" max="11018" width="0" style="525" hidden="1" customWidth="1"/>
    <col min="11019" max="11019" width="12.28515625" style="525" customWidth="1"/>
    <col min="11020" max="11020" width="6.42578125" style="525" customWidth="1"/>
    <col min="11021" max="11021" width="12.28515625" style="525" customWidth="1"/>
    <col min="11022" max="11022" width="0" style="525" hidden="1" customWidth="1"/>
    <col min="11023" max="11023" width="3.7109375" style="525" customWidth="1"/>
    <col min="11024" max="11024" width="11.140625" style="525" bestFit="1" customWidth="1"/>
    <col min="11025" max="11026" width="10.5703125" style="525"/>
    <col min="11027" max="11027" width="11.140625" style="525" customWidth="1"/>
    <col min="11028" max="11257" width="10.5703125" style="525"/>
    <col min="11258" max="11265" width="0" style="525" hidden="1" customWidth="1"/>
    <col min="11266" max="11266" width="3.7109375" style="525" customWidth="1"/>
    <col min="11267" max="11267" width="3.85546875" style="525" customWidth="1"/>
    <col min="11268" max="11268" width="3.7109375" style="525" customWidth="1"/>
    <col min="11269" max="11269" width="12.7109375" style="525" customWidth="1"/>
    <col min="11270" max="11270" width="52.7109375" style="525" customWidth="1"/>
    <col min="11271" max="11274" width="0" style="525" hidden="1" customWidth="1"/>
    <col min="11275" max="11275" width="12.28515625" style="525" customWidth="1"/>
    <col min="11276" max="11276" width="6.42578125" style="525" customWidth="1"/>
    <col min="11277" max="11277" width="12.28515625" style="525" customWidth="1"/>
    <col min="11278" max="11278" width="0" style="525" hidden="1" customWidth="1"/>
    <col min="11279" max="11279" width="3.7109375" style="525" customWidth="1"/>
    <col min="11280" max="11280" width="11.140625" style="525" bestFit="1" customWidth="1"/>
    <col min="11281" max="11282" width="10.5703125" style="525"/>
    <col min="11283" max="11283" width="11.140625" style="525" customWidth="1"/>
    <col min="11284" max="11513" width="10.5703125" style="525"/>
    <col min="11514" max="11521" width="0" style="525" hidden="1" customWidth="1"/>
    <col min="11522" max="11522" width="3.7109375" style="525" customWidth="1"/>
    <col min="11523" max="11523" width="3.85546875" style="525" customWidth="1"/>
    <col min="11524" max="11524" width="3.7109375" style="525" customWidth="1"/>
    <col min="11525" max="11525" width="12.7109375" style="525" customWidth="1"/>
    <col min="11526" max="11526" width="52.7109375" style="525" customWidth="1"/>
    <col min="11527" max="11530" width="0" style="525" hidden="1" customWidth="1"/>
    <col min="11531" max="11531" width="12.28515625" style="525" customWidth="1"/>
    <col min="11532" max="11532" width="6.42578125" style="525" customWidth="1"/>
    <col min="11533" max="11533" width="12.28515625" style="525" customWidth="1"/>
    <col min="11534" max="11534" width="0" style="525" hidden="1" customWidth="1"/>
    <col min="11535" max="11535" width="3.7109375" style="525" customWidth="1"/>
    <col min="11536" max="11536" width="11.140625" style="525" bestFit="1" customWidth="1"/>
    <col min="11537" max="11538" width="10.5703125" style="525"/>
    <col min="11539" max="11539" width="11.140625" style="525" customWidth="1"/>
    <col min="11540" max="11769" width="10.5703125" style="525"/>
    <col min="11770" max="11777" width="0" style="525" hidden="1" customWidth="1"/>
    <col min="11778" max="11778" width="3.7109375" style="525" customWidth="1"/>
    <col min="11779" max="11779" width="3.85546875" style="525" customWidth="1"/>
    <col min="11780" max="11780" width="3.7109375" style="525" customWidth="1"/>
    <col min="11781" max="11781" width="12.7109375" style="525" customWidth="1"/>
    <col min="11782" max="11782" width="52.7109375" style="525" customWidth="1"/>
    <col min="11783" max="11786" width="0" style="525" hidden="1" customWidth="1"/>
    <col min="11787" max="11787" width="12.28515625" style="525" customWidth="1"/>
    <col min="11788" max="11788" width="6.42578125" style="525" customWidth="1"/>
    <col min="11789" max="11789" width="12.28515625" style="525" customWidth="1"/>
    <col min="11790" max="11790" width="0" style="525" hidden="1" customWidth="1"/>
    <col min="11791" max="11791" width="3.7109375" style="525" customWidth="1"/>
    <col min="11792" max="11792" width="11.140625" style="525" bestFit="1" customWidth="1"/>
    <col min="11793" max="11794" width="10.5703125" style="525"/>
    <col min="11795" max="11795" width="11.140625" style="525" customWidth="1"/>
    <col min="11796" max="12025" width="10.5703125" style="525"/>
    <col min="12026" max="12033" width="0" style="525" hidden="1" customWidth="1"/>
    <col min="12034" max="12034" width="3.7109375" style="525" customWidth="1"/>
    <col min="12035" max="12035" width="3.85546875" style="525" customWidth="1"/>
    <col min="12036" max="12036" width="3.7109375" style="525" customWidth="1"/>
    <col min="12037" max="12037" width="12.7109375" style="525" customWidth="1"/>
    <col min="12038" max="12038" width="52.7109375" style="525" customWidth="1"/>
    <col min="12039" max="12042" width="0" style="525" hidden="1" customWidth="1"/>
    <col min="12043" max="12043" width="12.28515625" style="525" customWidth="1"/>
    <col min="12044" max="12044" width="6.42578125" style="525" customWidth="1"/>
    <col min="12045" max="12045" width="12.28515625" style="525" customWidth="1"/>
    <col min="12046" max="12046" width="0" style="525" hidden="1" customWidth="1"/>
    <col min="12047" max="12047" width="3.7109375" style="525" customWidth="1"/>
    <col min="12048" max="12048" width="11.140625" style="525" bestFit="1" customWidth="1"/>
    <col min="12049" max="12050" width="10.5703125" style="525"/>
    <col min="12051" max="12051" width="11.140625" style="525" customWidth="1"/>
    <col min="12052" max="12281" width="10.5703125" style="525"/>
    <col min="12282" max="12289" width="0" style="525" hidden="1" customWidth="1"/>
    <col min="12290" max="12290" width="3.7109375" style="525" customWidth="1"/>
    <col min="12291" max="12291" width="3.85546875" style="525" customWidth="1"/>
    <col min="12292" max="12292" width="3.7109375" style="525" customWidth="1"/>
    <col min="12293" max="12293" width="12.7109375" style="525" customWidth="1"/>
    <col min="12294" max="12294" width="52.7109375" style="525" customWidth="1"/>
    <col min="12295" max="12298" width="0" style="525" hidden="1" customWidth="1"/>
    <col min="12299" max="12299" width="12.28515625" style="525" customWidth="1"/>
    <col min="12300" max="12300" width="6.42578125" style="525" customWidth="1"/>
    <col min="12301" max="12301" width="12.28515625" style="525" customWidth="1"/>
    <col min="12302" max="12302" width="0" style="525" hidden="1" customWidth="1"/>
    <col min="12303" max="12303" width="3.7109375" style="525" customWidth="1"/>
    <col min="12304" max="12304" width="11.140625" style="525" bestFit="1" customWidth="1"/>
    <col min="12305" max="12306" width="10.5703125" style="525"/>
    <col min="12307" max="12307" width="11.140625" style="525" customWidth="1"/>
    <col min="12308" max="12537" width="10.5703125" style="525"/>
    <col min="12538" max="12545" width="0" style="525" hidden="1" customWidth="1"/>
    <col min="12546" max="12546" width="3.7109375" style="525" customWidth="1"/>
    <col min="12547" max="12547" width="3.85546875" style="525" customWidth="1"/>
    <col min="12548" max="12548" width="3.7109375" style="525" customWidth="1"/>
    <col min="12549" max="12549" width="12.7109375" style="525" customWidth="1"/>
    <col min="12550" max="12550" width="52.7109375" style="525" customWidth="1"/>
    <col min="12551" max="12554" width="0" style="525" hidden="1" customWidth="1"/>
    <col min="12555" max="12555" width="12.28515625" style="525" customWidth="1"/>
    <col min="12556" max="12556" width="6.42578125" style="525" customWidth="1"/>
    <col min="12557" max="12557" width="12.28515625" style="525" customWidth="1"/>
    <col min="12558" max="12558" width="0" style="525" hidden="1" customWidth="1"/>
    <col min="12559" max="12559" width="3.7109375" style="525" customWidth="1"/>
    <col min="12560" max="12560" width="11.140625" style="525" bestFit="1" customWidth="1"/>
    <col min="12561" max="12562" width="10.5703125" style="525"/>
    <col min="12563" max="12563" width="11.140625" style="525" customWidth="1"/>
    <col min="12564" max="12793" width="10.5703125" style="525"/>
    <col min="12794" max="12801" width="0" style="525" hidden="1" customWidth="1"/>
    <col min="12802" max="12802" width="3.7109375" style="525" customWidth="1"/>
    <col min="12803" max="12803" width="3.85546875" style="525" customWidth="1"/>
    <col min="12804" max="12804" width="3.7109375" style="525" customWidth="1"/>
    <col min="12805" max="12805" width="12.7109375" style="525" customWidth="1"/>
    <col min="12806" max="12806" width="52.7109375" style="525" customWidth="1"/>
    <col min="12807" max="12810" width="0" style="525" hidden="1" customWidth="1"/>
    <col min="12811" max="12811" width="12.28515625" style="525" customWidth="1"/>
    <col min="12812" max="12812" width="6.42578125" style="525" customWidth="1"/>
    <col min="12813" max="12813" width="12.28515625" style="525" customWidth="1"/>
    <col min="12814" max="12814" width="0" style="525" hidden="1" customWidth="1"/>
    <col min="12815" max="12815" width="3.7109375" style="525" customWidth="1"/>
    <col min="12816" max="12816" width="11.140625" style="525" bestFit="1" customWidth="1"/>
    <col min="12817" max="12818" width="10.5703125" style="525"/>
    <col min="12819" max="12819" width="11.140625" style="525" customWidth="1"/>
    <col min="12820" max="13049" width="10.5703125" style="525"/>
    <col min="13050" max="13057" width="0" style="525" hidden="1" customWidth="1"/>
    <col min="13058" max="13058" width="3.7109375" style="525" customWidth="1"/>
    <col min="13059" max="13059" width="3.85546875" style="525" customWidth="1"/>
    <col min="13060" max="13060" width="3.7109375" style="525" customWidth="1"/>
    <col min="13061" max="13061" width="12.7109375" style="525" customWidth="1"/>
    <col min="13062" max="13062" width="52.7109375" style="525" customWidth="1"/>
    <col min="13063" max="13066" width="0" style="525" hidden="1" customWidth="1"/>
    <col min="13067" max="13067" width="12.28515625" style="525" customWidth="1"/>
    <col min="13068" max="13068" width="6.42578125" style="525" customWidth="1"/>
    <col min="13069" max="13069" width="12.28515625" style="525" customWidth="1"/>
    <col min="13070" max="13070" width="0" style="525" hidden="1" customWidth="1"/>
    <col min="13071" max="13071" width="3.7109375" style="525" customWidth="1"/>
    <col min="13072" max="13072" width="11.140625" style="525" bestFit="1" customWidth="1"/>
    <col min="13073" max="13074" width="10.5703125" style="525"/>
    <col min="13075" max="13075" width="11.140625" style="525" customWidth="1"/>
    <col min="13076" max="13305" width="10.5703125" style="525"/>
    <col min="13306" max="13313" width="0" style="525" hidden="1" customWidth="1"/>
    <col min="13314" max="13314" width="3.7109375" style="525" customWidth="1"/>
    <col min="13315" max="13315" width="3.85546875" style="525" customWidth="1"/>
    <col min="13316" max="13316" width="3.7109375" style="525" customWidth="1"/>
    <col min="13317" max="13317" width="12.7109375" style="525" customWidth="1"/>
    <col min="13318" max="13318" width="52.7109375" style="525" customWidth="1"/>
    <col min="13319" max="13322" width="0" style="525" hidden="1" customWidth="1"/>
    <col min="13323" max="13323" width="12.28515625" style="525" customWidth="1"/>
    <col min="13324" max="13324" width="6.42578125" style="525" customWidth="1"/>
    <col min="13325" max="13325" width="12.28515625" style="525" customWidth="1"/>
    <col min="13326" max="13326" width="0" style="525" hidden="1" customWidth="1"/>
    <col min="13327" max="13327" width="3.7109375" style="525" customWidth="1"/>
    <col min="13328" max="13328" width="11.140625" style="525" bestFit="1" customWidth="1"/>
    <col min="13329" max="13330" width="10.5703125" style="525"/>
    <col min="13331" max="13331" width="11.140625" style="525" customWidth="1"/>
    <col min="13332" max="13561" width="10.5703125" style="525"/>
    <col min="13562" max="13569" width="0" style="525" hidden="1" customWidth="1"/>
    <col min="13570" max="13570" width="3.7109375" style="525" customWidth="1"/>
    <col min="13571" max="13571" width="3.85546875" style="525" customWidth="1"/>
    <col min="13572" max="13572" width="3.7109375" style="525" customWidth="1"/>
    <col min="13573" max="13573" width="12.7109375" style="525" customWidth="1"/>
    <col min="13574" max="13574" width="52.7109375" style="525" customWidth="1"/>
    <col min="13575" max="13578" width="0" style="525" hidden="1" customWidth="1"/>
    <col min="13579" max="13579" width="12.28515625" style="525" customWidth="1"/>
    <col min="13580" max="13580" width="6.42578125" style="525" customWidth="1"/>
    <col min="13581" max="13581" width="12.28515625" style="525" customWidth="1"/>
    <col min="13582" max="13582" width="0" style="525" hidden="1" customWidth="1"/>
    <col min="13583" max="13583" width="3.7109375" style="525" customWidth="1"/>
    <col min="13584" max="13584" width="11.140625" style="525" bestFit="1" customWidth="1"/>
    <col min="13585" max="13586" width="10.5703125" style="525"/>
    <col min="13587" max="13587" width="11.140625" style="525" customWidth="1"/>
    <col min="13588" max="13817" width="10.5703125" style="525"/>
    <col min="13818" max="13825" width="0" style="525" hidden="1" customWidth="1"/>
    <col min="13826" max="13826" width="3.7109375" style="525" customWidth="1"/>
    <col min="13827" max="13827" width="3.85546875" style="525" customWidth="1"/>
    <col min="13828" max="13828" width="3.7109375" style="525" customWidth="1"/>
    <col min="13829" max="13829" width="12.7109375" style="525" customWidth="1"/>
    <col min="13830" max="13830" width="52.7109375" style="525" customWidth="1"/>
    <col min="13831" max="13834" width="0" style="525" hidden="1" customWidth="1"/>
    <col min="13835" max="13835" width="12.28515625" style="525" customWidth="1"/>
    <col min="13836" max="13836" width="6.42578125" style="525" customWidth="1"/>
    <col min="13837" max="13837" width="12.28515625" style="525" customWidth="1"/>
    <col min="13838" max="13838" width="0" style="525" hidden="1" customWidth="1"/>
    <col min="13839" max="13839" width="3.7109375" style="525" customWidth="1"/>
    <col min="13840" max="13840" width="11.140625" style="525" bestFit="1" customWidth="1"/>
    <col min="13841" max="13842" width="10.5703125" style="525"/>
    <col min="13843" max="13843" width="11.140625" style="525" customWidth="1"/>
    <col min="13844" max="14073" width="10.5703125" style="525"/>
    <col min="14074" max="14081" width="0" style="525" hidden="1" customWidth="1"/>
    <col min="14082" max="14082" width="3.7109375" style="525" customWidth="1"/>
    <col min="14083" max="14083" width="3.85546875" style="525" customWidth="1"/>
    <col min="14084" max="14084" width="3.7109375" style="525" customWidth="1"/>
    <col min="14085" max="14085" width="12.7109375" style="525" customWidth="1"/>
    <col min="14086" max="14086" width="52.7109375" style="525" customWidth="1"/>
    <col min="14087" max="14090" width="0" style="525" hidden="1" customWidth="1"/>
    <col min="14091" max="14091" width="12.28515625" style="525" customWidth="1"/>
    <col min="14092" max="14092" width="6.42578125" style="525" customWidth="1"/>
    <col min="14093" max="14093" width="12.28515625" style="525" customWidth="1"/>
    <col min="14094" max="14094" width="0" style="525" hidden="1" customWidth="1"/>
    <col min="14095" max="14095" width="3.7109375" style="525" customWidth="1"/>
    <col min="14096" max="14096" width="11.140625" style="525" bestFit="1" customWidth="1"/>
    <col min="14097" max="14098" width="10.5703125" style="525"/>
    <col min="14099" max="14099" width="11.140625" style="525" customWidth="1"/>
    <col min="14100" max="14329" width="10.5703125" style="525"/>
    <col min="14330" max="14337" width="0" style="525" hidden="1" customWidth="1"/>
    <col min="14338" max="14338" width="3.7109375" style="525" customWidth="1"/>
    <col min="14339" max="14339" width="3.85546875" style="525" customWidth="1"/>
    <col min="14340" max="14340" width="3.7109375" style="525" customWidth="1"/>
    <col min="14341" max="14341" width="12.7109375" style="525" customWidth="1"/>
    <col min="14342" max="14342" width="52.7109375" style="525" customWidth="1"/>
    <col min="14343" max="14346" width="0" style="525" hidden="1" customWidth="1"/>
    <col min="14347" max="14347" width="12.28515625" style="525" customWidth="1"/>
    <col min="14348" max="14348" width="6.42578125" style="525" customWidth="1"/>
    <col min="14349" max="14349" width="12.28515625" style="525" customWidth="1"/>
    <col min="14350" max="14350" width="0" style="525" hidden="1" customWidth="1"/>
    <col min="14351" max="14351" width="3.7109375" style="525" customWidth="1"/>
    <col min="14352" max="14352" width="11.140625" style="525" bestFit="1" customWidth="1"/>
    <col min="14353" max="14354" width="10.5703125" style="525"/>
    <col min="14355" max="14355" width="11.140625" style="525" customWidth="1"/>
    <col min="14356" max="14585" width="10.5703125" style="525"/>
    <col min="14586" max="14593" width="0" style="525" hidden="1" customWidth="1"/>
    <col min="14594" max="14594" width="3.7109375" style="525" customWidth="1"/>
    <col min="14595" max="14595" width="3.85546875" style="525" customWidth="1"/>
    <col min="14596" max="14596" width="3.7109375" style="525" customWidth="1"/>
    <col min="14597" max="14597" width="12.7109375" style="525" customWidth="1"/>
    <col min="14598" max="14598" width="52.7109375" style="525" customWidth="1"/>
    <col min="14599" max="14602" width="0" style="525" hidden="1" customWidth="1"/>
    <col min="14603" max="14603" width="12.28515625" style="525" customWidth="1"/>
    <col min="14604" max="14604" width="6.42578125" style="525" customWidth="1"/>
    <col min="14605" max="14605" width="12.28515625" style="525" customWidth="1"/>
    <col min="14606" max="14606" width="0" style="525" hidden="1" customWidth="1"/>
    <col min="14607" max="14607" width="3.7109375" style="525" customWidth="1"/>
    <col min="14608" max="14608" width="11.140625" style="525" bestFit="1" customWidth="1"/>
    <col min="14609" max="14610" width="10.5703125" style="525"/>
    <col min="14611" max="14611" width="11.140625" style="525" customWidth="1"/>
    <col min="14612" max="14841" width="10.5703125" style="525"/>
    <col min="14842" max="14849" width="0" style="525" hidden="1" customWidth="1"/>
    <col min="14850" max="14850" width="3.7109375" style="525" customWidth="1"/>
    <col min="14851" max="14851" width="3.85546875" style="525" customWidth="1"/>
    <col min="14852" max="14852" width="3.7109375" style="525" customWidth="1"/>
    <col min="14853" max="14853" width="12.7109375" style="525" customWidth="1"/>
    <col min="14854" max="14854" width="52.7109375" style="525" customWidth="1"/>
    <col min="14855" max="14858" width="0" style="525" hidden="1" customWidth="1"/>
    <col min="14859" max="14859" width="12.28515625" style="525" customWidth="1"/>
    <col min="14860" max="14860" width="6.42578125" style="525" customWidth="1"/>
    <col min="14861" max="14861" width="12.28515625" style="525" customWidth="1"/>
    <col min="14862" max="14862" width="0" style="525" hidden="1" customWidth="1"/>
    <col min="14863" max="14863" width="3.7109375" style="525" customWidth="1"/>
    <col min="14864" max="14864" width="11.140625" style="525" bestFit="1" customWidth="1"/>
    <col min="14865" max="14866" width="10.5703125" style="525"/>
    <col min="14867" max="14867" width="11.140625" style="525" customWidth="1"/>
    <col min="14868" max="15097" width="10.5703125" style="525"/>
    <col min="15098" max="15105" width="0" style="525" hidden="1" customWidth="1"/>
    <col min="15106" max="15106" width="3.7109375" style="525" customWidth="1"/>
    <col min="15107" max="15107" width="3.85546875" style="525" customWidth="1"/>
    <col min="15108" max="15108" width="3.7109375" style="525" customWidth="1"/>
    <col min="15109" max="15109" width="12.7109375" style="525" customWidth="1"/>
    <col min="15110" max="15110" width="52.7109375" style="525" customWidth="1"/>
    <col min="15111" max="15114" width="0" style="525" hidden="1" customWidth="1"/>
    <col min="15115" max="15115" width="12.28515625" style="525" customWidth="1"/>
    <col min="15116" max="15116" width="6.42578125" style="525" customWidth="1"/>
    <col min="15117" max="15117" width="12.28515625" style="525" customWidth="1"/>
    <col min="15118" max="15118" width="0" style="525" hidden="1" customWidth="1"/>
    <col min="15119" max="15119" width="3.7109375" style="525" customWidth="1"/>
    <col min="15120" max="15120" width="11.140625" style="525" bestFit="1" customWidth="1"/>
    <col min="15121" max="15122" width="10.5703125" style="525"/>
    <col min="15123" max="15123" width="11.140625" style="525" customWidth="1"/>
    <col min="15124" max="15353" width="10.5703125" style="525"/>
    <col min="15354" max="15361" width="0" style="525" hidden="1" customWidth="1"/>
    <col min="15362" max="15362" width="3.7109375" style="525" customWidth="1"/>
    <col min="15363" max="15363" width="3.85546875" style="525" customWidth="1"/>
    <col min="15364" max="15364" width="3.7109375" style="525" customWidth="1"/>
    <col min="15365" max="15365" width="12.7109375" style="525" customWidth="1"/>
    <col min="15366" max="15366" width="52.7109375" style="525" customWidth="1"/>
    <col min="15367" max="15370" width="0" style="525" hidden="1" customWidth="1"/>
    <col min="15371" max="15371" width="12.28515625" style="525" customWidth="1"/>
    <col min="15372" max="15372" width="6.42578125" style="525" customWidth="1"/>
    <col min="15373" max="15373" width="12.28515625" style="525" customWidth="1"/>
    <col min="15374" max="15374" width="0" style="525" hidden="1" customWidth="1"/>
    <col min="15375" max="15375" width="3.7109375" style="525" customWidth="1"/>
    <col min="15376" max="15376" width="11.140625" style="525" bestFit="1" customWidth="1"/>
    <col min="15377" max="15378" width="10.5703125" style="525"/>
    <col min="15379" max="15379" width="11.140625" style="525" customWidth="1"/>
    <col min="15380" max="15609" width="10.5703125" style="525"/>
    <col min="15610" max="15617" width="0" style="525" hidden="1" customWidth="1"/>
    <col min="15618" max="15618" width="3.7109375" style="525" customWidth="1"/>
    <col min="15619" max="15619" width="3.85546875" style="525" customWidth="1"/>
    <col min="15620" max="15620" width="3.7109375" style="525" customWidth="1"/>
    <col min="15621" max="15621" width="12.7109375" style="525" customWidth="1"/>
    <col min="15622" max="15622" width="52.7109375" style="525" customWidth="1"/>
    <col min="15623" max="15626" width="0" style="525" hidden="1" customWidth="1"/>
    <col min="15627" max="15627" width="12.28515625" style="525" customWidth="1"/>
    <col min="15628" max="15628" width="6.42578125" style="525" customWidth="1"/>
    <col min="15629" max="15629" width="12.28515625" style="525" customWidth="1"/>
    <col min="15630" max="15630" width="0" style="525" hidden="1" customWidth="1"/>
    <col min="15631" max="15631" width="3.7109375" style="525" customWidth="1"/>
    <col min="15632" max="15632" width="11.140625" style="525" bestFit="1" customWidth="1"/>
    <col min="15633" max="15634" width="10.5703125" style="525"/>
    <col min="15635" max="15635" width="11.140625" style="525" customWidth="1"/>
    <col min="15636" max="15865" width="10.5703125" style="525"/>
    <col min="15866" max="15873" width="0" style="525" hidden="1" customWidth="1"/>
    <col min="15874" max="15874" width="3.7109375" style="525" customWidth="1"/>
    <col min="15875" max="15875" width="3.85546875" style="525" customWidth="1"/>
    <col min="15876" max="15876" width="3.7109375" style="525" customWidth="1"/>
    <col min="15877" max="15877" width="12.7109375" style="525" customWidth="1"/>
    <col min="15878" max="15878" width="52.7109375" style="525" customWidth="1"/>
    <col min="15879" max="15882" width="0" style="525" hidden="1" customWidth="1"/>
    <col min="15883" max="15883" width="12.28515625" style="525" customWidth="1"/>
    <col min="15884" max="15884" width="6.42578125" style="525" customWidth="1"/>
    <col min="15885" max="15885" width="12.28515625" style="525" customWidth="1"/>
    <col min="15886" max="15886" width="0" style="525" hidden="1" customWidth="1"/>
    <col min="15887" max="15887" width="3.7109375" style="525" customWidth="1"/>
    <col min="15888" max="15888" width="11.140625" style="525" bestFit="1" customWidth="1"/>
    <col min="15889" max="15890" width="10.5703125" style="525"/>
    <col min="15891" max="15891" width="11.140625" style="525" customWidth="1"/>
    <col min="15892" max="16121" width="10.5703125" style="525"/>
    <col min="16122" max="16129" width="0" style="525" hidden="1" customWidth="1"/>
    <col min="16130" max="16130" width="3.7109375" style="525" customWidth="1"/>
    <col min="16131" max="16131" width="3.85546875" style="525" customWidth="1"/>
    <col min="16132" max="16132" width="3.7109375" style="525" customWidth="1"/>
    <col min="16133" max="16133" width="12.7109375" style="525" customWidth="1"/>
    <col min="16134" max="16134" width="52.7109375" style="525" customWidth="1"/>
    <col min="16135" max="16138" width="0" style="525" hidden="1" customWidth="1"/>
    <col min="16139" max="16139" width="12.28515625" style="525" customWidth="1"/>
    <col min="16140" max="16140" width="6.42578125" style="525" customWidth="1"/>
    <col min="16141" max="16141" width="12.28515625" style="525" customWidth="1"/>
    <col min="16142" max="16142" width="0" style="525" hidden="1" customWidth="1"/>
    <col min="16143" max="16143" width="3.7109375" style="525" customWidth="1"/>
    <col min="16144" max="16144" width="11.140625" style="525" bestFit="1" customWidth="1"/>
    <col min="16145" max="16146" width="10.5703125" style="525"/>
    <col min="16147" max="16147" width="11.140625" style="525" customWidth="1"/>
    <col min="16148" max="16384" width="10.5703125" style="525"/>
  </cols>
  <sheetData>
    <row r="1" spans="1:29" hidden="1">
      <c r="Q1" s="585"/>
      <c r="R1" s="585"/>
    </row>
    <row r="2" spans="1:29" hidden="1">
      <c r="U2" s="585"/>
    </row>
    <row r="3" spans="1:29" hidden="1"/>
    <row r="4" spans="1:29" ht="3" customHeight="1">
      <c r="J4" s="531"/>
      <c r="K4" s="531"/>
      <c r="L4" s="526"/>
      <c r="M4" s="526"/>
      <c r="N4" s="526"/>
      <c r="O4" s="534"/>
      <c r="P4" s="534"/>
      <c r="Q4" s="534"/>
      <c r="R4" s="534"/>
      <c r="S4" s="534"/>
      <c r="T4" s="534"/>
      <c r="U4" s="534"/>
    </row>
    <row r="5" spans="1:29" ht="22.5" customHeight="1">
      <c r="J5" s="531"/>
      <c r="K5" s="531"/>
      <c r="L5" s="1216" t="s">
        <v>632</v>
      </c>
      <c r="M5" s="1216"/>
      <c r="N5" s="1216"/>
      <c r="O5" s="1216"/>
      <c r="P5" s="1216"/>
      <c r="Q5" s="1216"/>
      <c r="R5" s="1216"/>
      <c r="S5" s="1216"/>
      <c r="T5" s="1216"/>
      <c r="U5" s="666"/>
    </row>
    <row r="6" spans="1:29" ht="3" customHeight="1">
      <c r="J6" s="531"/>
      <c r="K6" s="531"/>
      <c r="L6" s="526"/>
      <c r="M6" s="526"/>
      <c r="N6" s="526"/>
      <c r="O6" s="530"/>
      <c r="P6" s="530"/>
      <c r="Q6" s="530"/>
      <c r="R6" s="530"/>
      <c r="S6" s="530"/>
      <c r="T6" s="530"/>
      <c r="U6" s="530"/>
      <c r="V6" s="534"/>
    </row>
    <row r="7" spans="1:29" s="572" customFormat="1" ht="22.5">
      <c r="A7" s="592"/>
      <c r="B7" s="592"/>
      <c r="C7" s="592"/>
      <c r="D7" s="592"/>
      <c r="E7" s="592"/>
      <c r="F7" s="592"/>
      <c r="G7" s="592"/>
      <c r="H7" s="592"/>
      <c r="L7" s="501"/>
      <c r="M7" s="619" t="s">
        <v>502</v>
      </c>
      <c r="N7" s="668"/>
      <c r="O7" s="1222" t="str">
        <f>IF(NameOrPr_ch="",IF(NameOrPr="","",NameOrPr),NameOrPr_ch)</f>
        <v>РСТ по РО</v>
      </c>
      <c r="P7" s="1222"/>
      <c r="Q7" s="1222"/>
      <c r="R7" s="1222"/>
      <c r="S7" s="1222"/>
      <c r="T7" s="1222"/>
      <c r="U7" s="584"/>
      <c r="V7" s="584"/>
      <c r="W7" s="521"/>
      <c r="X7" s="592"/>
      <c r="Y7" s="592"/>
      <c r="Z7" s="592"/>
      <c r="AA7" s="592"/>
      <c r="AB7" s="592"/>
      <c r="AC7" s="592"/>
    </row>
    <row r="8" spans="1:29" s="572" customFormat="1" ht="18.75">
      <c r="A8" s="592"/>
      <c r="B8" s="592"/>
      <c r="C8" s="592"/>
      <c r="D8" s="592"/>
      <c r="E8" s="592"/>
      <c r="F8" s="592"/>
      <c r="G8" s="592"/>
      <c r="H8" s="592"/>
      <c r="L8" s="501"/>
      <c r="M8" s="619" t="s">
        <v>597</v>
      </c>
      <c r="N8" s="668"/>
      <c r="O8" s="1222" t="str">
        <f>IF(datePr_ch="",IF(datePr="","",datePr),datePr_ch)</f>
        <v>22.11.2022</v>
      </c>
      <c r="P8" s="1222"/>
      <c r="Q8" s="1222"/>
      <c r="R8" s="1222"/>
      <c r="S8" s="1222"/>
      <c r="T8" s="1222"/>
      <c r="U8" s="584"/>
      <c r="V8" s="584"/>
      <c r="W8" s="521"/>
      <c r="X8" s="592"/>
      <c r="Y8" s="592"/>
      <c r="Z8" s="592"/>
      <c r="AA8" s="592"/>
      <c r="AB8" s="592"/>
      <c r="AC8" s="592"/>
    </row>
    <row r="9" spans="1:29" s="572" customFormat="1" ht="18.75">
      <c r="A9" s="592"/>
      <c r="B9" s="592"/>
      <c r="C9" s="592"/>
      <c r="D9" s="592"/>
      <c r="E9" s="592"/>
      <c r="F9" s="592"/>
      <c r="G9" s="592"/>
      <c r="H9" s="592"/>
      <c r="L9" s="554"/>
      <c r="M9" s="619" t="s">
        <v>596</v>
      </c>
      <c r="N9" s="668"/>
      <c r="O9" s="1222" t="str">
        <f>IF(numberPr_ch="",IF(numberPr="","",numberPr),numberPr_ch)</f>
        <v>65/13</v>
      </c>
      <c r="P9" s="1222"/>
      <c r="Q9" s="1222"/>
      <c r="R9" s="1222"/>
      <c r="S9" s="1222"/>
      <c r="T9" s="1222"/>
      <c r="U9" s="584"/>
      <c r="V9" s="584"/>
      <c r="W9" s="521"/>
      <c r="X9" s="592"/>
      <c r="Y9" s="592"/>
      <c r="Z9" s="592"/>
      <c r="AA9" s="592"/>
      <c r="AB9" s="592"/>
      <c r="AC9" s="592"/>
    </row>
    <row r="10" spans="1:29" s="572" customFormat="1" ht="18.75">
      <c r="A10" s="592"/>
      <c r="B10" s="592"/>
      <c r="C10" s="592"/>
      <c r="D10" s="592"/>
      <c r="E10" s="592"/>
      <c r="F10" s="592"/>
      <c r="G10" s="592"/>
      <c r="H10" s="592"/>
      <c r="L10" s="554"/>
      <c r="M10" s="619" t="s">
        <v>501</v>
      </c>
      <c r="N10" s="668"/>
      <c r="O10" s="1222" t="str">
        <f>IF(IstPub_ch="",IF(IstPub="","",IstPub),IstPub_ch)</f>
        <v>Официальный интернет - портал правовой информации pravo.donland.ru от 23.11.2022г. №6145202211230065</v>
      </c>
      <c r="P10" s="1222"/>
      <c r="Q10" s="1222"/>
      <c r="R10" s="1222"/>
      <c r="S10" s="1222"/>
      <c r="T10" s="1222"/>
      <c r="U10" s="584"/>
      <c r="V10" s="584"/>
      <c r="W10" s="521"/>
      <c r="X10" s="592"/>
      <c r="Y10" s="592"/>
      <c r="Z10" s="592"/>
      <c r="AA10" s="592"/>
      <c r="AB10" s="592"/>
      <c r="AC10" s="592"/>
    </row>
    <row r="11" spans="1:29" s="572" customFormat="1" ht="11.25" hidden="1">
      <c r="A11" s="592"/>
      <c r="B11" s="592"/>
      <c r="C11" s="592"/>
      <c r="D11" s="592"/>
      <c r="E11" s="592"/>
      <c r="F11" s="592"/>
      <c r="G11" s="592"/>
      <c r="H11" s="592"/>
      <c r="L11" s="1217"/>
      <c r="M11" s="1217"/>
      <c r="N11" s="568"/>
      <c r="O11" s="584"/>
      <c r="P11" s="584"/>
      <c r="Q11" s="584"/>
      <c r="R11" s="584"/>
      <c r="S11" s="584"/>
      <c r="T11" s="584"/>
      <c r="U11" s="590" t="s">
        <v>373</v>
      </c>
      <c r="X11" s="592"/>
      <c r="Y11" s="592"/>
      <c r="Z11" s="592"/>
      <c r="AA11" s="592"/>
      <c r="AB11" s="592"/>
      <c r="AC11" s="592"/>
    </row>
    <row r="12" spans="1:29">
      <c r="J12" s="531"/>
      <c r="K12" s="531"/>
      <c r="L12" s="526"/>
      <c r="M12" s="526"/>
      <c r="N12" s="504"/>
      <c r="O12" s="1223"/>
      <c r="P12" s="1223"/>
      <c r="Q12" s="1223"/>
      <c r="R12" s="1223"/>
      <c r="S12" s="1223"/>
      <c r="T12" s="1223"/>
      <c r="U12" s="1223"/>
    </row>
    <row r="13" spans="1:29">
      <c r="J13" s="531"/>
      <c r="K13" s="531"/>
      <c r="L13" s="1150" t="s">
        <v>454</v>
      </c>
      <c r="M13" s="1150"/>
      <c r="N13" s="1150"/>
      <c r="O13" s="1150"/>
      <c r="P13" s="1150"/>
      <c r="Q13" s="1150"/>
      <c r="R13" s="1150"/>
      <c r="S13" s="1150"/>
      <c r="T13" s="1150"/>
      <c r="U13" s="1150"/>
      <c r="V13" s="1150"/>
      <c r="W13" s="1150" t="s">
        <v>455</v>
      </c>
    </row>
    <row r="14" spans="1:29" ht="14.25" customHeight="1">
      <c r="J14" s="531"/>
      <c r="K14" s="531"/>
      <c r="L14" s="1229" t="s">
        <v>92</v>
      </c>
      <c r="M14" s="1229" t="s">
        <v>640</v>
      </c>
      <c r="N14" s="663"/>
      <c r="O14" s="1230" t="s">
        <v>642</v>
      </c>
      <c r="P14" s="1231"/>
      <c r="Q14" s="1231"/>
      <c r="R14" s="1231"/>
      <c r="S14" s="1231"/>
      <c r="T14" s="1232"/>
      <c r="U14" s="1213" t="s">
        <v>341</v>
      </c>
      <c r="V14" s="1226" t="s">
        <v>275</v>
      </c>
      <c r="W14" s="1150"/>
    </row>
    <row r="15" spans="1:29" ht="14.25" customHeight="1">
      <c r="J15" s="531"/>
      <c r="K15" s="531"/>
      <c r="L15" s="1229"/>
      <c r="M15" s="1229"/>
      <c r="N15" s="664"/>
      <c r="O15" s="1235" t="s">
        <v>606</v>
      </c>
      <c r="P15" s="1233" t="s">
        <v>271</v>
      </c>
      <c r="Q15" s="1234"/>
      <c r="R15" s="1210" t="s">
        <v>655</v>
      </c>
      <c r="S15" s="1211"/>
      <c r="T15" s="1212"/>
      <c r="U15" s="1214"/>
      <c r="V15" s="1227"/>
      <c r="W15" s="1150"/>
    </row>
    <row r="16" spans="1:29" ht="33.75" customHeight="1">
      <c r="J16" s="531"/>
      <c r="K16" s="531"/>
      <c r="L16" s="1229"/>
      <c r="M16" s="1229"/>
      <c r="N16" s="665"/>
      <c r="O16" s="1236"/>
      <c r="P16" s="537" t="s">
        <v>607</v>
      </c>
      <c r="Q16" s="537" t="s">
        <v>6</v>
      </c>
      <c r="R16" s="538" t="s">
        <v>274</v>
      </c>
      <c r="S16" s="1224" t="s">
        <v>273</v>
      </c>
      <c r="T16" s="1225"/>
      <c r="U16" s="1215"/>
      <c r="V16" s="1228"/>
      <c r="W16" s="1150"/>
    </row>
    <row r="17" spans="1:29">
      <c r="J17" s="531"/>
      <c r="K17" s="571">
        <v>1</v>
      </c>
      <c r="L17" s="649" t="s">
        <v>93</v>
      </c>
      <c r="M17" s="649" t="s">
        <v>49</v>
      </c>
      <c r="N17" s="651" t="str">
        <f ca="1">OFFSET(N17,0,-1)</f>
        <v>2</v>
      </c>
      <c r="O17" s="650">
        <f ca="1">OFFSET(O17,0,-1)+1</f>
        <v>3</v>
      </c>
      <c r="P17" s="650">
        <f ca="1">OFFSET(P17,0,-1)+1</f>
        <v>4</v>
      </c>
      <c r="Q17" s="650">
        <f ca="1">OFFSET(Q17,0,-1)+1</f>
        <v>5</v>
      </c>
      <c r="R17" s="650">
        <f ca="1">OFFSET(R17,0,-1)+1</f>
        <v>6</v>
      </c>
      <c r="S17" s="1218">
        <f ca="1">OFFSET(S17,0,-1)+1</f>
        <v>7</v>
      </c>
      <c r="T17" s="1218"/>
      <c r="U17" s="650">
        <f ca="1">OFFSET(U17,0,-2)+1</f>
        <v>8</v>
      </c>
      <c r="V17" s="651">
        <f ca="1">OFFSET(V17,0,-1)</f>
        <v>8</v>
      </c>
      <c r="W17" s="650">
        <f ca="1">OFFSET(W17,0,-1)+1</f>
        <v>9</v>
      </c>
    </row>
    <row r="18" spans="1:29" ht="22.5">
      <c r="A18" s="1202">
        <v>1</v>
      </c>
      <c r="B18" s="867"/>
      <c r="C18" s="867"/>
      <c r="D18" s="867"/>
      <c r="E18" s="868"/>
      <c r="F18" s="869"/>
      <c r="G18" s="869"/>
      <c r="H18" s="869"/>
      <c r="I18" s="870"/>
      <c r="J18" s="865"/>
      <c r="K18" s="872"/>
      <c r="L18" s="595">
        <f>mergeValue(A18)</f>
        <v>1</v>
      </c>
      <c r="M18" s="643" t="s">
        <v>20</v>
      </c>
      <c r="N18" s="648"/>
      <c r="O18" s="1203"/>
      <c r="P18" s="1203"/>
      <c r="Q18" s="1203"/>
      <c r="R18" s="1203"/>
      <c r="S18" s="1203"/>
      <c r="T18" s="1203"/>
      <c r="U18" s="1203"/>
      <c r="V18" s="1203"/>
      <c r="W18" s="632" t="s">
        <v>476</v>
      </c>
      <c r="Y18" s="591"/>
      <c r="Z18" s="591" t="str">
        <f t="shared" ref="Z18:Z31" si="0">IF(M18="","",M18 )</f>
        <v>Наименование тарифа</v>
      </c>
      <c r="AA18" s="591"/>
      <c r="AB18" s="591"/>
      <c r="AC18" s="591"/>
    </row>
    <row r="19" spans="1:29" ht="22.5">
      <c r="A19" s="1202"/>
      <c r="B19" s="1202">
        <v>1</v>
      </c>
      <c r="C19" s="867"/>
      <c r="D19" s="867"/>
      <c r="E19" s="869"/>
      <c r="F19" s="869"/>
      <c r="G19" s="869"/>
      <c r="H19" s="869"/>
      <c r="I19" s="864"/>
      <c r="J19" s="863"/>
      <c r="K19" s="866"/>
      <c r="L19" s="595" t="str">
        <f>mergeValue(A19) &amp;"."&amp; mergeValue(B19)</f>
        <v>1.1</v>
      </c>
      <c r="M19" s="548" t="s">
        <v>16</v>
      </c>
      <c r="N19" s="648"/>
      <c r="O19" s="1203"/>
      <c r="P19" s="1203"/>
      <c r="Q19" s="1203"/>
      <c r="R19" s="1203"/>
      <c r="S19" s="1203"/>
      <c r="T19" s="1203"/>
      <c r="U19" s="1203"/>
      <c r="V19" s="1203"/>
      <c r="W19" s="632" t="s">
        <v>477</v>
      </c>
      <c r="Y19" s="591"/>
      <c r="Z19" s="591" t="str">
        <f t="shared" si="0"/>
        <v>Территория действия тарифа</v>
      </c>
      <c r="AA19" s="591"/>
      <c r="AB19" s="591"/>
      <c r="AC19" s="591"/>
    </row>
    <row r="20" spans="1:29" ht="22.5">
      <c r="A20" s="1202"/>
      <c r="B20" s="1202"/>
      <c r="C20" s="1202">
        <v>1</v>
      </c>
      <c r="D20" s="867"/>
      <c r="E20" s="869"/>
      <c r="F20" s="869"/>
      <c r="G20" s="869"/>
      <c r="H20" s="869"/>
      <c r="I20" s="871"/>
      <c r="J20" s="863"/>
      <c r="K20" s="866"/>
      <c r="L20" s="595" t="str">
        <f>mergeValue(A20) &amp;"."&amp; mergeValue(B20)&amp;"."&amp; mergeValue(C20)</f>
        <v>1.1.1</v>
      </c>
      <c r="M20" s="549" t="s">
        <v>7</v>
      </c>
      <c r="N20" s="648"/>
      <c r="O20" s="1203"/>
      <c r="P20" s="1203"/>
      <c r="Q20" s="1203"/>
      <c r="R20" s="1203"/>
      <c r="S20" s="1203"/>
      <c r="T20" s="1203"/>
      <c r="U20" s="1203"/>
      <c r="V20" s="1203"/>
      <c r="W20" s="632" t="s">
        <v>634</v>
      </c>
      <c r="Y20" s="591"/>
      <c r="Z20" s="591" t="str">
        <f t="shared" si="0"/>
        <v xml:space="preserve">Наименование системы теплоснабжения </v>
      </c>
      <c r="AA20" s="591"/>
      <c r="AB20" s="591"/>
      <c r="AC20" s="591"/>
    </row>
    <row r="21" spans="1:29" ht="22.5">
      <c r="A21" s="1202"/>
      <c r="B21" s="1202"/>
      <c r="C21" s="1202"/>
      <c r="D21" s="1202">
        <v>1</v>
      </c>
      <c r="E21" s="869"/>
      <c r="F21" s="869"/>
      <c r="G21" s="869"/>
      <c r="H21" s="869"/>
      <c r="I21" s="871"/>
      <c r="J21" s="863"/>
      <c r="K21" s="866"/>
      <c r="L21" s="595" t="str">
        <f>mergeValue(A21) &amp;"."&amp; mergeValue(B21)&amp;"."&amp; mergeValue(C21)&amp;"."&amp; mergeValue(D21)</f>
        <v>1.1.1.1</v>
      </c>
      <c r="M21" s="550" t="s">
        <v>22</v>
      </c>
      <c r="N21" s="648"/>
      <c r="O21" s="1203"/>
      <c r="P21" s="1203"/>
      <c r="Q21" s="1203"/>
      <c r="R21" s="1203"/>
      <c r="S21" s="1203"/>
      <c r="T21" s="1203"/>
      <c r="U21" s="1203"/>
      <c r="V21" s="1203"/>
      <c r="W21" s="632" t="s">
        <v>635</v>
      </c>
      <c r="Y21" s="591"/>
      <c r="Z21" s="591" t="str">
        <f t="shared" si="0"/>
        <v xml:space="preserve">Источник тепловой энергии  </v>
      </c>
      <c r="AA21" s="591"/>
      <c r="AB21" s="591"/>
      <c r="AC21" s="591"/>
    </row>
    <row r="22" spans="1:29" ht="101.25">
      <c r="A22" s="1202"/>
      <c r="B22" s="1202"/>
      <c r="C22" s="1202"/>
      <c r="D22" s="1202"/>
      <c r="E22" s="1202">
        <v>1</v>
      </c>
      <c r="F22" s="869"/>
      <c r="G22" s="869"/>
      <c r="H22" s="867">
        <v>1</v>
      </c>
      <c r="I22" s="1202">
        <v>1</v>
      </c>
      <c r="J22" s="869"/>
      <c r="K22" s="874"/>
      <c r="L22" s="595" t="str">
        <f>mergeValue(A22) &amp;"."&amp; mergeValue(B22)&amp;"."&amp; mergeValue(C22)&amp;"."&amp; mergeValue(D22)&amp;"."&amp; mergeValue(E22)</f>
        <v>1.1.1.1.1</v>
      </c>
      <c r="M22" s="556" t="s">
        <v>9</v>
      </c>
      <c r="N22" s="648"/>
      <c r="O22" s="1204"/>
      <c r="P22" s="1204"/>
      <c r="Q22" s="1204"/>
      <c r="R22" s="1204"/>
      <c r="S22" s="1204"/>
      <c r="T22" s="1204"/>
      <c r="U22" s="1204"/>
      <c r="V22" s="1204"/>
      <c r="W22" s="632" t="s">
        <v>639</v>
      </c>
      <c r="Y22" s="591"/>
      <c r="Z22" s="591" t="str">
        <f t="shared" si="0"/>
        <v>Схема подключения теплопотребляющей установки к коллектору источника тепловой энергии</v>
      </c>
      <c r="AA22" s="591"/>
      <c r="AB22" s="591"/>
      <c r="AC22" s="591"/>
    </row>
    <row r="23" spans="1:29" ht="90">
      <c r="A23" s="1202"/>
      <c r="B23" s="1202"/>
      <c r="C23" s="1202"/>
      <c r="D23" s="1202"/>
      <c r="E23" s="1202"/>
      <c r="F23" s="1202">
        <v>1</v>
      </c>
      <c r="G23" s="867"/>
      <c r="H23" s="867"/>
      <c r="I23" s="1202"/>
      <c r="J23" s="1202">
        <v>1</v>
      </c>
      <c r="K23" s="875"/>
      <c r="L23" s="595" t="str">
        <f>mergeValue(A23) &amp;"."&amp; mergeValue(B23)&amp;"."&amp; mergeValue(C23)&amp;"."&amp; mergeValue(D23)&amp;"."&amp; mergeValue(E23)&amp;"."&amp; mergeValue(F23)</f>
        <v>1.1.1.1.1.1</v>
      </c>
      <c r="M23" s="557" t="s">
        <v>10</v>
      </c>
      <c r="N23" s="648"/>
      <c r="O23" s="1205"/>
      <c r="P23" s="1206"/>
      <c r="Q23" s="1206"/>
      <c r="R23" s="1206"/>
      <c r="S23" s="1206"/>
      <c r="T23" s="1206"/>
      <c r="U23" s="1206"/>
      <c r="V23" s="1207"/>
      <c r="W23" s="632" t="s">
        <v>637</v>
      </c>
      <c r="Y23" s="591"/>
      <c r="Z23" s="591" t="str">
        <f t="shared" si="0"/>
        <v>Группа потребителей</v>
      </c>
      <c r="AA23" s="591"/>
      <c r="AB23" s="591"/>
      <c r="AC23" s="591"/>
    </row>
    <row r="24" spans="1:29" ht="189" customHeight="1">
      <c r="A24" s="1202"/>
      <c r="B24" s="1202"/>
      <c r="C24" s="1202"/>
      <c r="D24" s="1202"/>
      <c r="E24" s="1202"/>
      <c r="F24" s="1202"/>
      <c r="G24" s="867">
        <v>1</v>
      </c>
      <c r="H24" s="867"/>
      <c r="I24" s="1202"/>
      <c r="J24" s="1202"/>
      <c r="K24" s="875">
        <v>1</v>
      </c>
      <c r="L24" s="595" t="str">
        <f>mergeValue(A24) &amp;"."&amp; mergeValue(B24)&amp;"."&amp; mergeValue(C24)&amp;"."&amp; mergeValue(D24)&amp;"."&amp; mergeValue(E24)&amp;"."&amp; mergeValue(F24)&amp;"."&amp; mergeValue(G24)</f>
        <v>1.1.1.1.1.1.1</v>
      </c>
      <c r="M24" s="1071"/>
      <c r="N24" s="648"/>
      <c r="O24" s="564"/>
      <c r="P24" s="564"/>
      <c r="Q24" s="1096"/>
      <c r="R24" s="1208"/>
      <c r="S24" s="1209" t="s">
        <v>84</v>
      </c>
      <c r="T24" s="1208"/>
      <c r="U24" s="1209" t="s">
        <v>85</v>
      </c>
      <c r="V24" s="564"/>
      <c r="W24" s="1219" t="s">
        <v>656</v>
      </c>
      <c r="X24" s="587" t="str">
        <f>strCheckDate(O25:V25)</f>
        <v/>
      </c>
      <c r="Y24" s="591"/>
      <c r="Z24" s="591" t="str">
        <f t="shared" si="0"/>
        <v/>
      </c>
      <c r="AA24" s="591"/>
      <c r="AB24" s="591"/>
      <c r="AC24" s="591"/>
    </row>
    <row r="25" spans="1:29" ht="11.25" hidden="1" customHeight="1">
      <c r="A25" s="1202"/>
      <c r="B25" s="1202"/>
      <c r="C25" s="1202"/>
      <c r="D25" s="1202"/>
      <c r="E25" s="1202"/>
      <c r="F25" s="1202"/>
      <c r="G25" s="867"/>
      <c r="H25" s="867"/>
      <c r="I25" s="1202"/>
      <c r="J25" s="1202"/>
      <c r="K25" s="875"/>
      <c r="L25" s="602"/>
      <c r="M25" s="648"/>
      <c r="N25" s="648"/>
      <c r="O25" s="564"/>
      <c r="P25" s="564"/>
      <c r="Q25" s="586" t="str">
        <f>R24 &amp; "-" &amp; T24</f>
        <v>-</v>
      </c>
      <c r="R25" s="1208"/>
      <c r="S25" s="1209"/>
      <c r="T25" s="1208"/>
      <c r="U25" s="1209"/>
      <c r="V25" s="564"/>
      <c r="W25" s="1220"/>
      <c r="Y25" s="591"/>
      <c r="Z25" s="591" t="str">
        <f t="shared" si="0"/>
        <v/>
      </c>
      <c r="AA25" s="591"/>
      <c r="AB25" s="591"/>
      <c r="AC25" s="591"/>
    </row>
    <row r="26" spans="1:29" ht="15" customHeight="1">
      <c r="A26" s="1202"/>
      <c r="B26" s="1202"/>
      <c r="C26" s="1202"/>
      <c r="D26" s="1202"/>
      <c r="E26" s="1202"/>
      <c r="F26" s="1202"/>
      <c r="G26" s="869"/>
      <c r="H26" s="867"/>
      <c r="I26" s="1202"/>
      <c r="J26" s="1202"/>
      <c r="K26" s="874"/>
      <c r="L26" s="540"/>
      <c r="M26" s="559" t="s">
        <v>25</v>
      </c>
      <c r="N26" s="566"/>
      <c r="O26" s="566"/>
      <c r="P26" s="566"/>
      <c r="Q26" s="566"/>
      <c r="R26" s="566"/>
      <c r="S26" s="566"/>
      <c r="T26" s="566"/>
      <c r="U26" s="566"/>
      <c r="V26" s="562"/>
      <c r="W26" s="1221"/>
      <c r="Y26" s="591"/>
      <c r="Z26" s="591" t="str">
        <f t="shared" si="0"/>
        <v>Добавить вид теплоносителя (параметры теплоносителя)</v>
      </c>
      <c r="AA26" s="591"/>
      <c r="AB26" s="591"/>
      <c r="AC26" s="591"/>
    </row>
    <row r="27" spans="1:29" ht="15" customHeight="1">
      <c r="A27" s="1202"/>
      <c r="B27" s="1202"/>
      <c r="C27" s="1202"/>
      <c r="D27" s="1202"/>
      <c r="E27" s="1202"/>
      <c r="F27" s="869"/>
      <c r="G27" s="869"/>
      <c r="H27" s="867"/>
      <c r="I27" s="1202"/>
      <c r="J27" s="869"/>
      <c r="K27" s="874"/>
      <c r="L27" s="540"/>
      <c r="M27" s="558" t="s">
        <v>11</v>
      </c>
      <c r="N27" s="566"/>
      <c r="O27" s="566"/>
      <c r="P27" s="566"/>
      <c r="Q27" s="566"/>
      <c r="R27" s="566"/>
      <c r="S27" s="566"/>
      <c r="T27" s="566"/>
      <c r="U27" s="565"/>
      <c r="V27" s="566"/>
      <c r="W27" s="667"/>
      <c r="Y27" s="591"/>
      <c r="Z27" s="591" t="str">
        <f t="shared" si="0"/>
        <v>Добавить группу потребителей</v>
      </c>
      <c r="AA27" s="591"/>
      <c r="AB27" s="591"/>
      <c r="AC27" s="591"/>
    </row>
    <row r="28" spans="1:29" ht="15" customHeight="1">
      <c r="A28" s="1202"/>
      <c r="B28" s="1202"/>
      <c r="C28" s="1202"/>
      <c r="D28" s="1202"/>
      <c r="E28" s="873"/>
      <c r="F28" s="869"/>
      <c r="G28" s="869"/>
      <c r="H28" s="869"/>
      <c r="I28" s="865"/>
      <c r="J28" s="862"/>
      <c r="K28" s="872"/>
      <c r="L28" s="540"/>
      <c r="M28" s="553" t="s">
        <v>12</v>
      </c>
      <c r="N28" s="566"/>
      <c r="O28" s="566"/>
      <c r="P28" s="566"/>
      <c r="Q28" s="566"/>
      <c r="R28" s="566"/>
      <c r="S28" s="566"/>
      <c r="T28" s="566"/>
      <c r="U28" s="565"/>
      <c r="V28" s="566"/>
      <c r="W28" s="667"/>
      <c r="Y28" s="591"/>
      <c r="Z28" s="591" t="str">
        <f t="shared" si="0"/>
        <v>Добавить схему подключения</v>
      </c>
      <c r="AA28" s="591"/>
      <c r="AB28" s="591"/>
      <c r="AC28" s="591"/>
    </row>
    <row r="29" spans="1:29" ht="15" customHeight="1">
      <c r="A29" s="1202"/>
      <c r="B29" s="1202"/>
      <c r="C29" s="1202"/>
      <c r="D29" s="873"/>
      <c r="E29" s="873"/>
      <c r="F29" s="869"/>
      <c r="G29" s="869"/>
      <c r="H29" s="869"/>
      <c r="I29" s="865"/>
      <c r="J29" s="862"/>
      <c r="K29" s="872"/>
      <c r="L29" s="540"/>
      <c r="M29" s="552" t="s">
        <v>17</v>
      </c>
      <c r="N29" s="566"/>
      <c r="O29" s="566"/>
      <c r="P29" s="566"/>
      <c r="Q29" s="566"/>
      <c r="R29" s="566"/>
      <c r="S29" s="566"/>
      <c r="T29" s="566"/>
      <c r="U29" s="565"/>
      <c r="V29" s="566"/>
      <c r="W29" s="667"/>
      <c r="Y29" s="591"/>
      <c r="Z29" s="591" t="str">
        <f t="shared" si="0"/>
        <v>Добавить источник тепловой энергии</v>
      </c>
      <c r="AA29" s="591"/>
      <c r="AB29" s="591"/>
      <c r="AC29" s="591"/>
    </row>
    <row r="30" spans="1:29" ht="15" customHeight="1">
      <c r="A30" s="1202"/>
      <c r="B30" s="1202"/>
      <c r="C30" s="873"/>
      <c r="D30" s="873"/>
      <c r="E30" s="873"/>
      <c r="F30" s="873"/>
      <c r="G30" s="878"/>
      <c r="H30" s="865"/>
      <c r="I30" s="876"/>
      <c r="J30" s="862"/>
      <c r="K30" s="877"/>
      <c r="L30" s="540"/>
      <c r="M30" s="551" t="s">
        <v>18</v>
      </c>
      <c r="N30" s="566"/>
      <c r="O30" s="566"/>
      <c r="P30" s="566"/>
      <c r="Q30" s="566"/>
      <c r="R30" s="566"/>
      <c r="S30" s="566"/>
      <c r="T30" s="566"/>
      <c r="U30" s="565"/>
      <c r="V30" s="566"/>
      <c r="W30" s="667"/>
      <c r="Y30" s="591"/>
      <c r="Z30" s="591" t="str">
        <f t="shared" si="0"/>
        <v>Добавить наименование системы теплоснабжения</v>
      </c>
      <c r="AA30" s="591"/>
      <c r="AB30" s="591"/>
      <c r="AC30" s="591"/>
    </row>
    <row r="31" spans="1:29" ht="15" customHeight="1">
      <c r="A31" s="1202"/>
      <c r="B31" s="873"/>
      <c r="C31" s="873"/>
      <c r="D31" s="873"/>
      <c r="E31" s="873"/>
      <c r="F31" s="873"/>
      <c r="G31" s="878"/>
      <c r="H31" s="865"/>
      <c r="I31" s="865"/>
      <c r="J31" s="862"/>
      <c r="K31" s="872"/>
      <c r="L31" s="540"/>
      <c r="M31" s="560" t="s">
        <v>19</v>
      </c>
      <c r="N31" s="566"/>
      <c r="O31" s="566"/>
      <c r="P31" s="566"/>
      <c r="Q31" s="566"/>
      <c r="R31" s="566"/>
      <c r="S31" s="566"/>
      <c r="T31" s="566"/>
      <c r="U31" s="565"/>
      <c r="V31" s="566"/>
      <c r="W31" s="667"/>
      <c r="Y31" s="591"/>
      <c r="Z31" s="591" t="str">
        <f t="shared" si="0"/>
        <v>Добавить территорию действия тарифа</v>
      </c>
      <c r="AA31" s="591"/>
      <c r="AB31" s="591"/>
      <c r="AC31" s="591"/>
    </row>
    <row r="32" spans="1:29" s="524" customFormat="1" ht="15" customHeight="1">
      <c r="A32" s="861"/>
      <c r="B32" s="861"/>
      <c r="C32" s="861"/>
      <c r="D32" s="861"/>
      <c r="E32" s="861"/>
      <c r="F32" s="861"/>
      <c r="G32" s="861"/>
      <c r="H32" s="861"/>
      <c r="I32" s="861"/>
      <c r="J32" s="861"/>
      <c r="K32" s="861"/>
      <c r="L32" s="494"/>
      <c r="M32" s="567" t="s">
        <v>309</v>
      </c>
      <c r="N32" s="566"/>
      <c r="O32" s="566"/>
      <c r="P32" s="566"/>
      <c r="Q32" s="566"/>
      <c r="R32" s="566"/>
      <c r="S32" s="566"/>
      <c r="T32" s="566"/>
      <c r="U32" s="565"/>
      <c r="V32" s="566"/>
      <c r="W32" s="667"/>
      <c r="X32" s="589"/>
      <c r="Y32" s="589"/>
      <c r="Z32" s="589"/>
      <c r="AA32" s="589"/>
      <c r="AB32" s="589"/>
      <c r="AC32" s="589"/>
    </row>
    <row r="33" spans="1:29" ht="11.25">
      <c r="A33" s="525"/>
      <c r="B33" s="525"/>
      <c r="C33" s="525"/>
      <c r="D33" s="525"/>
      <c r="E33" s="525"/>
      <c r="F33" s="525"/>
      <c r="G33" s="525"/>
      <c r="H33" s="525"/>
      <c r="I33" s="525"/>
      <c r="J33" s="525"/>
      <c r="K33" s="525"/>
      <c r="X33" s="525"/>
      <c r="Y33" s="525"/>
      <c r="Z33" s="525"/>
      <c r="AA33" s="525"/>
      <c r="AB33" s="525"/>
      <c r="AC33" s="525"/>
    </row>
    <row r="34" spans="1:29" ht="90" customHeight="1">
      <c r="L34" s="1">
        <v>1</v>
      </c>
      <c r="M34" s="1195" t="s">
        <v>633</v>
      </c>
      <c r="N34" s="1195"/>
      <c r="O34" s="1195"/>
      <c r="P34" s="1195"/>
      <c r="Q34" s="1195"/>
      <c r="R34" s="1195"/>
      <c r="S34" s="1195"/>
      <c r="T34" s="1195"/>
      <c r="U34" s="1195"/>
      <c r="V34" s="1195"/>
      <c r="W34" s="1195"/>
    </row>
  </sheetData>
  <sheetProtection algorithmName="SHA-512" hashValue="XEXssIk4UbxWgnqgoOeN0fyPPl5ruing/yEizcoAIYo1hQZFfgycTsAcRk013qTDHH7rZU9LNjwWMGbgMLgA3g==" saltValue="RS/ZSm2g9ryNVP1XdUmpeg==" spinCount="100000" sheet="1" objects="1" scenarios="1" formatColumns="0" formatRows="0"/>
  <dataConsolidate leftLabels="1" link="1"/>
  <mergeCells count="39">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 ref="L5:T5"/>
    <mergeCell ref="O9:T9"/>
    <mergeCell ref="O10:T10"/>
    <mergeCell ref="L11:M11"/>
    <mergeCell ref="O12:U12"/>
    <mergeCell ref="O7:T7"/>
    <mergeCell ref="O8:T8"/>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JL18:JL25 TH18:TH25 ADD18:ADD25 AMZ18:AMZ25 AWV18:AWV25 BGR18:BGR25 BQN18:BQN25 CAJ18:CAJ25 CKF18:CKF25 CUB18:CUB25 DDX18:DDX25 DNT18:DNT25 DXP18:DXP25 EHL18:EHL25 ERH18:ERH25 FBD18:FBD25 FKZ18:FKZ25 FUV18:FUV25 GER18:GER25 GON18:GON25 GYJ18:GYJ25 HIF18:HIF25 HSB18:HSB25 IBX18:IBX25 ILT18:ILT25 IVP18:IVP25 JFL18:JFL25 JPH18:JPH25 JZD18:JZD25 KIZ18:KIZ25 KSV18:KSV25 LCR18:LCR25 LMN18:LMN25 LWJ18:LWJ25 MGF18:MGF25 MQB18:MQB25 MZX18:MZX25 NJT18:NJT25 NTP18:NTP25 ODL18:ODL25 ONH18:ONH25 OXD18:OXD25 PGZ18:PGZ25 PQV18:PQV25 QAR18:QAR25 QKN18:QKN25 QUJ18:QUJ25 REF18:REF25 ROB18:ROB25 RXX18:RXX25 SHT18:SHT25 SRP18:SRP25 TBL18:TBL25 TLH18:TLH25 TVD18:TVD25 UEZ18:UEZ25 UOV18:UOV25 UYR18:UYR25 VIN18:VIN25 VSJ18:VSJ25 WCF18:WCF25 WMB18:WMB25 WVX18:WVX25">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JB2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G2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U2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3">
    <tabColor theme="0" tint="-0.249977111117893"/>
  </sheetPr>
  <dimension ref="A1:T15"/>
  <sheetViews>
    <sheetView showGridLines="0" topLeftCell="E1" zoomScaleNormal="100" workbookViewId="0"/>
  </sheetViews>
  <sheetFormatPr defaultColWidth="10.5703125" defaultRowHeight="14.25"/>
  <cols>
    <col min="1" max="1" width="3.7109375" style="1016" hidden="1" customWidth="1"/>
    <col min="2" max="4" width="3.7109375" style="1010" hidden="1" customWidth="1"/>
    <col min="5" max="5" width="3.7109375" style="811" customWidth="1"/>
    <col min="6" max="6" width="9.7109375" style="992" customWidth="1"/>
    <col min="7" max="7" width="37.7109375" style="992" customWidth="1"/>
    <col min="8" max="8" width="66.85546875" style="992" customWidth="1"/>
    <col min="9" max="9" width="115.7109375" style="992" customWidth="1"/>
    <col min="10" max="11" width="10.5703125" style="1010"/>
    <col min="12" max="12" width="11.140625" style="1010" customWidth="1"/>
    <col min="13" max="20" width="10.5703125" style="1010"/>
    <col min="21" max="16384" width="10.5703125" style="992"/>
  </cols>
  <sheetData>
    <row r="1" spans="1:20" ht="3" customHeight="1">
      <c r="A1" s="1016" t="s">
        <v>49</v>
      </c>
    </row>
    <row r="2" spans="1:20" ht="22.5">
      <c r="F2" s="1196" t="s">
        <v>491</v>
      </c>
      <c r="G2" s="1197"/>
      <c r="H2" s="1198"/>
      <c r="I2" s="808"/>
    </row>
    <row r="3" spans="1:20" ht="3" customHeight="1"/>
    <row r="4" spans="1:20" s="1009" customFormat="1" ht="11.25">
      <c r="A4" s="1015"/>
      <c r="B4" s="1015"/>
      <c r="C4" s="1015"/>
      <c r="D4" s="1015"/>
      <c r="F4" s="1150" t="s">
        <v>454</v>
      </c>
      <c r="G4" s="1150"/>
      <c r="H4" s="1150"/>
      <c r="I4" s="1199" t="s">
        <v>455</v>
      </c>
      <c r="J4" s="1015"/>
      <c r="K4" s="1015"/>
      <c r="L4" s="1015"/>
      <c r="M4" s="1015"/>
      <c r="N4" s="1015"/>
      <c r="O4" s="1015"/>
      <c r="P4" s="1015"/>
      <c r="Q4" s="1015"/>
      <c r="R4" s="1015"/>
      <c r="S4" s="1015"/>
      <c r="T4" s="1015"/>
    </row>
    <row r="5" spans="1:20" s="1009" customFormat="1" ht="11.25" customHeight="1">
      <c r="A5" s="1015"/>
      <c r="B5" s="1015"/>
      <c r="C5" s="1015"/>
      <c r="D5" s="1015"/>
      <c r="F5" s="1024" t="s">
        <v>92</v>
      </c>
      <c r="G5" s="812" t="s">
        <v>457</v>
      </c>
      <c r="H5" s="1033" t="s">
        <v>442</v>
      </c>
      <c r="I5" s="1199"/>
      <c r="J5" s="1015"/>
      <c r="K5" s="1015"/>
      <c r="L5" s="1015"/>
      <c r="M5" s="1015"/>
      <c r="N5" s="1015"/>
      <c r="O5" s="1015"/>
      <c r="P5" s="1015"/>
      <c r="Q5" s="1015"/>
      <c r="R5" s="1015"/>
      <c r="S5" s="1015"/>
      <c r="T5" s="1015"/>
    </row>
    <row r="6" spans="1:20" s="1009" customFormat="1" ht="12" customHeight="1">
      <c r="A6" s="1015"/>
      <c r="B6" s="1015"/>
      <c r="C6" s="1015"/>
      <c r="D6" s="1015"/>
      <c r="F6" s="813" t="s">
        <v>93</v>
      </c>
      <c r="G6" s="814">
        <v>2</v>
      </c>
      <c r="H6" s="815">
        <v>3</v>
      </c>
      <c r="I6" s="610">
        <v>4</v>
      </c>
      <c r="J6" s="1015">
        <v>4</v>
      </c>
      <c r="K6" s="1015"/>
      <c r="L6" s="1015"/>
      <c r="M6" s="1015"/>
      <c r="N6" s="1015"/>
      <c r="O6" s="1015"/>
      <c r="P6" s="1015"/>
      <c r="Q6" s="1015"/>
      <c r="R6" s="1015"/>
      <c r="S6" s="1015"/>
      <c r="T6" s="1015"/>
    </row>
    <row r="7" spans="1:20" s="1009" customFormat="1" ht="18.75">
      <c r="A7" s="1015"/>
      <c r="B7" s="1015"/>
      <c r="C7" s="1015"/>
      <c r="D7" s="1015"/>
      <c r="F7" s="1031">
        <v>1</v>
      </c>
      <c r="G7" s="817" t="s">
        <v>492</v>
      </c>
      <c r="H7" s="1029" t="str">
        <f>IF(dateCh="","",dateCh)</f>
        <v>28.11.2022</v>
      </c>
      <c r="I7" s="818" t="s">
        <v>493</v>
      </c>
      <c r="J7" s="617"/>
      <c r="K7" s="1015"/>
      <c r="L7" s="1015"/>
      <c r="M7" s="1015"/>
      <c r="N7" s="1015"/>
      <c r="O7" s="1015"/>
      <c r="P7" s="1015"/>
      <c r="Q7" s="1015"/>
      <c r="R7" s="1015"/>
      <c r="S7" s="1015"/>
      <c r="T7" s="1015"/>
    </row>
    <row r="8" spans="1:20" s="1009" customFormat="1" ht="45">
      <c r="A8" s="1200">
        <v>1</v>
      </c>
      <c r="B8" s="1015"/>
      <c r="C8" s="1015"/>
      <c r="D8" s="1015"/>
      <c r="F8" s="1031" t="str">
        <f>"2." &amp;mergeValue(A8)</f>
        <v>2.1</v>
      </c>
      <c r="G8" s="817" t="s">
        <v>494</v>
      </c>
      <c r="H8" s="1029" t="str">
        <f>IF('Перечень тарифов'!R21="","наименование отсутствует","" &amp; 'Перечень тарифов'!R21 &amp; "")</f>
        <v>наименование отсутствует</v>
      </c>
      <c r="I8" s="818" t="s">
        <v>591</v>
      </c>
      <c r="J8" s="617"/>
      <c r="K8" s="1015"/>
      <c r="L8" s="1015"/>
      <c r="M8" s="1015"/>
      <c r="N8" s="1015"/>
      <c r="O8" s="1015"/>
      <c r="P8" s="1015"/>
      <c r="Q8" s="1015"/>
      <c r="R8" s="1015"/>
      <c r="S8" s="1015"/>
      <c r="T8" s="1015"/>
    </row>
    <row r="9" spans="1:20" s="1009" customFormat="1" ht="22.5">
      <c r="A9" s="1200"/>
      <c r="B9" s="1015"/>
      <c r="C9" s="1015"/>
      <c r="D9" s="1015"/>
      <c r="F9" s="1031" t="str">
        <f>"3." &amp;mergeValue(A9)</f>
        <v>3.1</v>
      </c>
      <c r="G9" s="817" t="s">
        <v>495</v>
      </c>
      <c r="H9" s="1029" t="str">
        <f>IF('Перечень тарифов'!F21="","наименование отсутствует","" &amp; 'Перечень тарифов'!F21 &amp; "")</f>
        <v>Производство тепловой энергии. Некомбинированная выработка</v>
      </c>
      <c r="I9" s="818" t="s">
        <v>589</v>
      </c>
      <c r="J9" s="617"/>
      <c r="K9" s="1015"/>
      <c r="L9" s="1015"/>
      <c r="M9" s="1015"/>
      <c r="N9" s="1015"/>
      <c r="O9" s="1015"/>
      <c r="P9" s="1015"/>
      <c r="Q9" s="1015"/>
      <c r="R9" s="1015"/>
      <c r="S9" s="1015"/>
      <c r="T9" s="1015"/>
    </row>
    <row r="10" spans="1:20" s="1009" customFormat="1" ht="22.5">
      <c r="A10" s="1200"/>
      <c r="B10" s="1015"/>
      <c r="C10" s="1015"/>
      <c r="D10" s="1015"/>
      <c r="F10" s="1031" t="str">
        <f>"4."&amp;mergeValue(A10)</f>
        <v>4.1</v>
      </c>
      <c r="G10" s="817" t="s">
        <v>496</v>
      </c>
      <c r="H10" s="1033" t="s">
        <v>458</v>
      </c>
      <c r="I10" s="818"/>
      <c r="J10" s="617"/>
      <c r="K10" s="1015"/>
      <c r="L10" s="1015"/>
      <c r="M10" s="1015"/>
      <c r="N10" s="1015"/>
      <c r="O10" s="1015"/>
      <c r="P10" s="1015"/>
      <c r="Q10" s="1015"/>
      <c r="R10" s="1015"/>
      <c r="S10" s="1015"/>
      <c r="T10" s="1015"/>
    </row>
    <row r="11" spans="1:20" s="1009" customFormat="1" ht="18.75">
      <c r="A11" s="1200"/>
      <c r="B11" s="1200">
        <v>1</v>
      </c>
      <c r="C11" s="1025"/>
      <c r="D11" s="1025"/>
      <c r="F11" s="1031" t="str">
        <f>"4."&amp;mergeValue(A11) &amp;"."&amp;mergeValue(B11)</f>
        <v>4.1.1</v>
      </c>
      <c r="G11" s="832" t="s">
        <v>593</v>
      </c>
      <c r="H11" s="1029" t="str">
        <f>IF(region_name="","",region_name)</f>
        <v>Ростовская область</v>
      </c>
      <c r="I11" s="818" t="s">
        <v>499</v>
      </c>
      <c r="J11" s="617"/>
      <c r="K11" s="1015"/>
      <c r="L11" s="1015"/>
      <c r="M11" s="1015"/>
      <c r="N11" s="1015"/>
      <c r="O11" s="1015"/>
      <c r="P11" s="1015"/>
      <c r="Q11" s="1015"/>
      <c r="R11" s="1015"/>
      <c r="S11" s="1015"/>
      <c r="T11" s="1015"/>
    </row>
    <row r="12" spans="1:20" s="1009" customFormat="1" ht="22.5">
      <c r="A12" s="1200"/>
      <c r="B12" s="1200"/>
      <c r="C12" s="1200">
        <v>1</v>
      </c>
      <c r="D12" s="1025"/>
      <c r="F12" s="1031" t="str">
        <f>"4."&amp;mergeValue(A12) &amp;"."&amp;mergeValue(B12)&amp;"."&amp;mergeValue(C12)</f>
        <v>4.1.1.1</v>
      </c>
      <c r="G12" s="819" t="s">
        <v>497</v>
      </c>
      <c r="H12" s="1029" t="str">
        <f>IF(Территории!H13="","","" &amp; Территории!H13 &amp; "")</f>
        <v>Егорлыкский район</v>
      </c>
      <c r="I12" s="818" t="s">
        <v>500</v>
      </c>
      <c r="J12" s="617"/>
      <c r="K12" s="1015"/>
      <c r="L12" s="1015"/>
      <c r="M12" s="1015"/>
      <c r="N12" s="1015"/>
      <c r="O12" s="1015"/>
      <c r="P12" s="1015"/>
      <c r="Q12" s="1015"/>
      <c r="R12" s="1015"/>
      <c r="S12" s="1015"/>
      <c r="T12" s="1015"/>
    </row>
    <row r="13" spans="1:20" s="1009" customFormat="1" ht="56.25">
      <c r="A13" s="1200"/>
      <c r="B13" s="1200"/>
      <c r="C13" s="1200"/>
      <c r="D13" s="1025">
        <v>1</v>
      </c>
      <c r="F13" s="1031" t="str">
        <f>"4."&amp;mergeValue(A13) &amp;"."&amp;mergeValue(B13)&amp;"."&amp;mergeValue(C13)&amp;"."&amp;mergeValue(D13)</f>
        <v>4.1.1.1.1</v>
      </c>
      <c r="G13" s="820" t="s">
        <v>498</v>
      </c>
      <c r="H13" s="1029" t="str">
        <f>IF(Территории!R14="","","" &amp; Территории!R14 &amp; "")</f>
        <v>Егорлыкское сельское поселение (60615417)</v>
      </c>
      <c r="I13" s="1107" t="s">
        <v>592</v>
      </c>
      <c r="J13" s="617"/>
      <c r="K13" s="1015"/>
      <c r="L13" s="1015"/>
      <c r="M13" s="1015"/>
      <c r="N13" s="1015"/>
      <c r="O13" s="1015"/>
      <c r="P13" s="1015"/>
      <c r="Q13" s="1015"/>
      <c r="R13" s="1015"/>
      <c r="S13" s="1015"/>
      <c r="T13" s="1015"/>
    </row>
    <row r="14" spans="1:20" s="774" customFormat="1" ht="3" customHeight="1">
      <c r="A14" s="775"/>
      <c r="B14" s="775"/>
      <c r="C14" s="775"/>
      <c r="D14" s="775"/>
      <c r="F14" s="627"/>
      <c r="G14" s="628"/>
      <c r="H14" s="629"/>
      <c r="I14" s="630"/>
      <c r="J14" s="775"/>
      <c r="K14" s="775"/>
      <c r="L14" s="775"/>
      <c r="M14" s="775"/>
      <c r="N14" s="775"/>
      <c r="O14" s="775"/>
      <c r="P14" s="775"/>
      <c r="Q14" s="775"/>
      <c r="R14" s="775"/>
      <c r="S14" s="775"/>
      <c r="T14" s="775"/>
    </row>
    <row r="15" spans="1:20" s="774" customFormat="1" ht="15" customHeight="1">
      <c r="A15" s="775"/>
      <c r="B15" s="775"/>
      <c r="C15" s="775"/>
      <c r="D15" s="775"/>
      <c r="F15" s="824"/>
      <c r="G15" s="1195" t="s">
        <v>594</v>
      </c>
      <c r="H15" s="1195"/>
      <c r="I15" s="985"/>
      <c r="J15" s="775"/>
      <c r="K15" s="775"/>
      <c r="L15" s="775"/>
      <c r="M15" s="775"/>
      <c r="N15" s="775"/>
      <c r="O15" s="775"/>
      <c r="P15" s="775"/>
      <c r="Q15" s="775"/>
      <c r="R15" s="775"/>
      <c r="S15" s="775"/>
      <c r="T15" s="775"/>
    </row>
  </sheetData>
  <sheetProtection algorithmName="SHA-512" hashValue="XsxgiFfYfr8x0l9e5dm2GPC96iv/Rj5RiJdpqpNXojst5G9v0elpbVQikTsqpM84HIeX6phFrqQxQ0kJTZW5WA==" saltValue="ke3bufbsQvwZxAlwnvzNqw=="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3">
    <tabColor rgb="FFEAEBEE"/>
    <pageSetUpPr fitToPage="1"/>
  </sheetPr>
  <dimension ref="A1:AJ38"/>
  <sheetViews>
    <sheetView showGridLines="0" tabSelected="1" topLeftCell="I23" zoomScaleNormal="100" workbookViewId="0">
      <selection activeCell="R42" sqref="R42"/>
    </sheetView>
  </sheetViews>
  <sheetFormatPr defaultColWidth="10.5703125" defaultRowHeight="14.25"/>
  <cols>
    <col min="1" max="6" width="10.5703125" style="1010" hidden="1" customWidth="1"/>
    <col min="7" max="8" width="9.140625" style="1016" hidden="1" customWidth="1"/>
    <col min="9" max="9" width="3.7109375" style="998" customWidth="1"/>
    <col min="10" max="11" width="3.7109375" style="811" customWidth="1"/>
    <col min="12" max="12" width="12.7109375" style="992" customWidth="1"/>
    <col min="13" max="13" width="44.7109375" style="992" customWidth="1"/>
    <col min="14" max="14" width="1.7109375" style="992" hidden="1" customWidth="1"/>
    <col min="15" max="15" width="29.7109375" style="992" customWidth="1"/>
    <col min="16" max="17" width="23.7109375" style="992" hidden="1" customWidth="1"/>
    <col min="18" max="18" width="11.7109375" style="992" customWidth="1"/>
    <col min="19" max="19" width="3.7109375" style="992" customWidth="1"/>
    <col min="20" max="20" width="11.7109375" style="992" customWidth="1"/>
    <col min="21" max="21" width="8.5703125" style="992" hidden="1" customWidth="1"/>
    <col min="22" max="22" width="4.7109375" style="992" customWidth="1"/>
    <col min="23" max="23" width="115.7109375" style="992" customWidth="1"/>
    <col min="24" max="25" width="10.5703125" style="1010"/>
    <col min="26" max="26" width="11.140625" style="1010" customWidth="1"/>
    <col min="27" max="34" width="10.5703125" style="1010"/>
    <col min="35" max="256" width="10.5703125" style="992"/>
    <col min="257" max="264" width="0" style="992" hidden="1" customWidth="1"/>
    <col min="265" max="265" width="3.7109375" style="992" customWidth="1"/>
    <col min="266" max="266" width="3.85546875" style="992" customWidth="1"/>
    <col min="267" max="267" width="3.7109375" style="992" customWidth="1"/>
    <col min="268" max="268" width="12.7109375" style="992" customWidth="1"/>
    <col min="269" max="269" width="52.7109375" style="992" customWidth="1"/>
    <col min="270" max="273" width="0" style="992" hidden="1" customWidth="1"/>
    <col min="274" max="274" width="12.28515625" style="992" customWidth="1"/>
    <col min="275" max="275" width="6.42578125" style="992" customWidth="1"/>
    <col min="276" max="276" width="12.28515625" style="992" customWidth="1"/>
    <col min="277" max="277" width="0" style="992" hidden="1" customWidth="1"/>
    <col min="278" max="278" width="3.7109375" style="992" customWidth="1"/>
    <col min="279" max="279" width="11.140625" style="992" bestFit="1" customWidth="1"/>
    <col min="280" max="281" width="10.5703125" style="992"/>
    <col min="282" max="282" width="11.140625" style="992" customWidth="1"/>
    <col min="283" max="512" width="10.5703125" style="992"/>
    <col min="513" max="520" width="0" style="992" hidden="1" customWidth="1"/>
    <col min="521" max="521" width="3.7109375" style="992" customWidth="1"/>
    <col min="522" max="522" width="3.85546875" style="992" customWidth="1"/>
    <col min="523" max="523" width="3.7109375" style="992" customWidth="1"/>
    <col min="524" max="524" width="12.7109375" style="992" customWidth="1"/>
    <col min="525" max="525" width="52.7109375" style="992" customWidth="1"/>
    <col min="526" max="529" width="0" style="992" hidden="1" customWidth="1"/>
    <col min="530" max="530" width="12.28515625" style="992" customWidth="1"/>
    <col min="531" max="531" width="6.42578125" style="992" customWidth="1"/>
    <col min="532" max="532" width="12.28515625" style="992" customWidth="1"/>
    <col min="533" max="533" width="0" style="992" hidden="1" customWidth="1"/>
    <col min="534" max="534" width="3.7109375" style="992" customWidth="1"/>
    <col min="535" max="535" width="11.140625" style="992" bestFit="1" customWidth="1"/>
    <col min="536" max="537" width="10.5703125" style="992"/>
    <col min="538" max="538" width="11.140625" style="992" customWidth="1"/>
    <col min="539" max="768" width="10.5703125" style="992"/>
    <col min="769" max="776" width="0" style="992" hidden="1" customWidth="1"/>
    <col min="777" max="777" width="3.7109375" style="992" customWidth="1"/>
    <col min="778" max="778" width="3.85546875" style="992" customWidth="1"/>
    <col min="779" max="779" width="3.7109375" style="992" customWidth="1"/>
    <col min="780" max="780" width="12.7109375" style="992" customWidth="1"/>
    <col min="781" max="781" width="52.7109375" style="992" customWidth="1"/>
    <col min="782" max="785" width="0" style="992" hidden="1" customWidth="1"/>
    <col min="786" max="786" width="12.28515625" style="992" customWidth="1"/>
    <col min="787" max="787" width="6.42578125" style="992" customWidth="1"/>
    <col min="788" max="788" width="12.28515625" style="992" customWidth="1"/>
    <col min="789" max="789" width="0" style="992" hidden="1" customWidth="1"/>
    <col min="790" max="790" width="3.7109375" style="992" customWidth="1"/>
    <col min="791" max="791" width="11.140625" style="992" bestFit="1" customWidth="1"/>
    <col min="792" max="793" width="10.5703125" style="992"/>
    <col min="794" max="794" width="11.140625" style="992" customWidth="1"/>
    <col min="795" max="1024" width="10.5703125" style="992"/>
    <col min="1025" max="1032" width="0" style="992" hidden="1" customWidth="1"/>
    <col min="1033" max="1033" width="3.7109375" style="992" customWidth="1"/>
    <col min="1034" max="1034" width="3.85546875" style="992" customWidth="1"/>
    <col min="1035" max="1035" width="3.7109375" style="992" customWidth="1"/>
    <col min="1036" max="1036" width="12.7109375" style="992" customWidth="1"/>
    <col min="1037" max="1037" width="52.7109375" style="992" customWidth="1"/>
    <col min="1038" max="1041" width="0" style="992" hidden="1" customWidth="1"/>
    <col min="1042" max="1042" width="12.28515625" style="992" customWidth="1"/>
    <col min="1043" max="1043" width="6.42578125" style="992" customWidth="1"/>
    <col min="1044" max="1044" width="12.28515625" style="992" customWidth="1"/>
    <col min="1045" max="1045" width="0" style="992" hidden="1" customWidth="1"/>
    <col min="1046" max="1046" width="3.7109375" style="992" customWidth="1"/>
    <col min="1047" max="1047" width="11.140625" style="992" bestFit="1" customWidth="1"/>
    <col min="1048" max="1049" width="10.5703125" style="992"/>
    <col min="1050" max="1050" width="11.140625" style="992" customWidth="1"/>
    <col min="1051" max="1280" width="10.5703125" style="992"/>
    <col min="1281" max="1288" width="0" style="992" hidden="1" customWidth="1"/>
    <col min="1289" max="1289" width="3.7109375" style="992" customWidth="1"/>
    <col min="1290" max="1290" width="3.85546875" style="992" customWidth="1"/>
    <col min="1291" max="1291" width="3.7109375" style="992" customWidth="1"/>
    <col min="1292" max="1292" width="12.7109375" style="992" customWidth="1"/>
    <col min="1293" max="1293" width="52.7109375" style="992" customWidth="1"/>
    <col min="1294" max="1297" width="0" style="992" hidden="1" customWidth="1"/>
    <col min="1298" max="1298" width="12.28515625" style="992" customWidth="1"/>
    <col min="1299" max="1299" width="6.42578125" style="992" customWidth="1"/>
    <col min="1300" max="1300" width="12.28515625" style="992" customWidth="1"/>
    <col min="1301" max="1301" width="0" style="992" hidden="1" customWidth="1"/>
    <col min="1302" max="1302" width="3.7109375" style="992" customWidth="1"/>
    <col min="1303" max="1303" width="11.140625" style="992" bestFit="1" customWidth="1"/>
    <col min="1304" max="1305" width="10.5703125" style="992"/>
    <col min="1306" max="1306" width="11.140625" style="992" customWidth="1"/>
    <col min="1307" max="1536" width="10.5703125" style="992"/>
    <col min="1537" max="1544" width="0" style="992" hidden="1" customWidth="1"/>
    <col min="1545" max="1545" width="3.7109375" style="992" customWidth="1"/>
    <col min="1546" max="1546" width="3.85546875" style="992" customWidth="1"/>
    <col min="1547" max="1547" width="3.7109375" style="992" customWidth="1"/>
    <col min="1548" max="1548" width="12.7109375" style="992" customWidth="1"/>
    <col min="1549" max="1549" width="52.7109375" style="992" customWidth="1"/>
    <col min="1550" max="1553" width="0" style="992" hidden="1" customWidth="1"/>
    <col min="1554" max="1554" width="12.28515625" style="992" customWidth="1"/>
    <col min="1555" max="1555" width="6.42578125" style="992" customWidth="1"/>
    <col min="1556" max="1556" width="12.28515625" style="992" customWidth="1"/>
    <col min="1557" max="1557" width="0" style="992" hidden="1" customWidth="1"/>
    <col min="1558" max="1558" width="3.7109375" style="992" customWidth="1"/>
    <col min="1559" max="1559" width="11.140625" style="992" bestFit="1" customWidth="1"/>
    <col min="1560" max="1561" width="10.5703125" style="992"/>
    <col min="1562" max="1562" width="11.140625" style="992" customWidth="1"/>
    <col min="1563" max="1792" width="10.5703125" style="992"/>
    <col min="1793" max="1800" width="0" style="992" hidden="1" customWidth="1"/>
    <col min="1801" max="1801" width="3.7109375" style="992" customWidth="1"/>
    <col min="1802" max="1802" width="3.85546875" style="992" customWidth="1"/>
    <col min="1803" max="1803" width="3.7109375" style="992" customWidth="1"/>
    <col min="1804" max="1804" width="12.7109375" style="992" customWidth="1"/>
    <col min="1805" max="1805" width="52.7109375" style="992" customWidth="1"/>
    <col min="1806" max="1809" width="0" style="992" hidden="1" customWidth="1"/>
    <col min="1810" max="1810" width="12.28515625" style="992" customWidth="1"/>
    <col min="1811" max="1811" width="6.42578125" style="992" customWidth="1"/>
    <col min="1812" max="1812" width="12.28515625" style="992" customWidth="1"/>
    <col min="1813" max="1813" width="0" style="992" hidden="1" customWidth="1"/>
    <col min="1814" max="1814" width="3.7109375" style="992" customWidth="1"/>
    <col min="1815" max="1815" width="11.140625" style="992" bestFit="1" customWidth="1"/>
    <col min="1816" max="1817" width="10.5703125" style="992"/>
    <col min="1818" max="1818" width="11.140625" style="992" customWidth="1"/>
    <col min="1819" max="2048" width="10.5703125" style="992"/>
    <col min="2049" max="2056" width="0" style="992" hidden="1" customWidth="1"/>
    <col min="2057" max="2057" width="3.7109375" style="992" customWidth="1"/>
    <col min="2058" max="2058" width="3.85546875" style="992" customWidth="1"/>
    <col min="2059" max="2059" width="3.7109375" style="992" customWidth="1"/>
    <col min="2060" max="2060" width="12.7109375" style="992" customWidth="1"/>
    <col min="2061" max="2061" width="52.7109375" style="992" customWidth="1"/>
    <col min="2062" max="2065" width="0" style="992" hidden="1" customWidth="1"/>
    <col min="2066" max="2066" width="12.28515625" style="992" customWidth="1"/>
    <col min="2067" max="2067" width="6.42578125" style="992" customWidth="1"/>
    <col min="2068" max="2068" width="12.28515625" style="992" customWidth="1"/>
    <col min="2069" max="2069" width="0" style="992" hidden="1" customWidth="1"/>
    <col min="2070" max="2070" width="3.7109375" style="992" customWidth="1"/>
    <col min="2071" max="2071" width="11.140625" style="992" bestFit="1" customWidth="1"/>
    <col min="2072" max="2073" width="10.5703125" style="992"/>
    <col min="2074" max="2074" width="11.140625" style="992" customWidth="1"/>
    <col min="2075" max="2304" width="10.5703125" style="992"/>
    <col min="2305" max="2312" width="0" style="992" hidden="1" customWidth="1"/>
    <col min="2313" max="2313" width="3.7109375" style="992" customWidth="1"/>
    <col min="2314" max="2314" width="3.85546875" style="992" customWidth="1"/>
    <col min="2315" max="2315" width="3.7109375" style="992" customWidth="1"/>
    <col min="2316" max="2316" width="12.7109375" style="992" customWidth="1"/>
    <col min="2317" max="2317" width="52.7109375" style="992" customWidth="1"/>
    <col min="2318" max="2321" width="0" style="992" hidden="1" customWidth="1"/>
    <col min="2322" max="2322" width="12.28515625" style="992" customWidth="1"/>
    <col min="2323" max="2323" width="6.42578125" style="992" customWidth="1"/>
    <col min="2324" max="2324" width="12.28515625" style="992" customWidth="1"/>
    <col min="2325" max="2325" width="0" style="992" hidden="1" customWidth="1"/>
    <col min="2326" max="2326" width="3.7109375" style="992" customWidth="1"/>
    <col min="2327" max="2327" width="11.140625" style="992" bestFit="1" customWidth="1"/>
    <col min="2328" max="2329" width="10.5703125" style="992"/>
    <col min="2330" max="2330" width="11.140625" style="992" customWidth="1"/>
    <col min="2331" max="2560" width="10.5703125" style="992"/>
    <col min="2561" max="2568" width="0" style="992" hidden="1" customWidth="1"/>
    <col min="2569" max="2569" width="3.7109375" style="992" customWidth="1"/>
    <col min="2570" max="2570" width="3.85546875" style="992" customWidth="1"/>
    <col min="2571" max="2571" width="3.7109375" style="992" customWidth="1"/>
    <col min="2572" max="2572" width="12.7109375" style="992" customWidth="1"/>
    <col min="2573" max="2573" width="52.7109375" style="992" customWidth="1"/>
    <col min="2574" max="2577" width="0" style="992" hidden="1" customWidth="1"/>
    <col min="2578" max="2578" width="12.28515625" style="992" customWidth="1"/>
    <col min="2579" max="2579" width="6.42578125" style="992" customWidth="1"/>
    <col min="2580" max="2580" width="12.28515625" style="992" customWidth="1"/>
    <col min="2581" max="2581" width="0" style="992" hidden="1" customWidth="1"/>
    <col min="2582" max="2582" width="3.7109375" style="992" customWidth="1"/>
    <col min="2583" max="2583" width="11.140625" style="992" bestFit="1" customWidth="1"/>
    <col min="2584" max="2585" width="10.5703125" style="992"/>
    <col min="2586" max="2586" width="11.140625" style="992" customWidth="1"/>
    <col min="2587" max="2816" width="10.5703125" style="992"/>
    <col min="2817" max="2824" width="0" style="992" hidden="1" customWidth="1"/>
    <col min="2825" max="2825" width="3.7109375" style="992" customWidth="1"/>
    <col min="2826" max="2826" width="3.85546875" style="992" customWidth="1"/>
    <col min="2827" max="2827" width="3.7109375" style="992" customWidth="1"/>
    <col min="2828" max="2828" width="12.7109375" style="992" customWidth="1"/>
    <col min="2829" max="2829" width="52.7109375" style="992" customWidth="1"/>
    <col min="2830" max="2833" width="0" style="992" hidden="1" customWidth="1"/>
    <col min="2834" max="2834" width="12.28515625" style="992" customWidth="1"/>
    <col min="2835" max="2835" width="6.42578125" style="992" customWidth="1"/>
    <col min="2836" max="2836" width="12.28515625" style="992" customWidth="1"/>
    <col min="2837" max="2837" width="0" style="992" hidden="1" customWidth="1"/>
    <col min="2838" max="2838" width="3.7109375" style="992" customWidth="1"/>
    <col min="2839" max="2839" width="11.140625" style="992" bestFit="1" customWidth="1"/>
    <col min="2840" max="2841" width="10.5703125" style="992"/>
    <col min="2842" max="2842" width="11.140625" style="992" customWidth="1"/>
    <col min="2843" max="3072" width="10.5703125" style="992"/>
    <col min="3073" max="3080" width="0" style="992" hidden="1" customWidth="1"/>
    <col min="3081" max="3081" width="3.7109375" style="992" customWidth="1"/>
    <col min="3082" max="3082" width="3.85546875" style="992" customWidth="1"/>
    <col min="3083" max="3083" width="3.7109375" style="992" customWidth="1"/>
    <col min="3084" max="3084" width="12.7109375" style="992" customWidth="1"/>
    <col min="3085" max="3085" width="52.7109375" style="992" customWidth="1"/>
    <col min="3086" max="3089" width="0" style="992" hidden="1" customWidth="1"/>
    <col min="3090" max="3090" width="12.28515625" style="992" customWidth="1"/>
    <col min="3091" max="3091" width="6.42578125" style="992" customWidth="1"/>
    <col min="3092" max="3092" width="12.28515625" style="992" customWidth="1"/>
    <col min="3093" max="3093" width="0" style="992" hidden="1" customWidth="1"/>
    <col min="3094" max="3094" width="3.7109375" style="992" customWidth="1"/>
    <col min="3095" max="3095" width="11.140625" style="992" bestFit="1" customWidth="1"/>
    <col min="3096" max="3097" width="10.5703125" style="992"/>
    <col min="3098" max="3098" width="11.140625" style="992" customWidth="1"/>
    <col min="3099" max="3328" width="10.5703125" style="992"/>
    <col min="3329" max="3336" width="0" style="992" hidden="1" customWidth="1"/>
    <col min="3337" max="3337" width="3.7109375" style="992" customWidth="1"/>
    <col min="3338" max="3338" width="3.85546875" style="992" customWidth="1"/>
    <col min="3339" max="3339" width="3.7109375" style="992" customWidth="1"/>
    <col min="3340" max="3340" width="12.7109375" style="992" customWidth="1"/>
    <col min="3341" max="3341" width="52.7109375" style="992" customWidth="1"/>
    <col min="3342" max="3345" width="0" style="992" hidden="1" customWidth="1"/>
    <col min="3346" max="3346" width="12.28515625" style="992" customWidth="1"/>
    <col min="3347" max="3347" width="6.42578125" style="992" customWidth="1"/>
    <col min="3348" max="3348" width="12.28515625" style="992" customWidth="1"/>
    <col min="3349" max="3349" width="0" style="992" hidden="1" customWidth="1"/>
    <col min="3350" max="3350" width="3.7109375" style="992" customWidth="1"/>
    <col min="3351" max="3351" width="11.140625" style="992" bestFit="1" customWidth="1"/>
    <col min="3352" max="3353" width="10.5703125" style="992"/>
    <col min="3354" max="3354" width="11.140625" style="992" customWidth="1"/>
    <col min="3355" max="3584" width="10.5703125" style="992"/>
    <col min="3585" max="3592" width="0" style="992" hidden="1" customWidth="1"/>
    <col min="3593" max="3593" width="3.7109375" style="992" customWidth="1"/>
    <col min="3594" max="3594" width="3.85546875" style="992" customWidth="1"/>
    <col min="3595" max="3595" width="3.7109375" style="992" customWidth="1"/>
    <col min="3596" max="3596" width="12.7109375" style="992" customWidth="1"/>
    <col min="3597" max="3597" width="52.7109375" style="992" customWidth="1"/>
    <col min="3598" max="3601" width="0" style="992" hidden="1" customWidth="1"/>
    <col min="3602" max="3602" width="12.28515625" style="992" customWidth="1"/>
    <col min="3603" max="3603" width="6.42578125" style="992" customWidth="1"/>
    <col min="3604" max="3604" width="12.28515625" style="992" customWidth="1"/>
    <col min="3605" max="3605" width="0" style="992" hidden="1" customWidth="1"/>
    <col min="3606" max="3606" width="3.7109375" style="992" customWidth="1"/>
    <col min="3607" max="3607" width="11.140625" style="992" bestFit="1" customWidth="1"/>
    <col min="3608" max="3609" width="10.5703125" style="992"/>
    <col min="3610" max="3610" width="11.140625" style="992" customWidth="1"/>
    <col min="3611" max="3840" width="10.5703125" style="992"/>
    <col min="3841" max="3848" width="0" style="992" hidden="1" customWidth="1"/>
    <col min="3849" max="3849" width="3.7109375" style="992" customWidth="1"/>
    <col min="3850" max="3850" width="3.85546875" style="992" customWidth="1"/>
    <col min="3851" max="3851" width="3.7109375" style="992" customWidth="1"/>
    <col min="3852" max="3852" width="12.7109375" style="992" customWidth="1"/>
    <col min="3853" max="3853" width="52.7109375" style="992" customWidth="1"/>
    <col min="3854" max="3857" width="0" style="992" hidden="1" customWidth="1"/>
    <col min="3858" max="3858" width="12.28515625" style="992" customWidth="1"/>
    <col min="3859" max="3859" width="6.42578125" style="992" customWidth="1"/>
    <col min="3860" max="3860" width="12.28515625" style="992" customWidth="1"/>
    <col min="3861" max="3861" width="0" style="992" hidden="1" customWidth="1"/>
    <col min="3862" max="3862" width="3.7109375" style="992" customWidth="1"/>
    <col min="3863" max="3863" width="11.140625" style="992" bestFit="1" customWidth="1"/>
    <col min="3864" max="3865" width="10.5703125" style="992"/>
    <col min="3866" max="3866" width="11.140625" style="992" customWidth="1"/>
    <col min="3867" max="4096" width="10.5703125" style="992"/>
    <col min="4097" max="4104" width="0" style="992" hidden="1" customWidth="1"/>
    <col min="4105" max="4105" width="3.7109375" style="992" customWidth="1"/>
    <col min="4106" max="4106" width="3.85546875" style="992" customWidth="1"/>
    <col min="4107" max="4107" width="3.7109375" style="992" customWidth="1"/>
    <col min="4108" max="4108" width="12.7109375" style="992" customWidth="1"/>
    <col min="4109" max="4109" width="52.7109375" style="992" customWidth="1"/>
    <col min="4110" max="4113" width="0" style="992" hidden="1" customWidth="1"/>
    <col min="4114" max="4114" width="12.28515625" style="992" customWidth="1"/>
    <col min="4115" max="4115" width="6.42578125" style="992" customWidth="1"/>
    <col min="4116" max="4116" width="12.28515625" style="992" customWidth="1"/>
    <col min="4117" max="4117" width="0" style="992" hidden="1" customWidth="1"/>
    <col min="4118" max="4118" width="3.7109375" style="992" customWidth="1"/>
    <col min="4119" max="4119" width="11.140625" style="992" bestFit="1" customWidth="1"/>
    <col min="4120" max="4121" width="10.5703125" style="992"/>
    <col min="4122" max="4122" width="11.140625" style="992" customWidth="1"/>
    <col min="4123" max="4352" width="10.5703125" style="992"/>
    <col min="4353" max="4360" width="0" style="992" hidden="1" customWidth="1"/>
    <col min="4361" max="4361" width="3.7109375" style="992" customWidth="1"/>
    <col min="4362" max="4362" width="3.85546875" style="992" customWidth="1"/>
    <col min="4363" max="4363" width="3.7109375" style="992" customWidth="1"/>
    <col min="4364" max="4364" width="12.7109375" style="992" customWidth="1"/>
    <col min="4365" max="4365" width="52.7109375" style="992" customWidth="1"/>
    <col min="4366" max="4369" width="0" style="992" hidden="1" customWidth="1"/>
    <col min="4370" max="4370" width="12.28515625" style="992" customWidth="1"/>
    <col min="4371" max="4371" width="6.42578125" style="992" customWidth="1"/>
    <col min="4372" max="4372" width="12.28515625" style="992" customWidth="1"/>
    <col min="4373" max="4373" width="0" style="992" hidden="1" customWidth="1"/>
    <col min="4374" max="4374" width="3.7109375" style="992" customWidth="1"/>
    <col min="4375" max="4375" width="11.140625" style="992" bestFit="1" customWidth="1"/>
    <col min="4376" max="4377" width="10.5703125" style="992"/>
    <col min="4378" max="4378" width="11.140625" style="992" customWidth="1"/>
    <col min="4379" max="4608" width="10.5703125" style="992"/>
    <col min="4609" max="4616" width="0" style="992" hidden="1" customWidth="1"/>
    <col min="4617" max="4617" width="3.7109375" style="992" customWidth="1"/>
    <col min="4618" max="4618" width="3.85546875" style="992" customWidth="1"/>
    <col min="4619" max="4619" width="3.7109375" style="992" customWidth="1"/>
    <col min="4620" max="4620" width="12.7109375" style="992" customWidth="1"/>
    <col min="4621" max="4621" width="52.7109375" style="992" customWidth="1"/>
    <col min="4622" max="4625" width="0" style="992" hidden="1" customWidth="1"/>
    <col min="4626" max="4626" width="12.28515625" style="992" customWidth="1"/>
    <col min="4627" max="4627" width="6.42578125" style="992" customWidth="1"/>
    <col min="4628" max="4628" width="12.28515625" style="992" customWidth="1"/>
    <col min="4629" max="4629" width="0" style="992" hidden="1" customWidth="1"/>
    <col min="4630" max="4630" width="3.7109375" style="992" customWidth="1"/>
    <col min="4631" max="4631" width="11.140625" style="992" bestFit="1" customWidth="1"/>
    <col min="4632" max="4633" width="10.5703125" style="992"/>
    <col min="4634" max="4634" width="11.140625" style="992" customWidth="1"/>
    <col min="4635" max="4864" width="10.5703125" style="992"/>
    <col min="4865" max="4872" width="0" style="992" hidden="1" customWidth="1"/>
    <col min="4873" max="4873" width="3.7109375" style="992" customWidth="1"/>
    <col min="4874" max="4874" width="3.85546875" style="992" customWidth="1"/>
    <col min="4875" max="4875" width="3.7109375" style="992" customWidth="1"/>
    <col min="4876" max="4876" width="12.7109375" style="992" customWidth="1"/>
    <col min="4877" max="4877" width="52.7109375" style="992" customWidth="1"/>
    <col min="4878" max="4881" width="0" style="992" hidden="1" customWidth="1"/>
    <col min="4882" max="4882" width="12.28515625" style="992" customWidth="1"/>
    <col min="4883" max="4883" width="6.42578125" style="992" customWidth="1"/>
    <col min="4884" max="4884" width="12.28515625" style="992" customWidth="1"/>
    <col min="4885" max="4885" width="0" style="992" hidden="1" customWidth="1"/>
    <col min="4886" max="4886" width="3.7109375" style="992" customWidth="1"/>
    <col min="4887" max="4887" width="11.140625" style="992" bestFit="1" customWidth="1"/>
    <col min="4888" max="4889" width="10.5703125" style="992"/>
    <col min="4890" max="4890" width="11.140625" style="992" customWidth="1"/>
    <col min="4891" max="5120" width="10.5703125" style="992"/>
    <col min="5121" max="5128" width="0" style="992" hidden="1" customWidth="1"/>
    <col min="5129" max="5129" width="3.7109375" style="992" customWidth="1"/>
    <col min="5130" max="5130" width="3.85546875" style="992" customWidth="1"/>
    <col min="5131" max="5131" width="3.7109375" style="992" customWidth="1"/>
    <col min="5132" max="5132" width="12.7109375" style="992" customWidth="1"/>
    <col min="5133" max="5133" width="52.7109375" style="992" customWidth="1"/>
    <col min="5134" max="5137" width="0" style="992" hidden="1" customWidth="1"/>
    <col min="5138" max="5138" width="12.28515625" style="992" customWidth="1"/>
    <col min="5139" max="5139" width="6.42578125" style="992" customWidth="1"/>
    <col min="5140" max="5140" width="12.28515625" style="992" customWidth="1"/>
    <col min="5141" max="5141" width="0" style="992" hidden="1" customWidth="1"/>
    <col min="5142" max="5142" width="3.7109375" style="992" customWidth="1"/>
    <col min="5143" max="5143" width="11.140625" style="992" bestFit="1" customWidth="1"/>
    <col min="5144" max="5145" width="10.5703125" style="992"/>
    <col min="5146" max="5146" width="11.140625" style="992" customWidth="1"/>
    <col min="5147" max="5376" width="10.5703125" style="992"/>
    <col min="5377" max="5384" width="0" style="992" hidden="1" customWidth="1"/>
    <col min="5385" max="5385" width="3.7109375" style="992" customWidth="1"/>
    <col min="5386" max="5386" width="3.85546875" style="992" customWidth="1"/>
    <col min="5387" max="5387" width="3.7109375" style="992" customWidth="1"/>
    <col min="5388" max="5388" width="12.7109375" style="992" customWidth="1"/>
    <col min="5389" max="5389" width="52.7109375" style="992" customWidth="1"/>
    <col min="5390" max="5393" width="0" style="992" hidden="1" customWidth="1"/>
    <col min="5394" max="5394" width="12.28515625" style="992" customWidth="1"/>
    <col min="5395" max="5395" width="6.42578125" style="992" customWidth="1"/>
    <col min="5396" max="5396" width="12.28515625" style="992" customWidth="1"/>
    <col min="5397" max="5397" width="0" style="992" hidden="1" customWidth="1"/>
    <col min="5398" max="5398" width="3.7109375" style="992" customWidth="1"/>
    <col min="5399" max="5399" width="11.140625" style="992" bestFit="1" customWidth="1"/>
    <col min="5400" max="5401" width="10.5703125" style="992"/>
    <col min="5402" max="5402" width="11.140625" style="992" customWidth="1"/>
    <col min="5403" max="5632" width="10.5703125" style="992"/>
    <col min="5633" max="5640" width="0" style="992" hidden="1" customWidth="1"/>
    <col min="5641" max="5641" width="3.7109375" style="992" customWidth="1"/>
    <col min="5642" max="5642" width="3.85546875" style="992" customWidth="1"/>
    <col min="5643" max="5643" width="3.7109375" style="992" customWidth="1"/>
    <col min="5644" max="5644" width="12.7109375" style="992" customWidth="1"/>
    <col min="5645" max="5645" width="52.7109375" style="992" customWidth="1"/>
    <col min="5646" max="5649" width="0" style="992" hidden="1" customWidth="1"/>
    <col min="5650" max="5650" width="12.28515625" style="992" customWidth="1"/>
    <col min="5651" max="5651" width="6.42578125" style="992" customWidth="1"/>
    <col min="5652" max="5652" width="12.28515625" style="992" customWidth="1"/>
    <col min="5653" max="5653" width="0" style="992" hidden="1" customWidth="1"/>
    <col min="5654" max="5654" width="3.7109375" style="992" customWidth="1"/>
    <col min="5655" max="5655" width="11.140625" style="992" bestFit="1" customWidth="1"/>
    <col min="5656" max="5657" width="10.5703125" style="992"/>
    <col min="5658" max="5658" width="11.140625" style="992" customWidth="1"/>
    <col min="5659" max="5888" width="10.5703125" style="992"/>
    <col min="5889" max="5896" width="0" style="992" hidden="1" customWidth="1"/>
    <col min="5897" max="5897" width="3.7109375" style="992" customWidth="1"/>
    <col min="5898" max="5898" width="3.85546875" style="992" customWidth="1"/>
    <col min="5899" max="5899" width="3.7109375" style="992" customWidth="1"/>
    <col min="5900" max="5900" width="12.7109375" style="992" customWidth="1"/>
    <col min="5901" max="5901" width="52.7109375" style="992" customWidth="1"/>
    <col min="5902" max="5905" width="0" style="992" hidden="1" customWidth="1"/>
    <col min="5906" max="5906" width="12.28515625" style="992" customWidth="1"/>
    <col min="5907" max="5907" width="6.42578125" style="992" customWidth="1"/>
    <col min="5908" max="5908" width="12.28515625" style="992" customWidth="1"/>
    <col min="5909" max="5909" width="0" style="992" hidden="1" customWidth="1"/>
    <col min="5910" max="5910" width="3.7109375" style="992" customWidth="1"/>
    <col min="5911" max="5911" width="11.140625" style="992" bestFit="1" customWidth="1"/>
    <col min="5912" max="5913" width="10.5703125" style="992"/>
    <col min="5914" max="5914" width="11.140625" style="992" customWidth="1"/>
    <col min="5915" max="6144" width="10.5703125" style="992"/>
    <col min="6145" max="6152" width="0" style="992" hidden="1" customWidth="1"/>
    <col min="6153" max="6153" width="3.7109375" style="992" customWidth="1"/>
    <col min="6154" max="6154" width="3.85546875" style="992" customWidth="1"/>
    <col min="6155" max="6155" width="3.7109375" style="992" customWidth="1"/>
    <col min="6156" max="6156" width="12.7109375" style="992" customWidth="1"/>
    <col min="6157" max="6157" width="52.7109375" style="992" customWidth="1"/>
    <col min="6158" max="6161" width="0" style="992" hidden="1" customWidth="1"/>
    <col min="6162" max="6162" width="12.28515625" style="992" customWidth="1"/>
    <col min="6163" max="6163" width="6.42578125" style="992" customWidth="1"/>
    <col min="6164" max="6164" width="12.28515625" style="992" customWidth="1"/>
    <col min="6165" max="6165" width="0" style="992" hidden="1" customWidth="1"/>
    <col min="6166" max="6166" width="3.7109375" style="992" customWidth="1"/>
    <col min="6167" max="6167" width="11.140625" style="992" bestFit="1" customWidth="1"/>
    <col min="6168" max="6169" width="10.5703125" style="992"/>
    <col min="6170" max="6170" width="11.140625" style="992" customWidth="1"/>
    <col min="6171" max="6400" width="10.5703125" style="992"/>
    <col min="6401" max="6408" width="0" style="992" hidden="1" customWidth="1"/>
    <col min="6409" max="6409" width="3.7109375" style="992" customWidth="1"/>
    <col min="6410" max="6410" width="3.85546875" style="992" customWidth="1"/>
    <col min="6411" max="6411" width="3.7109375" style="992" customWidth="1"/>
    <col min="6412" max="6412" width="12.7109375" style="992" customWidth="1"/>
    <col min="6413" max="6413" width="52.7109375" style="992" customWidth="1"/>
    <col min="6414" max="6417" width="0" style="992" hidden="1" customWidth="1"/>
    <col min="6418" max="6418" width="12.28515625" style="992" customWidth="1"/>
    <col min="6419" max="6419" width="6.42578125" style="992" customWidth="1"/>
    <col min="6420" max="6420" width="12.28515625" style="992" customWidth="1"/>
    <col min="6421" max="6421" width="0" style="992" hidden="1" customWidth="1"/>
    <col min="6422" max="6422" width="3.7109375" style="992" customWidth="1"/>
    <col min="6423" max="6423" width="11.140625" style="992" bestFit="1" customWidth="1"/>
    <col min="6424" max="6425" width="10.5703125" style="992"/>
    <col min="6426" max="6426" width="11.140625" style="992" customWidth="1"/>
    <col min="6427" max="6656" width="10.5703125" style="992"/>
    <col min="6657" max="6664" width="0" style="992" hidden="1" customWidth="1"/>
    <col min="6665" max="6665" width="3.7109375" style="992" customWidth="1"/>
    <col min="6666" max="6666" width="3.85546875" style="992" customWidth="1"/>
    <col min="6667" max="6667" width="3.7109375" style="992" customWidth="1"/>
    <col min="6668" max="6668" width="12.7109375" style="992" customWidth="1"/>
    <col min="6669" max="6669" width="52.7109375" style="992" customWidth="1"/>
    <col min="6670" max="6673" width="0" style="992" hidden="1" customWidth="1"/>
    <col min="6674" max="6674" width="12.28515625" style="992" customWidth="1"/>
    <col min="6675" max="6675" width="6.42578125" style="992" customWidth="1"/>
    <col min="6676" max="6676" width="12.28515625" style="992" customWidth="1"/>
    <col min="6677" max="6677" width="0" style="992" hidden="1" customWidth="1"/>
    <col min="6678" max="6678" width="3.7109375" style="992" customWidth="1"/>
    <col min="6679" max="6679" width="11.140625" style="992" bestFit="1" customWidth="1"/>
    <col min="6680" max="6681" width="10.5703125" style="992"/>
    <col min="6682" max="6682" width="11.140625" style="992" customWidth="1"/>
    <col min="6683" max="6912" width="10.5703125" style="992"/>
    <col min="6913" max="6920" width="0" style="992" hidden="1" customWidth="1"/>
    <col min="6921" max="6921" width="3.7109375" style="992" customWidth="1"/>
    <col min="6922" max="6922" width="3.85546875" style="992" customWidth="1"/>
    <col min="6923" max="6923" width="3.7109375" style="992" customWidth="1"/>
    <col min="6924" max="6924" width="12.7109375" style="992" customWidth="1"/>
    <col min="6925" max="6925" width="52.7109375" style="992" customWidth="1"/>
    <col min="6926" max="6929" width="0" style="992" hidden="1" customWidth="1"/>
    <col min="6930" max="6930" width="12.28515625" style="992" customWidth="1"/>
    <col min="6931" max="6931" width="6.42578125" style="992" customWidth="1"/>
    <col min="6932" max="6932" width="12.28515625" style="992" customWidth="1"/>
    <col min="6933" max="6933" width="0" style="992" hidden="1" customWidth="1"/>
    <col min="6934" max="6934" width="3.7109375" style="992" customWidth="1"/>
    <col min="6935" max="6935" width="11.140625" style="992" bestFit="1" customWidth="1"/>
    <col min="6936" max="6937" width="10.5703125" style="992"/>
    <col min="6938" max="6938" width="11.140625" style="992" customWidth="1"/>
    <col min="6939" max="7168" width="10.5703125" style="992"/>
    <col min="7169" max="7176" width="0" style="992" hidden="1" customWidth="1"/>
    <col min="7177" max="7177" width="3.7109375" style="992" customWidth="1"/>
    <col min="7178" max="7178" width="3.85546875" style="992" customWidth="1"/>
    <col min="7179" max="7179" width="3.7109375" style="992" customWidth="1"/>
    <col min="7180" max="7180" width="12.7109375" style="992" customWidth="1"/>
    <col min="7181" max="7181" width="52.7109375" style="992" customWidth="1"/>
    <col min="7182" max="7185" width="0" style="992" hidden="1" customWidth="1"/>
    <col min="7186" max="7186" width="12.28515625" style="992" customWidth="1"/>
    <col min="7187" max="7187" width="6.42578125" style="992" customWidth="1"/>
    <col min="7188" max="7188" width="12.28515625" style="992" customWidth="1"/>
    <col min="7189" max="7189" width="0" style="992" hidden="1" customWidth="1"/>
    <col min="7190" max="7190" width="3.7109375" style="992" customWidth="1"/>
    <col min="7191" max="7191" width="11.140625" style="992" bestFit="1" customWidth="1"/>
    <col min="7192" max="7193" width="10.5703125" style="992"/>
    <col min="7194" max="7194" width="11.140625" style="992" customWidth="1"/>
    <col min="7195" max="7424" width="10.5703125" style="992"/>
    <col min="7425" max="7432" width="0" style="992" hidden="1" customWidth="1"/>
    <col min="7433" max="7433" width="3.7109375" style="992" customWidth="1"/>
    <col min="7434" max="7434" width="3.85546875" style="992" customWidth="1"/>
    <col min="7435" max="7435" width="3.7109375" style="992" customWidth="1"/>
    <col min="7436" max="7436" width="12.7109375" style="992" customWidth="1"/>
    <col min="7437" max="7437" width="52.7109375" style="992" customWidth="1"/>
    <col min="7438" max="7441" width="0" style="992" hidden="1" customWidth="1"/>
    <col min="7442" max="7442" width="12.28515625" style="992" customWidth="1"/>
    <col min="7443" max="7443" width="6.42578125" style="992" customWidth="1"/>
    <col min="7444" max="7444" width="12.28515625" style="992" customWidth="1"/>
    <col min="7445" max="7445" width="0" style="992" hidden="1" customWidth="1"/>
    <col min="7446" max="7446" width="3.7109375" style="992" customWidth="1"/>
    <col min="7447" max="7447" width="11.140625" style="992" bestFit="1" customWidth="1"/>
    <col min="7448" max="7449" width="10.5703125" style="992"/>
    <col min="7450" max="7450" width="11.140625" style="992" customWidth="1"/>
    <col min="7451" max="7680" width="10.5703125" style="992"/>
    <col min="7681" max="7688" width="0" style="992" hidden="1" customWidth="1"/>
    <col min="7689" max="7689" width="3.7109375" style="992" customWidth="1"/>
    <col min="7690" max="7690" width="3.85546875" style="992" customWidth="1"/>
    <col min="7691" max="7691" width="3.7109375" style="992" customWidth="1"/>
    <col min="7692" max="7692" width="12.7109375" style="992" customWidth="1"/>
    <col min="7693" max="7693" width="52.7109375" style="992" customWidth="1"/>
    <col min="7694" max="7697" width="0" style="992" hidden="1" customWidth="1"/>
    <col min="7698" max="7698" width="12.28515625" style="992" customWidth="1"/>
    <col min="7699" max="7699" width="6.42578125" style="992" customWidth="1"/>
    <col min="7700" max="7700" width="12.28515625" style="992" customWidth="1"/>
    <col min="7701" max="7701" width="0" style="992" hidden="1" customWidth="1"/>
    <col min="7702" max="7702" width="3.7109375" style="992" customWidth="1"/>
    <col min="7703" max="7703" width="11.140625" style="992" bestFit="1" customWidth="1"/>
    <col min="7704" max="7705" width="10.5703125" style="992"/>
    <col min="7706" max="7706" width="11.140625" style="992" customWidth="1"/>
    <col min="7707" max="7936" width="10.5703125" style="992"/>
    <col min="7937" max="7944" width="0" style="992" hidden="1" customWidth="1"/>
    <col min="7945" max="7945" width="3.7109375" style="992" customWidth="1"/>
    <col min="7946" max="7946" width="3.85546875" style="992" customWidth="1"/>
    <col min="7947" max="7947" width="3.7109375" style="992" customWidth="1"/>
    <col min="7948" max="7948" width="12.7109375" style="992" customWidth="1"/>
    <col min="7949" max="7949" width="52.7109375" style="992" customWidth="1"/>
    <col min="7950" max="7953" width="0" style="992" hidden="1" customWidth="1"/>
    <col min="7954" max="7954" width="12.28515625" style="992" customWidth="1"/>
    <col min="7955" max="7955" width="6.42578125" style="992" customWidth="1"/>
    <col min="7956" max="7956" width="12.28515625" style="992" customWidth="1"/>
    <col min="7957" max="7957" width="0" style="992" hidden="1" customWidth="1"/>
    <col min="7958" max="7958" width="3.7109375" style="992" customWidth="1"/>
    <col min="7959" max="7959" width="11.140625" style="992" bestFit="1" customWidth="1"/>
    <col min="7960" max="7961" width="10.5703125" style="992"/>
    <col min="7962" max="7962" width="11.140625" style="992" customWidth="1"/>
    <col min="7963" max="8192" width="10.5703125" style="992"/>
    <col min="8193" max="8200" width="0" style="992" hidden="1" customWidth="1"/>
    <col min="8201" max="8201" width="3.7109375" style="992" customWidth="1"/>
    <col min="8202" max="8202" width="3.85546875" style="992" customWidth="1"/>
    <col min="8203" max="8203" width="3.7109375" style="992" customWidth="1"/>
    <col min="8204" max="8204" width="12.7109375" style="992" customWidth="1"/>
    <col min="8205" max="8205" width="52.7109375" style="992" customWidth="1"/>
    <col min="8206" max="8209" width="0" style="992" hidden="1" customWidth="1"/>
    <col min="8210" max="8210" width="12.28515625" style="992" customWidth="1"/>
    <col min="8211" max="8211" width="6.42578125" style="992" customWidth="1"/>
    <col min="8212" max="8212" width="12.28515625" style="992" customWidth="1"/>
    <col min="8213" max="8213" width="0" style="992" hidden="1" customWidth="1"/>
    <col min="8214" max="8214" width="3.7109375" style="992" customWidth="1"/>
    <col min="8215" max="8215" width="11.140625" style="992" bestFit="1" customWidth="1"/>
    <col min="8216" max="8217" width="10.5703125" style="992"/>
    <col min="8218" max="8218" width="11.140625" style="992" customWidth="1"/>
    <col min="8219" max="8448" width="10.5703125" style="992"/>
    <col min="8449" max="8456" width="0" style="992" hidden="1" customWidth="1"/>
    <col min="8457" max="8457" width="3.7109375" style="992" customWidth="1"/>
    <col min="8458" max="8458" width="3.85546875" style="992" customWidth="1"/>
    <col min="8459" max="8459" width="3.7109375" style="992" customWidth="1"/>
    <col min="8460" max="8460" width="12.7109375" style="992" customWidth="1"/>
    <col min="8461" max="8461" width="52.7109375" style="992" customWidth="1"/>
    <col min="8462" max="8465" width="0" style="992" hidden="1" customWidth="1"/>
    <col min="8466" max="8466" width="12.28515625" style="992" customWidth="1"/>
    <col min="8467" max="8467" width="6.42578125" style="992" customWidth="1"/>
    <col min="8468" max="8468" width="12.28515625" style="992" customWidth="1"/>
    <col min="8469" max="8469" width="0" style="992" hidden="1" customWidth="1"/>
    <col min="8470" max="8470" width="3.7109375" style="992" customWidth="1"/>
    <col min="8471" max="8471" width="11.140625" style="992" bestFit="1" customWidth="1"/>
    <col min="8472" max="8473" width="10.5703125" style="992"/>
    <col min="8474" max="8474" width="11.140625" style="992" customWidth="1"/>
    <col min="8475" max="8704" width="10.5703125" style="992"/>
    <col min="8705" max="8712" width="0" style="992" hidden="1" customWidth="1"/>
    <col min="8713" max="8713" width="3.7109375" style="992" customWidth="1"/>
    <col min="8714" max="8714" width="3.85546875" style="992" customWidth="1"/>
    <col min="8715" max="8715" width="3.7109375" style="992" customWidth="1"/>
    <col min="8716" max="8716" width="12.7109375" style="992" customWidth="1"/>
    <col min="8717" max="8717" width="52.7109375" style="992" customWidth="1"/>
    <col min="8718" max="8721" width="0" style="992" hidden="1" customWidth="1"/>
    <col min="8722" max="8722" width="12.28515625" style="992" customWidth="1"/>
    <col min="8723" max="8723" width="6.42578125" style="992" customWidth="1"/>
    <col min="8724" max="8724" width="12.28515625" style="992" customWidth="1"/>
    <col min="8725" max="8725" width="0" style="992" hidden="1" customWidth="1"/>
    <col min="8726" max="8726" width="3.7109375" style="992" customWidth="1"/>
    <col min="8727" max="8727" width="11.140625" style="992" bestFit="1" customWidth="1"/>
    <col min="8728" max="8729" width="10.5703125" style="992"/>
    <col min="8730" max="8730" width="11.140625" style="992" customWidth="1"/>
    <col min="8731" max="8960" width="10.5703125" style="992"/>
    <col min="8961" max="8968" width="0" style="992" hidden="1" customWidth="1"/>
    <col min="8969" max="8969" width="3.7109375" style="992" customWidth="1"/>
    <col min="8970" max="8970" width="3.85546875" style="992" customWidth="1"/>
    <col min="8971" max="8971" width="3.7109375" style="992" customWidth="1"/>
    <col min="8972" max="8972" width="12.7109375" style="992" customWidth="1"/>
    <col min="8973" max="8973" width="52.7109375" style="992" customWidth="1"/>
    <col min="8974" max="8977" width="0" style="992" hidden="1" customWidth="1"/>
    <col min="8978" max="8978" width="12.28515625" style="992" customWidth="1"/>
    <col min="8979" max="8979" width="6.42578125" style="992" customWidth="1"/>
    <col min="8980" max="8980" width="12.28515625" style="992" customWidth="1"/>
    <col min="8981" max="8981" width="0" style="992" hidden="1" customWidth="1"/>
    <col min="8982" max="8982" width="3.7109375" style="992" customWidth="1"/>
    <col min="8983" max="8983" width="11.140625" style="992" bestFit="1" customWidth="1"/>
    <col min="8984" max="8985" width="10.5703125" style="992"/>
    <col min="8986" max="8986" width="11.140625" style="992" customWidth="1"/>
    <col min="8987" max="9216" width="10.5703125" style="992"/>
    <col min="9217" max="9224" width="0" style="992" hidden="1" customWidth="1"/>
    <col min="9225" max="9225" width="3.7109375" style="992" customWidth="1"/>
    <col min="9226" max="9226" width="3.85546875" style="992" customWidth="1"/>
    <col min="9227" max="9227" width="3.7109375" style="992" customWidth="1"/>
    <col min="9228" max="9228" width="12.7109375" style="992" customWidth="1"/>
    <col min="9229" max="9229" width="52.7109375" style="992" customWidth="1"/>
    <col min="9230" max="9233" width="0" style="992" hidden="1" customWidth="1"/>
    <col min="9234" max="9234" width="12.28515625" style="992" customWidth="1"/>
    <col min="9235" max="9235" width="6.42578125" style="992" customWidth="1"/>
    <col min="9236" max="9236" width="12.28515625" style="992" customWidth="1"/>
    <col min="9237" max="9237" width="0" style="992" hidden="1" customWidth="1"/>
    <col min="9238" max="9238" width="3.7109375" style="992" customWidth="1"/>
    <col min="9239" max="9239" width="11.140625" style="992" bestFit="1" customWidth="1"/>
    <col min="9240" max="9241" width="10.5703125" style="992"/>
    <col min="9242" max="9242" width="11.140625" style="992" customWidth="1"/>
    <col min="9243" max="9472" width="10.5703125" style="992"/>
    <col min="9473" max="9480" width="0" style="992" hidden="1" customWidth="1"/>
    <col min="9481" max="9481" width="3.7109375" style="992" customWidth="1"/>
    <col min="9482" max="9482" width="3.85546875" style="992" customWidth="1"/>
    <col min="9483" max="9483" width="3.7109375" style="992" customWidth="1"/>
    <col min="9484" max="9484" width="12.7109375" style="992" customWidth="1"/>
    <col min="9485" max="9485" width="52.7109375" style="992" customWidth="1"/>
    <col min="9486" max="9489" width="0" style="992" hidden="1" customWidth="1"/>
    <col min="9490" max="9490" width="12.28515625" style="992" customWidth="1"/>
    <col min="9491" max="9491" width="6.42578125" style="992" customWidth="1"/>
    <col min="9492" max="9492" width="12.28515625" style="992" customWidth="1"/>
    <col min="9493" max="9493" width="0" style="992" hidden="1" customWidth="1"/>
    <col min="9494" max="9494" width="3.7109375" style="992" customWidth="1"/>
    <col min="9495" max="9495" width="11.140625" style="992" bestFit="1" customWidth="1"/>
    <col min="9496" max="9497" width="10.5703125" style="992"/>
    <col min="9498" max="9498" width="11.140625" style="992" customWidth="1"/>
    <col min="9499" max="9728" width="10.5703125" style="992"/>
    <col min="9729" max="9736" width="0" style="992" hidden="1" customWidth="1"/>
    <col min="9737" max="9737" width="3.7109375" style="992" customWidth="1"/>
    <col min="9738" max="9738" width="3.85546875" style="992" customWidth="1"/>
    <col min="9739" max="9739" width="3.7109375" style="992" customWidth="1"/>
    <col min="9740" max="9740" width="12.7109375" style="992" customWidth="1"/>
    <col min="9741" max="9741" width="52.7109375" style="992" customWidth="1"/>
    <col min="9742" max="9745" width="0" style="992" hidden="1" customWidth="1"/>
    <col min="9746" max="9746" width="12.28515625" style="992" customWidth="1"/>
    <col min="9747" max="9747" width="6.42578125" style="992" customWidth="1"/>
    <col min="9748" max="9748" width="12.28515625" style="992" customWidth="1"/>
    <col min="9749" max="9749" width="0" style="992" hidden="1" customWidth="1"/>
    <col min="9750" max="9750" width="3.7109375" style="992" customWidth="1"/>
    <col min="9751" max="9751" width="11.140625" style="992" bestFit="1" customWidth="1"/>
    <col min="9752" max="9753" width="10.5703125" style="992"/>
    <col min="9754" max="9754" width="11.140625" style="992" customWidth="1"/>
    <col min="9755" max="9984" width="10.5703125" style="992"/>
    <col min="9985" max="9992" width="0" style="992" hidden="1" customWidth="1"/>
    <col min="9993" max="9993" width="3.7109375" style="992" customWidth="1"/>
    <col min="9994" max="9994" width="3.85546875" style="992" customWidth="1"/>
    <col min="9995" max="9995" width="3.7109375" style="992" customWidth="1"/>
    <col min="9996" max="9996" width="12.7109375" style="992" customWidth="1"/>
    <col min="9997" max="9997" width="52.7109375" style="992" customWidth="1"/>
    <col min="9998" max="10001" width="0" style="992" hidden="1" customWidth="1"/>
    <col min="10002" max="10002" width="12.28515625" style="992" customWidth="1"/>
    <col min="10003" max="10003" width="6.42578125" style="992" customWidth="1"/>
    <col min="10004" max="10004" width="12.28515625" style="992" customWidth="1"/>
    <col min="10005" max="10005" width="0" style="992" hidden="1" customWidth="1"/>
    <col min="10006" max="10006" width="3.7109375" style="992" customWidth="1"/>
    <col min="10007" max="10007" width="11.140625" style="992" bestFit="1" customWidth="1"/>
    <col min="10008" max="10009" width="10.5703125" style="992"/>
    <col min="10010" max="10010" width="11.140625" style="992" customWidth="1"/>
    <col min="10011" max="10240" width="10.5703125" style="992"/>
    <col min="10241" max="10248" width="0" style="992" hidden="1" customWidth="1"/>
    <col min="10249" max="10249" width="3.7109375" style="992" customWidth="1"/>
    <col min="10250" max="10250" width="3.85546875" style="992" customWidth="1"/>
    <col min="10251" max="10251" width="3.7109375" style="992" customWidth="1"/>
    <col min="10252" max="10252" width="12.7109375" style="992" customWidth="1"/>
    <col min="10253" max="10253" width="52.7109375" style="992" customWidth="1"/>
    <col min="10254" max="10257" width="0" style="992" hidden="1" customWidth="1"/>
    <col min="10258" max="10258" width="12.28515625" style="992" customWidth="1"/>
    <col min="10259" max="10259" width="6.42578125" style="992" customWidth="1"/>
    <col min="10260" max="10260" width="12.28515625" style="992" customWidth="1"/>
    <col min="10261" max="10261" width="0" style="992" hidden="1" customWidth="1"/>
    <col min="10262" max="10262" width="3.7109375" style="992" customWidth="1"/>
    <col min="10263" max="10263" width="11.140625" style="992" bestFit="1" customWidth="1"/>
    <col min="10264" max="10265" width="10.5703125" style="992"/>
    <col min="10266" max="10266" width="11.140625" style="992" customWidth="1"/>
    <col min="10267" max="10496" width="10.5703125" style="992"/>
    <col min="10497" max="10504" width="0" style="992" hidden="1" customWidth="1"/>
    <col min="10505" max="10505" width="3.7109375" style="992" customWidth="1"/>
    <col min="10506" max="10506" width="3.85546875" style="992" customWidth="1"/>
    <col min="10507" max="10507" width="3.7109375" style="992" customWidth="1"/>
    <col min="10508" max="10508" width="12.7109375" style="992" customWidth="1"/>
    <col min="10509" max="10509" width="52.7109375" style="992" customWidth="1"/>
    <col min="10510" max="10513" width="0" style="992" hidden="1" customWidth="1"/>
    <col min="10514" max="10514" width="12.28515625" style="992" customWidth="1"/>
    <col min="10515" max="10515" width="6.42578125" style="992" customWidth="1"/>
    <col min="10516" max="10516" width="12.28515625" style="992" customWidth="1"/>
    <col min="10517" max="10517" width="0" style="992" hidden="1" customWidth="1"/>
    <col min="10518" max="10518" width="3.7109375" style="992" customWidth="1"/>
    <col min="10519" max="10519" width="11.140625" style="992" bestFit="1" customWidth="1"/>
    <col min="10520" max="10521" width="10.5703125" style="992"/>
    <col min="10522" max="10522" width="11.140625" style="992" customWidth="1"/>
    <col min="10523" max="10752" width="10.5703125" style="992"/>
    <col min="10753" max="10760" width="0" style="992" hidden="1" customWidth="1"/>
    <col min="10761" max="10761" width="3.7109375" style="992" customWidth="1"/>
    <col min="10762" max="10762" width="3.85546875" style="992" customWidth="1"/>
    <col min="10763" max="10763" width="3.7109375" style="992" customWidth="1"/>
    <col min="10764" max="10764" width="12.7109375" style="992" customWidth="1"/>
    <col min="10765" max="10765" width="52.7109375" style="992" customWidth="1"/>
    <col min="10766" max="10769" width="0" style="992" hidden="1" customWidth="1"/>
    <col min="10770" max="10770" width="12.28515625" style="992" customWidth="1"/>
    <col min="10771" max="10771" width="6.42578125" style="992" customWidth="1"/>
    <col min="10772" max="10772" width="12.28515625" style="992" customWidth="1"/>
    <col min="10773" max="10773" width="0" style="992" hidden="1" customWidth="1"/>
    <col min="10774" max="10774" width="3.7109375" style="992" customWidth="1"/>
    <col min="10775" max="10775" width="11.140625" style="992" bestFit="1" customWidth="1"/>
    <col min="10776" max="10777" width="10.5703125" style="992"/>
    <col min="10778" max="10778" width="11.140625" style="992" customWidth="1"/>
    <col min="10779" max="11008" width="10.5703125" style="992"/>
    <col min="11009" max="11016" width="0" style="992" hidden="1" customWidth="1"/>
    <col min="11017" max="11017" width="3.7109375" style="992" customWidth="1"/>
    <col min="11018" max="11018" width="3.85546875" style="992" customWidth="1"/>
    <col min="11019" max="11019" width="3.7109375" style="992" customWidth="1"/>
    <col min="11020" max="11020" width="12.7109375" style="992" customWidth="1"/>
    <col min="11021" max="11021" width="52.7109375" style="992" customWidth="1"/>
    <col min="11022" max="11025" width="0" style="992" hidden="1" customWidth="1"/>
    <col min="11026" max="11026" width="12.28515625" style="992" customWidth="1"/>
    <col min="11027" max="11027" width="6.42578125" style="992" customWidth="1"/>
    <col min="11028" max="11028" width="12.28515625" style="992" customWidth="1"/>
    <col min="11029" max="11029" width="0" style="992" hidden="1" customWidth="1"/>
    <col min="11030" max="11030" width="3.7109375" style="992" customWidth="1"/>
    <col min="11031" max="11031" width="11.140625" style="992" bestFit="1" customWidth="1"/>
    <col min="11032" max="11033" width="10.5703125" style="992"/>
    <col min="11034" max="11034" width="11.140625" style="992" customWidth="1"/>
    <col min="11035" max="11264" width="10.5703125" style="992"/>
    <col min="11265" max="11272" width="0" style="992" hidden="1" customWidth="1"/>
    <col min="11273" max="11273" width="3.7109375" style="992" customWidth="1"/>
    <col min="11274" max="11274" width="3.85546875" style="992" customWidth="1"/>
    <col min="11275" max="11275" width="3.7109375" style="992" customWidth="1"/>
    <col min="11276" max="11276" width="12.7109375" style="992" customWidth="1"/>
    <col min="11277" max="11277" width="52.7109375" style="992" customWidth="1"/>
    <col min="11278" max="11281" width="0" style="992" hidden="1" customWidth="1"/>
    <col min="11282" max="11282" width="12.28515625" style="992" customWidth="1"/>
    <col min="11283" max="11283" width="6.42578125" style="992" customWidth="1"/>
    <col min="11284" max="11284" width="12.28515625" style="992" customWidth="1"/>
    <col min="11285" max="11285" width="0" style="992" hidden="1" customWidth="1"/>
    <col min="11286" max="11286" width="3.7109375" style="992" customWidth="1"/>
    <col min="11287" max="11287" width="11.140625" style="992" bestFit="1" customWidth="1"/>
    <col min="11288" max="11289" width="10.5703125" style="992"/>
    <col min="11290" max="11290" width="11.140625" style="992" customWidth="1"/>
    <col min="11291" max="11520" width="10.5703125" style="992"/>
    <col min="11521" max="11528" width="0" style="992" hidden="1" customWidth="1"/>
    <col min="11529" max="11529" width="3.7109375" style="992" customWidth="1"/>
    <col min="11530" max="11530" width="3.85546875" style="992" customWidth="1"/>
    <col min="11531" max="11531" width="3.7109375" style="992" customWidth="1"/>
    <col min="11532" max="11532" width="12.7109375" style="992" customWidth="1"/>
    <col min="11533" max="11533" width="52.7109375" style="992" customWidth="1"/>
    <col min="11534" max="11537" width="0" style="992" hidden="1" customWidth="1"/>
    <col min="11538" max="11538" width="12.28515625" style="992" customWidth="1"/>
    <col min="11539" max="11539" width="6.42578125" style="992" customWidth="1"/>
    <col min="11540" max="11540" width="12.28515625" style="992" customWidth="1"/>
    <col min="11541" max="11541" width="0" style="992" hidden="1" customWidth="1"/>
    <col min="11542" max="11542" width="3.7109375" style="992" customWidth="1"/>
    <col min="11543" max="11543" width="11.140625" style="992" bestFit="1" customWidth="1"/>
    <col min="11544" max="11545" width="10.5703125" style="992"/>
    <col min="11546" max="11546" width="11.140625" style="992" customWidth="1"/>
    <col min="11547" max="11776" width="10.5703125" style="992"/>
    <col min="11777" max="11784" width="0" style="992" hidden="1" customWidth="1"/>
    <col min="11785" max="11785" width="3.7109375" style="992" customWidth="1"/>
    <col min="11786" max="11786" width="3.85546875" style="992" customWidth="1"/>
    <col min="11787" max="11787" width="3.7109375" style="992" customWidth="1"/>
    <col min="11788" max="11788" width="12.7109375" style="992" customWidth="1"/>
    <col min="11789" max="11789" width="52.7109375" style="992" customWidth="1"/>
    <col min="11790" max="11793" width="0" style="992" hidden="1" customWidth="1"/>
    <col min="11794" max="11794" width="12.28515625" style="992" customWidth="1"/>
    <col min="11795" max="11795" width="6.42578125" style="992" customWidth="1"/>
    <col min="11796" max="11796" width="12.28515625" style="992" customWidth="1"/>
    <col min="11797" max="11797" width="0" style="992" hidden="1" customWidth="1"/>
    <col min="11798" max="11798" width="3.7109375" style="992" customWidth="1"/>
    <col min="11799" max="11799" width="11.140625" style="992" bestFit="1" customWidth="1"/>
    <col min="11800" max="11801" width="10.5703125" style="992"/>
    <col min="11802" max="11802" width="11.140625" style="992" customWidth="1"/>
    <col min="11803" max="12032" width="10.5703125" style="992"/>
    <col min="12033" max="12040" width="0" style="992" hidden="1" customWidth="1"/>
    <col min="12041" max="12041" width="3.7109375" style="992" customWidth="1"/>
    <col min="12042" max="12042" width="3.85546875" style="992" customWidth="1"/>
    <col min="12043" max="12043" width="3.7109375" style="992" customWidth="1"/>
    <col min="12044" max="12044" width="12.7109375" style="992" customWidth="1"/>
    <col min="12045" max="12045" width="52.7109375" style="992" customWidth="1"/>
    <col min="12046" max="12049" width="0" style="992" hidden="1" customWidth="1"/>
    <col min="12050" max="12050" width="12.28515625" style="992" customWidth="1"/>
    <col min="12051" max="12051" width="6.42578125" style="992" customWidth="1"/>
    <col min="12052" max="12052" width="12.28515625" style="992" customWidth="1"/>
    <col min="12053" max="12053" width="0" style="992" hidden="1" customWidth="1"/>
    <col min="12054" max="12054" width="3.7109375" style="992" customWidth="1"/>
    <col min="12055" max="12055" width="11.140625" style="992" bestFit="1" customWidth="1"/>
    <col min="12056" max="12057" width="10.5703125" style="992"/>
    <col min="12058" max="12058" width="11.140625" style="992" customWidth="1"/>
    <col min="12059" max="12288" width="10.5703125" style="992"/>
    <col min="12289" max="12296" width="0" style="992" hidden="1" customWidth="1"/>
    <col min="12297" max="12297" width="3.7109375" style="992" customWidth="1"/>
    <col min="12298" max="12298" width="3.85546875" style="992" customWidth="1"/>
    <col min="12299" max="12299" width="3.7109375" style="992" customWidth="1"/>
    <col min="12300" max="12300" width="12.7109375" style="992" customWidth="1"/>
    <col min="12301" max="12301" width="52.7109375" style="992" customWidth="1"/>
    <col min="12302" max="12305" width="0" style="992" hidden="1" customWidth="1"/>
    <col min="12306" max="12306" width="12.28515625" style="992" customWidth="1"/>
    <col min="12307" max="12307" width="6.42578125" style="992" customWidth="1"/>
    <col min="12308" max="12308" width="12.28515625" style="992" customWidth="1"/>
    <col min="12309" max="12309" width="0" style="992" hidden="1" customWidth="1"/>
    <col min="12310" max="12310" width="3.7109375" style="992" customWidth="1"/>
    <col min="12311" max="12311" width="11.140625" style="992" bestFit="1" customWidth="1"/>
    <col min="12312" max="12313" width="10.5703125" style="992"/>
    <col min="12314" max="12314" width="11.140625" style="992" customWidth="1"/>
    <col min="12315" max="12544" width="10.5703125" style="992"/>
    <col min="12545" max="12552" width="0" style="992" hidden="1" customWidth="1"/>
    <col min="12553" max="12553" width="3.7109375" style="992" customWidth="1"/>
    <col min="12554" max="12554" width="3.85546875" style="992" customWidth="1"/>
    <col min="12555" max="12555" width="3.7109375" style="992" customWidth="1"/>
    <col min="12556" max="12556" width="12.7109375" style="992" customWidth="1"/>
    <col min="12557" max="12557" width="52.7109375" style="992" customWidth="1"/>
    <col min="12558" max="12561" width="0" style="992" hidden="1" customWidth="1"/>
    <col min="12562" max="12562" width="12.28515625" style="992" customWidth="1"/>
    <col min="12563" max="12563" width="6.42578125" style="992" customWidth="1"/>
    <col min="12564" max="12564" width="12.28515625" style="992" customWidth="1"/>
    <col min="12565" max="12565" width="0" style="992" hidden="1" customWidth="1"/>
    <col min="12566" max="12566" width="3.7109375" style="992" customWidth="1"/>
    <col min="12567" max="12567" width="11.140625" style="992" bestFit="1" customWidth="1"/>
    <col min="12568" max="12569" width="10.5703125" style="992"/>
    <col min="12570" max="12570" width="11.140625" style="992" customWidth="1"/>
    <col min="12571" max="12800" width="10.5703125" style="992"/>
    <col min="12801" max="12808" width="0" style="992" hidden="1" customWidth="1"/>
    <col min="12809" max="12809" width="3.7109375" style="992" customWidth="1"/>
    <col min="12810" max="12810" width="3.85546875" style="992" customWidth="1"/>
    <col min="12811" max="12811" width="3.7109375" style="992" customWidth="1"/>
    <col min="12812" max="12812" width="12.7109375" style="992" customWidth="1"/>
    <col min="12813" max="12813" width="52.7109375" style="992" customWidth="1"/>
    <col min="12814" max="12817" width="0" style="992" hidden="1" customWidth="1"/>
    <col min="12818" max="12818" width="12.28515625" style="992" customWidth="1"/>
    <col min="12819" max="12819" width="6.42578125" style="992" customWidth="1"/>
    <col min="12820" max="12820" width="12.28515625" style="992" customWidth="1"/>
    <col min="12821" max="12821" width="0" style="992" hidden="1" customWidth="1"/>
    <col min="12822" max="12822" width="3.7109375" style="992" customWidth="1"/>
    <col min="12823" max="12823" width="11.140625" style="992" bestFit="1" customWidth="1"/>
    <col min="12824" max="12825" width="10.5703125" style="992"/>
    <col min="12826" max="12826" width="11.140625" style="992" customWidth="1"/>
    <col min="12827" max="13056" width="10.5703125" style="992"/>
    <col min="13057" max="13064" width="0" style="992" hidden="1" customWidth="1"/>
    <col min="13065" max="13065" width="3.7109375" style="992" customWidth="1"/>
    <col min="13066" max="13066" width="3.85546875" style="992" customWidth="1"/>
    <col min="13067" max="13067" width="3.7109375" style="992" customWidth="1"/>
    <col min="13068" max="13068" width="12.7109375" style="992" customWidth="1"/>
    <col min="13069" max="13069" width="52.7109375" style="992" customWidth="1"/>
    <col min="13070" max="13073" width="0" style="992" hidden="1" customWidth="1"/>
    <col min="13074" max="13074" width="12.28515625" style="992" customWidth="1"/>
    <col min="13075" max="13075" width="6.42578125" style="992" customWidth="1"/>
    <col min="13076" max="13076" width="12.28515625" style="992" customWidth="1"/>
    <col min="13077" max="13077" width="0" style="992" hidden="1" customWidth="1"/>
    <col min="13078" max="13078" width="3.7109375" style="992" customWidth="1"/>
    <col min="13079" max="13079" width="11.140625" style="992" bestFit="1" customWidth="1"/>
    <col min="13080" max="13081" width="10.5703125" style="992"/>
    <col min="13082" max="13082" width="11.140625" style="992" customWidth="1"/>
    <col min="13083" max="13312" width="10.5703125" style="992"/>
    <col min="13313" max="13320" width="0" style="992" hidden="1" customWidth="1"/>
    <col min="13321" max="13321" width="3.7109375" style="992" customWidth="1"/>
    <col min="13322" max="13322" width="3.85546875" style="992" customWidth="1"/>
    <col min="13323" max="13323" width="3.7109375" style="992" customWidth="1"/>
    <col min="13324" max="13324" width="12.7109375" style="992" customWidth="1"/>
    <col min="13325" max="13325" width="52.7109375" style="992" customWidth="1"/>
    <col min="13326" max="13329" width="0" style="992" hidden="1" customWidth="1"/>
    <col min="13330" max="13330" width="12.28515625" style="992" customWidth="1"/>
    <col min="13331" max="13331" width="6.42578125" style="992" customWidth="1"/>
    <col min="13332" max="13332" width="12.28515625" style="992" customWidth="1"/>
    <col min="13333" max="13333" width="0" style="992" hidden="1" customWidth="1"/>
    <col min="13334" max="13334" width="3.7109375" style="992" customWidth="1"/>
    <col min="13335" max="13335" width="11.140625" style="992" bestFit="1" customWidth="1"/>
    <col min="13336" max="13337" width="10.5703125" style="992"/>
    <col min="13338" max="13338" width="11.140625" style="992" customWidth="1"/>
    <col min="13339" max="13568" width="10.5703125" style="992"/>
    <col min="13569" max="13576" width="0" style="992" hidden="1" customWidth="1"/>
    <col min="13577" max="13577" width="3.7109375" style="992" customWidth="1"/>
    <col min="13578" max="13578" width="3.85546875" style="992" customWidth="1"/>
    <col min="13579" max="13579" width="3.7109375" style="992" customWidth="1"/>
    <col min="13580" max="13580" width="12.7109375" style="992" customWidth="1"/>
    <col min="13581" max="13581" width="52.7109375" style="992" customWidth="1"/>
    <col min="13582" max="13585" width="0" style="992" hidden="1" customWidth="1"/>
    <col min="13586" max="13586" width="12.28515625" style="992" customWidth="1"/>
    <col min="13587" max="13587" width="6.42578125" style="992" customWidth="1"/>
    <col min="13588" max="13588" width="12.28515625" style="992" customWidth="1"/>
    <col min="13589" max="13589" width="0" style="992" hidden="1" customWidth="1"/>
    <col min="13590" max="13590" width="3.7109375" style="992" customWidth="1"/>
    <col min="13591" max="13591" width="11.140625" style="992" bestFit="1" customWidth="1"/>
    <col min="13592" max="13593" width="10.5703125" style="992"/>
    <col min="13594" max="13594" width="11.140625" style="992" customWidth="1"/>
    <col min="13595" max="13824" width="10.5703125" style="992"/>
    <col min="13825" max="13832" width="0" style="992" hidden="1" customWidth="1"/>
    <col min="13833" max="13833" width="3.7109375" style="992" customWidth="1"/>
    <col min="13834" max="13834" width="3.85546875" style="992" customWidth="1"/>
    <col min="13835" max="13835" width="3.7109375" style="992" customWidth="1"/>
    <col min="13836" max="13836" width="12.7109375" style="992" customWidth="1"/>
    <col min="13837" max="13837" width="52.7109375" style="992" customWidth="1"/>
    <col min="13838" max="13841" width="0" style="992" hidden="1" customWidth="1"/>
    <col min="13842" max="13842" width="12.28515625" style="992" customWidth="1"/>
    <col min="13843" max="13843" width="6.42578125" style="992" customWidth="1"/>
    <col min="13844" max="13844" width="12.28515625" style="992" customWidth="1"/>
    <col min="13845" max="13845" width="0" style="992" hidden="1" customWidth="1"/>
    <col min="13846" max="13846" width="3.7109375" style="992" customWidth="1"/>
    <col min="13847" max="13847" width="11.140625" style="992" bestFit="1" customWidth="1"/>
    <col min="13848" max="13849" width="10.5703125" style="992"/>
    <col min="13850" max="13850" width="11.140625" style="992" customWidth="1"/>
    <col min="13851" max="14080" width="10.5703125" style="992"/>
    <col min="14081" max="14088" width="0" style="992" hidden="1" customWidth="1"/>
    <col min="14089" max="14089" width="3.7109375" style="992" customWidth="1"/>
    <col min="14090" max="14090" width="3.85546875" style="992" customWidth="1"/>
    <col min="14091" max="14091" width="3.7109375" style="992" customWidth="1"/>
    <col min="14092" max="14092" width="12.7109375" style="992" customWidth="1"/>
    <col min="14093" max="14093" width="52.7109375" style="992" customWidth="1"/>
    <col min="14094" max="14097" width="0" style="992" hidden="1" customWidth="1"/>
    <col min="14098" max="14098" width="12.28515625" style="992" customWidth="1"/>
    <col min="14099" max="14099" width="6.42578125" style="992" customWidth="1"/>
    <col min="14100" max="14100" width="12.28515625" style="992" customWidth="1"/>
    <col min="14101" max="14101" width="0" style="992" hidden="1" customWidth="1"/>
    <col min="14102" max="14102" width="3.7109375" style="992" customWidth="1"/>
    <col min="14103" max="14103" width="11.140625" style="992" bestFit="1" customWidth="1"/>
    <col min="14104" max="14105" width="10.5703125" style="992"/>
    <col min="14106" max="14106" width="11.140625" style="992" customWidth="1"/>
    <col min="14107" max="14336" width="10.5703125" style="992"/>
    <col min="14337" max="14344" width="0" style="992" hidden="1" customWidth="1"/>
    <col min="14345" max="14345" width="3.7109375" style="992" customWidth="1"/>
    <col min="14346" max="14346" width="3.85546875" style="992" customWidth="1"/>
    <col min="14347" max="14347" width="3.7109375" style="992" customWidth="1"/>
    <col min="14348" max="14348" width="12.7109375" style="992" customWidth="1"/>
    <col min="14349" max="14349" width="52.7109375" style="992" customWidth="1"/>
    <col min="14350" max="14353" width="0" style="992" hidden="1" customWidth="1"/>
    <col min="14354" max="14354" width="12.28515625" style="992" customWidth="1"/>
    <col min="14355" max="14355" width="6.42578125" style="992" customWidth="1"/>
    <col min="14356" max="14356" width="12.28515625" style="992" customWidth="1"/>
    <col min="14357" max="14357" width="0" style="992" hidden="1" customWidth="1"/>
    <col min="14358" max="14358" width="3.7109375" style="992" customWidth="1"/>
    <col min="14359" max="14359" width="11.140625" style="992" bestFit="1" customWidth="1"/>
    <col min="14360" max="14361" width="10.5703125" style="992"/>
    <col min="14362" max="14362" width="11.140625" style="992" customWidth="1"/>
    <col min="14363" max="14592" width="10.5703125" style="992"/>
    <col min="14593" max="14600" width="0" style="992" hidden="1" customWidth="1"/>
    <col min="14601" max="14601" width="3.7109375" style="992" customWidth="1"/>
    <col min="14602" max="14602" width="3.85546875" style="992" customWidth="1"/>
    <col min="14603" max="14603" width="3.7109375" style="992" customWidth="1"/>
    <col min="14604" max="14604" width="12.7109375" style="992" customWidth="1"/>
    <col min="14605" max="14605" width="52.7109375" style="992" customWidth="1"/>
    <col min="14606" max="14609" width="0" style="992" hidden="1" customWidth="1"/>
    <col min="14610" max="14610" width="12.28515625" style="992" customWidth="1"/>
    <col min="14611" max="14611" width="6.42578125" style="992" customWidth="1"/>
    <col min="14612" max="14612" width="12.28515625" style="992" customWidth="1"/>
    <col min="14613" max="14613" width="0" style="992" hidden="1" customWidth="1"/>
    <col min="14614" max="14614" width="3.7109375" style="992" customWidth="1"/>
    <col min="14615" max="14615" width="11.140625" style="992" bestFit="1" customWidth="1"/>
    <col min="14616" max="14617" width="10.5703125" style="992"/>
    <col min="14618" max="14618" width="11.140625" style="992" customWidth="1"/>
    <col min="14619" max="14848" width="10.5703125" style="992"/>
    <col min="14849" max="14856" width="0" style="992" hidden="1" customWidth="1"/>
    <col min="14857" max="14857" width="3.7109375" style="992" customWidth="1"/>
    <col min="14858" max="14858" width="3.85546875" style="992" customWidth="1"/>
    <col min="14859" max="14859" width="3.7109375" style="992" customWidth="1"/>
    <col min="14860" max="14860" width="12.7109375" style="992" customWidth="1"/>
    <col min="14861" max="14861" width="52.7109375" style="992" customWidth="1"/>
    <col min="14862" max="14865" width="0" style="992" hidden="1" customWidth="1"/>
    <col min="14866" max="14866" width="12.28515625" style="992" customWidth="1"/>
    <col min="14867" max="14867" width="6.42578125" style="992" customWidth="1"/>
    <col min="14868" max="14868" width="12.28515625" style="992" customWidth="1"/>
    <col min="14869" max="14869" width="0" style="992" hidden="1" customWidth="1"/>
    <col min="14870" max="14870" width="3.7109375" style="992" customWidth="1"/>
    <col min="14871" max="14871" width="11.140625" style="992" bestFit="1" customWidth="1"/>
    <col min="14872" max="14873" width="10.5703125" style="992"/>
    <col min="14874" max="14874" width="11.140625" style="992" customWidth="1"/>
    <col min="14875" max="15104" width="10.5703125" style="992"/>
    <col min="15105" max="15112" width="0" style="992" hidden="1" customWidth="1"/>
    <col min="15113" max="15113" width="3.7109375" style="992" customWidth="1"/>
    <col min="15114" max="15114" width="3.85546875" style="992" customWidth="1"/>
    <col min="15115" max="15115" width="3.7109375" style="992" customWidth="1"/>
    <col min="15116" max="15116" width="12.7109375" style="992" customWidth="1"/>
    <col min="15117" max="15117" width="52.7109375" style="992" customWidth="1"/>
    <col min="15118" max="15121" width="0" style="992" hidden="1" customWidth="1"/>
    <col min="15122" max="15122" width="12.28515625" style="992" customWidth="1"/>
    <col min="15123" max="15123" width="6.42578125" style="992" customWidth="1"/>
    <col min="15124" max="15124" width="12.28515625" style="992" customWidth="1"/>
    <col min="15125" max="15125" width="0" style="992" hidden="1" customWidth="1"/>
    <col min="15126" max="15126" width="3.7109375" style="992" customWidth="1"/>
    <col min="15127" max="15127" width="11.140625" style="992" bestFit="1" customWidth="1"/>
    <col min="15128" max="15129" width="10.5703125" style="992"/>
    <col min="15130" max="15130" width="11.140625" style="992" customWidth="1"/>
    <col min="15131" max="15360" width="10.5703125" style="992"/>
    <col min="15361" max="15368" width="0" style="992" hidden="1" customWidth="1"/>
    <col min="15369" max="15369" width="3.7109375" style="992" customWidth="1"/>
    <col min="15370" max="15370" width="3.85546875" style="992" customWidth="1"/>
    <col min="15371" max="15371" width="3.7109375" style="992" customWidth="1"/>
    <col min="15372" max="15372" width="12.7109375" style="992" customWidth="1"/>
    <col min="15373" max="15373" width="52.7109375" style="992" customWidth="1"/>
    <col min="15374" max="15377" width="0" style="992" hidden="1" customWidth="1"/>
    <col min="15378" max="15378" width="12.28515625" style="992" customWidth="1"/>
    <col min="15379" max="15379" width="6.42578125" style="992" customWidth="1"/>
    <col min="15380" max="15380" width="12.28515625" style="992" customWidth="1"/>
    <col min="15381" max="15381" width="0" style="992" hidden="1" customWidth="1"/>
    <col min="15382" max="15382" width="3.7109375" style="992" customWidth="1"/>
    <col min="15383" max="15383" width="11.140625" style="992" bestFit="1" customWidth="1"/>
    <col min="15384" max="15385" width="10.5703125" style="992"/>
    <col min="15386" max="15386" width="11.140625" style="992" customWidth="1"/>
    <col min="15387" max="15616" width="10.5703125" style="992"/>
    <col min="15617" max="15624" width="0" style="992" hidden="1" customWidth="1"/>
    <col min="15625" max="15625" width="3.7109375" style="992" customWidth="1"/>
    <col min="15626" max="15626" width="3.85546875" style="992" customWidth="1"/>
    <col min="15627" max="15627" width="3.7109375" style="992" customWidth="1"/>
    <col min="15628" max="15628" width="12.7109375" style="992" customWidth="1"/>
    <col min="15629" max="15629" width="52.7109375" style="992" customWidth="1"/>
    <col min="15630" max="15633" width="0" style="992" hidden="1" customWidth="1"/>
    <col min="15634" max="15634" width="12.28515625" style="992" customWidth="1"/>
    <col min="15635" max="15635" width="6.42578125" style="992" customWidth="1"/>
    <col min="15636" max="15636" width="12.28515625" style="992" customWidth="1"/>
    <col min="15637" max="15637" width="0" style="992" hidden="1" customWidth="1"/>
    <col min="15638" max="15638" width="3.7109375" style="992" customWidth="1"/>
    <col min="15639" max="15639" width="11.140625" style="992" bestFit="1" customWidth="1"/>
    <col min="15640" max="15641" width="10.5703125" style="992"/>
    <col min="15642" max="15642" width="11.140625" style="992" customWidth="1"/>
    <col min="15643" max="15872" width="10.5703125" style="992"/>
    <col min="15873" max="15880" width="0" style="992" hidden="1" customWidth="1"/>
    <col min="15881" max="15881" width="3.7109375" style="992" customWidth="1"/>
    <col min="15882" max="15882" width="3.85546875" style="992" customWidth="1"/>
    <col min="15883" max="15883" width="3.7109375" style="992" customWidth="1"/>
    <col min="15884" max="15884" width="12.7109375" style="992" customWidth="1"/>
    <col min="15885" max="15885" width="52.7109375" style="992" customWidth="1"/>
    <col min="15886" max="15889" width="0" style="992" hidden="1" customWidth="1"/>
    <col min="15890" max="15890" width="12.28515625" style="992" customWidth="1"/>
    <col min="15891" max="15891" width="6.42578125" style="992" customWidth="1"/>
    <col min="15892" max="15892" width="12.28515625" style="992" customWidth="1"/>
    <col min="15893" max="15893" width="0" style="992" hidden="1" customWidth="1"/>
    <col min="15894" max="15894" width="3.7109375" style="992" customWidth="1"/>
    <col min="15895" max="15895" width="11.140625" style="992" bestFit="1" customWidth="1"/>
    <col min="15896" max="15897" width="10.5703125" style="992"/>
    <col min="15898" max="15898" width="11.140625" style="992" customWidth="1"/>
    <col min="15899" max="16128" width="10.5703125" style="992"/>
    <col min="16129" max="16136" width="0" style="992" hidden="1" customWidth="1"/>
    <col min="16137" max="16137" width="3.7109375" style="992" customWidth="1"/>
    <col min="16138" max="16138" width="3.85546875" style="992" customWidth="1"/>
    <col min="16139" max="16139" width="3.7109375" style="992" customWidth="1"/>
    <col min="16140" max="16140" width="12.7109375" style="992" customWidth="1"/>
    <col min="16141" max="16141" width="52.7109375" style="992" customWidth="1"/>
    <col min="16142" max="16145" width="0" style="992" hidden="1" customWidth="1"/>
    <col min="16146" max="16146" width="12.28515625" style="992" customWidth="1"/>
    <col min="16147" max="16147" width="6.42578125" style="992" customWidth="1"/>
    <col min="16148" max="16148" width="12.28515625" style="992" customWidth="1"/>
    <col min="16149" max="16149" width="0" style="992" hidden="1" customWidth="1"/>
    <col min="16150" max="16150" width="3.7109375" style="992" customWidth="1"/>
    <col min="16151" max="16151" width="11.140625" style="992" bestFit="1" customWidth="1"/>
    <col min="16152" max="16153" width="10.5703125" style="992"/>
    <col min="16154" max="16154" width="11.140625" style="992" customWidth="1"/>
    <col min="16155" max="16384" width="10.5703125" style="992"/>
  </cols>
  <sheetData>
    <row r="1" spans="1:34" hidden="1">
      <c r="Q1" s="770"/>
      <c r="R1" s="770"/>
    </row>
    <row r="2" spans="1:34" hidden="1">
      <c r="U2" s="770"/>
    </row>
    <row r="3" spans="1:34" hidden="1"/>
    <row r="4" spans="1:34" ht="3" customHeight="1">
      <c r="J4" s="997"/>
      <c r="K4" s="997"/>
      <c r="L4" s="993"/>
      <c r="M4" s="993"/>
      <c r="N4" s="993"/>
      <c r="O4" s="1000"/>
      <c r="P4" s="1000"/>
      <c r="Q4" s="1000"/>
      <c r="R4" s="1000"/>
      <c r="S4" s="1000"/>
      <c r="T4" s="1000"/>
      <c r="U4" s="1000"/>
    </row>
    <row r="5" spans="1:34" ht="22.5" customHeight="1">
      <c r="J5" s="997"/>
      <c r="K5" s="997"/>
      <c r="L5" s="1216" t="s">
        <v>632</v>
      </c>
      <c r="M5" s="1216"/>
      <c r="N5" s="1216"/>
      <c r="O5" s="1216"/>
      <c r="P5" s="1216"/>
      <c r="Q5" s="1216"/>
      <c r="R5" s="1216"/>
      <c r="S5" s="1216"/>
      <c r="T5" s="1216"/>
      <c r="U5" s="666"/>
    </row>
    <row r="6" spans="1:34" ht="3" customHeight="1">
      <c r="J6" s="997"/>
      <c r="K6" s="997"/>
      <c r="L6" s="993"/>
      <c r="M6" s="993"/>
      <c r="N6" s="993"/>
      <c r="O6" s="757"/>
      <c r="P6" s="757"/>
      <c r="Q6" s="757"/>
      <c r="R6" s="757"/>
      <c r="S6" s="757"/>
      <c r="T6" s="757"/>
      <c r="U6" s="757"/>
      <c r="V6" s="1000"/>
    </row>
    <row r="7" spans="1:34" s="1009" customFormat="1" ht="22.5">
      <c r="A7" s="1015"/>
      <c r="B7" s="1015"/>
      <c r="C7" s="1015"/>
      <c r="D7" s="1015"/>
      <c r="E7" s="1015"/>
      <c r="F7" s="1015"/>
      <c r="G7" s="1015"/>
      <c r="H7" s="1015"/>
      <c r="L7" s="501"/>
      <c r="M7" s="619" t="s">
        <v>502</v>
      </c>
      <c r="N7" s="668"/>
      <c r="O7" s="1222" t="str">
        <f>IF(NameOrPr_ch="",IF(NameOrPr="","",NameOrPr),NameOrPr_ch)</f>
        <v>РСТ по РО</v>
      </c>
      <c r="P7" s="1222"/>
      <c r="Q7" s="1222"/>
      <c r="R7" s="1222"/>
      <c r="S7" s="1222"/>
      <c r="T7" s="1222"/>
      <c r="U7" s="769"/>
      <c r="V7" s="769"/>
      <c r="W7" s="521"/>
      <c r="X7" s="1015"/>
      <c r="Y7" s="1015"/>
      <c r="Z7" s="1015"/>
      <c r="AA7" s="1015"/>
      <c r="AB7" s="1015"/>
      <c r="AC7" s="1015"/>
      <c r="AD7" s="1015"/>
      <c r="AE7" s="1015"/>
      <c r="AF7" s="1015"/>
      <c r="AG7" s="1015"/>
      <c r="AH7" s="1015"/>
    </row>
    <row r="8" spans="1:34" s="1009" customFormat="1" ht="18.75">
      <c r="A8" s="1015"/>
      <c r="B8" s="1015"/>
      <c r="C8" s="1015"/>
      <c r="D8" s="1015"/>
      <c r="E8" s="1015"/>
      <c r="F8" s="1015"/>
      <c r="G8" s="1015"/>
      <c r="H8" s="1015"/>
      <c r="L8" s="501"/>
      <c r="M8" s="619" t="s">
        <v>597</v>
      </c>
      <c r="N8" s="668"/>
      <c r="O8" s="1222" t="str">
        <f>IF(datePr_ch="",IF(datePr="","",datePr),datePr_ch)</f>
        <v>22.11.2022</v>
      </c>
      <c r="P8" s="1222"/>
      <c r="Q8" s="1222"/>
      <c r="R8" s="1222"/>
      <c r="S8" s="1222"/>
      <c r="T8" s="1222"/>
      <c r="U8" s="769"/>
      <c r="V8" s="769"/>
      <c r="W8" s="521"/>
      <c r="X8" s="1015"/>
      <c r="Y8" s="1015"/>
      <c r="Z8" s="1015"/>
      <c r="AA8" s="1015"/>
      <c r="AB8" s="1015"/>
      <c r="AC8" s="1015"/>
      <c r="AD8" s="1015"/>
      <c r="AE8" s="1015"/>
      <c r="AF8" s="1015"/>
      <c r="AG8" s="1015"/>
      <c r="AH8" s="1015"/>
    </row>
    <row r="9" spans="1:34" s="1009" customFormat="1" ht="18.75">
      <c r="A9" s="1015"/>
      <c r="B9" s="1015"/>
      <c r="C9" s="1015"/>
      <c r="D9" s="1015"/>
      <c r="E9" s="1015"/>
      <c r="F9" s="1015"/>
      <c r="G9" s="1015"/>
      <c r="H9" s="1015"/>
      <c r="L9" s="763"/>
      <c r="M9" s="619" t="s">
        <v>596</v>
      </c>
      <c r="N9" s="668"/>
      <c r="O9" s="1222" t="str">
        <f>IF(numberPr_ch="",IF(numberPr="","",numberPr),numberPr_ch)</f>
        <v>65/13</v>
      </c>
      <c r="P9" s="1222"/>
      <c r="Q9" s="1222"/>
      <c r="R9" s="1222"/>
      <c r="S9" s="1222"/>
      <c r="T9" s="1222"/>
      <c r="U9" s="769"/>
      <c r="V9" s="769"/>
      <c r="W9" s="521"/>
      <c r="X9" s="1015"/>
      <c r="Y9" s="1015"/>
      <c r="Z9" s="1015"/>
      <c r="AA9" s="1015"/>
      <c r="AB9" s="1015"/>
      <c r="AC9" s="1015"/>
      <c r="AD9" s="1015"/>
      <c r="AE9" s="1015"/>
      <c r="AF9" s="1015"/>
      <c r="AG9" s="1015"/>
      <c r="AH9" s="1015"/>
    </row>
    <row r="10" spans="1:34" s="1009" customFormat="1" ht="18.75">
      <c r="A10" s="1015"/>
      <c r="B10" s="1015"/>
      <c r="C10" s="1015"/>
      <c r="D10" s="1015"/>
      <c r="E10" s="1015"/>
      <c r="F10" s="1015"/>
      <c r="G10" s="1015"/>
      <c r="H10" s="1015"/>
      <c r="L10" s="763"/>
      <c r="M10" s="619" t="s">
        <v>501</v>
      </c>
      <c r="N10" s="668"/>
      <c r="O10" s="1222" t="str">
        <f>IF(IstPub_ch="",IF(IstPub="","",IstPub),IstPub_ch)</f>
        <v>Официальный интернет - портал правовой информации pravo.donland.ru от 23.11.2022г. №6145202211230065</v>
      </c>
      <c r="P10" s="1222"/>
      <c r="Q10" s="1222"/>
      <c r="R10" s="1222"/>
      <c r="S10" s="1222"/>
      <c r="T10" s="1222"/>
      <c r="U10" s="769"/>
      <c r="V10" s="769"/>
      <c r="W10" s="521"/>
      <c r="X10" s="1015"/>
      <c r="Y10" s="1015"/>
      <c r="Z10" s="1015"/>
      <c r="AA10" s="1015"/>
      <c r="AB10" s="1015"/>
      <c r="AC10" s="1015"/>
      <c r="AD10" s="1015"/>
      <c r="AE10" s="1015"/>
      <c r="AF10" s="1015"/>
      <c r="AG10" s="1015"/>
      <c r="AH10" s="1015"/>
    </row>
    <row r="11" spans="1:34" s="1009" customFormat="1" ht="11.25" hidden="1">
      <c r="A11" s="1015"/>
      <c r="B11" s="1015"/>
      <c r="C11" s="1015"/>
      <c r="D11" s="1015"/>
      <c r="E11" s="1015"/>
      <c r="F11" s="1015"/>
      <c r="G11" s="1015"/>
      <c r="H11" s="1015"/>
      <c r="L11" s="1217"/>
      <c r="M11" s="1217"/>
      <c r="N11" s="1026"/>
      <c r="O11" s="769"/>
      <c r="P11" s="769"/>
      <c r="Q11" s="769"/>
      <c r="R11" s="769"/>
      <c r="S11" s="769"/>
      <c r="T11" s="769"/>
      <c r="U11" s="1013" t="s">
        <v>373</v>
      </c>
      <c r="X11" s="1015"/>
      <c r="Y11" s="1015"/>
      <c r="Z11" s="1015"/>
      <c r="AA11" s="1015"/>
      <c r="AB11" s="1015"/>
      <c r="AC11" s="1015"/>
      <c r="AD11" s="1015"/>
      <c r="AE11" s="1015"/>
      <c r="AF11" s="1015"/>
      <c r="AG11" s="1015"/>
      <c r="AH11" s="1015"/>
    </row>
    <row r="12" spans="1:34">
      <c r="J12" s="997"/>
      <c r="K12" s="997"/>
      <c r="L12" s="993"/>
      <c r="M12" s="993"/>
      <c r="N12" s="504"/>
      <c r="O12" s="1223"/>
      <c r="P12" s="1223"/>
      <c r="Q12" s="1223"/>
      <c r="R12" s="1223"/>
      <c r="S12" s="1223"/>
      <c r="T12" s="1223"/>
      <c r="U12" s="1223"/>
    </row>
    <row r="13" spans="1:34">
      <c r="J13" s="997"/>
      <c r="K13" s="997"/>
      <c r="L13" s="1150" t="s">
        <v>454</v>
      </c>
      <c r="M13" s="1150"/>
      <c r="N13" s="1150"/>
      <c r="O13" s="1150"/>
      <c r="P13" s="1150"/>
      <c r="Q13" s="1150"/>
      <c r="R13" s="1150"/>
      <c r="S13" s="1150"/>
      <c r="T13" s="1150"/>
      <c r="U13" s="1150"/>
      <c r="V13" s="1150"/>
      <c r="W13" s="1150" t="s">
        <v>455</v>
      </c>
    </row>
    <row r="14" spans="1:34" ht="14.25" customHeight="1">
      <c r="J14" s="997"/>
      <c r="K14" s="997"/>
      <c r="L14" s="1229" t="s">
        <v>92</v>
      </c>
      <c r="M14" s="1229" t="s">
        <v>640</v>
      </c>
      <c r="N14" s="663"/>
      <c r="O14" s="1230" t="s">
        <v>642</v>
      </c>
      <c r="P14" s="1231"/>
      <c r="Q14" s="1231"/>
      <c r="R14" s="1231"/>
      <c r="S14" s="1231"/>
      <c r="T14" s="1232"/>
      <c r="U14" s="1213" t="s">
        <v>341</v>
      </c>
      <c r="V14" s="1226" t="s">
        <v>275</v>
      </c>
      <c r="W14" s="1150"/>
    </row>
    <row r="15" spans="1:34" ht="14.25" customHeight="1">
      <c r="J15" s="997"/>
      <c r="K15" s="997"/>
      <c r="L15" s="1229"/>
      <c r="M15" s="1229"/>
      <c r="N15" s="664"/>
      <c r="O15" s="1235" t="s">
        <v>606</v>
      </c>
      <c r="P15" s="1233" t="s">
        <v>271</v>
      </c>
      <c r="Q15" s="1234"/>
      <c r="R15" s="1210" t="s">
        <v>655</v>
      </c>
      <c r="S15" s="1211"/>
      <c r="T15" s="1212"/>
      <c r="U15" s="1214"/>
      <c r="V15" s="1227"/>
      <c r="W15" s="1150"/>
    </row>
    <row r="16" spans="1:34" ht="33.75" customHeight="1">
      <c r="J16" s="997"/>
      <c r="K16" s="997"/>
      <c r="L16" s="1229"/>
      <c r="M16" s="1229"/>
      <c r="N16" s="665"/>
      <c r="O16" s="1236"/>
      <c r="P16" s="758" t="s">
        <v>607</v>
      </c>
      <c r="Q16" s="758" t="s">
        <v>6</v>
      </c>
      <c r="R16" s="1030" t="s">
        <v>274</v>
      </c>
      <c r="S16" s="1224" t="s">
        <v>273</v>
      </c>
      <c r="T16" s="1225"/>
      <c r="U16" s="1215"/>
      <c r="V16" s="1228"/>
      <c r="W16" s="1150"/>
    </row>
    <row r="17" spans="1:36">
      <c r="J17" s="997"/>
      <c r="K17" s="571">
        <v>1</v>
      </c>
      <c r="L17" s="649" t="s">
        <v>93</v>
      </c>
      <c r="M17" s="649" t="s">
        <v>49</v>
      </c>
      <c r="N17" s="651" t="str">
        <f ca="1">OFFSET(N17,0,-1)</f>
        <v>2</v>
      </c>
      <c r="O17" s="1027">
        <f ca="1">OFFSET(O17,0,-1)+1</f>
        <v>3</v>
      </c>
      <c r="P17" s="1027">
        <f ca="1">OFFSET(P17,0,-1)+1</f>
        <v>4</v>
      </c>
      <c r="Q17" s="1027">
        <f ca="1">OFFSET(Q17,0,-1)+1</f>
        <v>5</v>
      </c>
      <c r="R17" s="1027">
        <f ca="1">OFFSET(R17,0,-1)+1</f>
        <v>6</v>
      </c>
      <c r="S17" s="1218">
        <f ca="1">OFFSET(S17,0,-1)+1</f>
        <v>7</v>
      </c>
      <c r="T17" s="1218"/>
      <c r="U17" s="1027">
        <f ca="1">OFFSET(U17,0,-2)+1</f>
        <v>8</v>
      </c>
      <c r="V17" s="651">
        <f ca="1">OFFSET(V17,0,-1)</f>
        <v>8</v>
      </c>
      <c r="W17" s="1027">
        <f ca="1">OFFSET(W17,0,-1)+1</f>
        <v>9</v>
      </c>
    </row>
    <row r="18" spans="1:36" ht="22.5">
      <c r="A18" s="1202">
        <v>1</v>
      </c>
      <c r="B18" s="1017"/>
      <c r="C18" s="1017"/>
      <c r="D18" s="1017"/>
      <c r="E18" s="983"/>
      <c r="F18" s="1028"/>
      <c r="G18" s="1028"/>
      <c r="H18" s="1028"/>
      <c r="I18" s="985"/>
      <c r="J18" s="981"/>
      <c r="K18" s="965"/>
      <c r="L18" s="1032">
        <f>mergeValue(A18)</f>
        <v>1</v>
      </c>
      <c r="M18" s="643" t="s">
        <v>20</v>
      </c>
      <c r="N18" s="648"/>
      <c r="O18" s="1203" t="str">
        <f>IF('Перечень тарифов'!J21="","","" &amp; 'Перечень тарифов'!J21 &amp; "")</f>
        <v>одноставочный тариф</v>
      </c>
      <c r="P18" s="1203"/>
      <c r="Q18" s="1203"/>
      <c r="R18" s="1203"/>
      <c r="S18" s="1203"/>
      <c r="T18" s="1203"/>
      <c r="U18" s="1203"/>
      <c r="V18" s="1203"/>
      <c r="W18" s="632" t="s">
        <v>476</v>
      </c>
      <c r="Y18" s="831"/>
      <c r="Z18" s="831" t="str">
        <f t="shared" ref="Z18:Z36" si="0">IF(M18="","",M18 )</f>
        <v>Наименование тарифа</v>
      </c>
      <c r="AA18" s="831"/>
      <c r="AB18" s="831"/>
      <c r="AC18" s="831"/>
      <c r="AI18" s="1010"/>
      <c r="AJ18" s="1010"/>
    </row>
    <row r="19" spans="1:36" hidden="1">
      <c r="A19" s="1202"/>
      <c r="B19" s="1202">
        <v>1</v>
      </c>
      <c r="C19" s="1017"/>
      <c r="D19" s="1017"/>
      <c r="E19" s="1028"/>
      <c r="F19" s="1028"/>
      <c r="G19" s="1028"/>
      <c r="H19" s="1028"/>
      <c r="I19" s="1023"/>
      <c r="J19" s="956"/>
      <c r="K19" s="959"/>
      <c r="L19" s="1032" t="str">
        <f>mergeValue(A19) &amp;"."&amp; mergeValue(B19)</f>
        <v>1.1</v>
      </c>
      <c r="M19" s="694"/>
      <c r="N19" s="648"/>
      <c r="O19" s="1203"/>
      <c r="P19" s="1203"/>
      <c r="Q19" s="1203"/>
      <c r="R19" s="1203"/>
      <c r="S19" s="1203"/>
      <c r="T19" s="1203"/>
      <c r="U19" s="1203"/>
      <c r="V19" s="1203"/>
      <c r="W19" s="632"/>
      <c r="Y19" s="831"/>
      <c r="Z19" s="831" t="str">
        <f t="shared" si="0"/>
        <v/>
      </c>
      <c r="AA19" s="831"/>
      <c r="AB19" s="831"/>
      <c r="AC19" s="831"/>
      <c r="AI19" s="1010"/>
      <c r="AJ19" s="1010"/>
    </row>
    <row r="20" spans="1:36" hidden="1">
      <c r="A20" s="1202"/>
      <c r="B20" s="1202"/>
      <c r="C20" s="1202">
        <v>1</v>
      </c>
      <c r="D20" s="1017"/>
      <c r="E20" s="1028"/>
      <c r="F20" s="1028"/>
      <c r="G20" s="1028"/>
      <c r="H20" s="1028"/>
      <c r="I20" s="964"/>
      <c r="J20" s="956"/>
      <c r="K20" s="959"/>
      <c r="L20" s="1032" t="str">
        <f>mergeValue(A20) &amp;"."&amp; mergeValue(B20)&amp;"."&amp; mergeValue(C20)</f>
        <v>1.1.1</v>
      </c>
      <c r="M20" s="695"/>
      <c r="N20" s="648"/>
      <c r="O20" s="1203"/>
      <c r="P20" s="1203"/>
      <c r="Q20" s="1203"/>
      <c r="R20" s="1203"/>
      <c r="S20" s="1203"/>
      <c r="T20" s="1203"/>
      <c r="U20" s="1203"/>
      <c r="V20" s="1203"/>
      <c r="W20" s="632"/>
      <c r="Y20" s="831"/>
      <c r="Z20" s="831" t="str">
        <f t="shared" si="0"/>
        <v/>
      </c>
      <c r="AA20" s="831"/>
      <c r="AB20" s="831"/>
      <c r="AC20" s="831"/>
      <c r="AI20" s="1010"/>
      <c r="AJ20" s="1010"/>
    </row>
    <row r="21" spans="1:36" hidden="1">
      <c r="A21" s="1202"/>
      <c r="B21" s="1202"/>
      <c r="C21" s="1202"/>
      <c r="D21" s="1202">
        <v>1</v>
      </c>
      <c r="E21" s="1028"/>
      <c r="F21" s="1028"/>
      <c r="G21" s="1028"/>
      <c r="H21" s="1028"/>
      <c r="I21" s="964"/>
      <c r="J21" s="956"/>
      <c r="K21" s="959"/>
      <c r="L21" s="1032" t="str">
        <f>mergeValue(A21) &amp;"."&amp; mergeValue(B21)&amp;"."&amp; mergeValue(C21)&amp;"."&amp; mergeValue(D21)</f>
        <v>1.1.1.1</v>
      </c>
      <c r="M21" s="696"/>
      <c r="N21" s="648"/>
      <c r="O21" s="1203"/>
      <c r="P21" s="1203"/>
      <c r="Q21" s="1203"/>
      <c r="R21" s="1203"/>
      <c r="S21" s="1203"/>
      <c r="T21" s="1203"/>
      <c r="U21" s="1203"/>
      <c r="V21" s="1203"/>
      <c r="W21" s="632"/>
      <c r="Y21" s="831"/>
      <c r="Z21" s="831" t="str">
        <f t="shared" si="0"/>
        <v/>
      </c>
      <c r="AA21" s="831"/>
      <c r="AB21" s="831"/>
      <c r="AC21" s="831"/>
      <c r="AI21" s="1010"/>
      <c r="AJ21" s="1010"/>
    </row>
    <row r="22" spans="1:36" ht="101.25">
      <c r="A22" s="1202"/>
      <c r="B22" s="1202"/>
      <c r="C22" s="1202"/>
      <c r="D22" s="1202"/>
      <c r="E22" s="1202">
        <v>1</v>
      </c>
      <c r="F22" s="1028"/>
      <c r="G22" s="1028"/>
      <c r="H22" s="1017">
        <v>1</v>
      </c>
      <c r="I22" s="1202">
        <v>1</v>
      </c>
      <c r="J22" s="1028"/>
      <c r="K22" s="967"/>
      <c r="L22" s="1032" t="str">
        <f>mergeValue(A22) &amp;"."&amp; mergeValue(B22)&amp;"."&amp; mergeValue(C22)&amp;"."&amp; mergeValue(D22)&amp;"."&amp; mergeValue(E22)</f>
        <v>1.1.1.1.1</v>
      </c>
      <c r="M22" s="556" t="s">
        <v>9</v>
      </c>
      <c r="N22" s="648"/>
      <c r="O22" s="1205" t="s">
        <v>3</v>
      </c>
      <c r="P22" s="1206"/>
      <c r="Q22" s="1206"/>
      <c r="R22" s="1206"/>
      <c r="S22" s="1206"/>
      <c r="T22" s="1206"/>
      <c r="U22" s="1206"/>
      <c r="V22" s="1207"/>
      <c r="W22" s="632" t="s">
        <v>639</v>
      </c>
      <c r="Y22" s="831"/>
      <c r="Z22" s="831" t="str">
        <f t="shared" si="0"/>
        <v>Схема подключения теплопотребляющей установки к коллектору источника тепловой энергии</v>
      </c>
      <c r="AA22" s="831"/>
      <c r="AB22" s="831"/>
      <c r="AC22" s="831"/>
      <c r="AI22" s="1010"/>
      <c r="AJ22" s="1010"/>
    </row>
    <row r="23" spans="1:36" ht="90">
      <c r="A23" s="1202"/>
      <c r="B23" s="1202"/>
      <c r="C23" s="1202"/>
      <c r="D23" s="1202"/>
      <c r="E23" s="1202"/>
      <c r="F23" s="1202">
        <v>1</v>
      </c>
      <c r="G23" s="1017"/>
      <c r="H23" s="1017"/>
      <c r="I23" s="1202"/>
      <c r="J23" s="1202">
        <v>1</v>
      </c>
      <c r="K23" s="968"/>
      <c r="L23" s="1032" t="str">
        <f>mergeValue(A23) &amp;"."&amp; mergeValue(B23)&amp;"."&amp; mergeValue(C23)&amp;"."&amp; mergeValue(D23)&amp;"."&amp; mergeValue(E23)&amp;"."&amp; mergeValue(F23)</f>
        <v>1.1.1.1.1.1</v>
      </c>
      <c r="M23" s="557" t="s">
        <v>10</v>
      </c>
      <c r="N23" s="648"/>
      <c r="O23" s="1205" t="s">
        <v>303</v>
      </c>
      <c r="P23" s="1206"/>
      <c r="Q23" s="1206"/>
      <c r="R23" s="1206"/>
      <c r="S23" s="1206"/>
      <c r="T23" s="1206"/>
      <c r="U23" s="1206"/>
      <c r="V23" s="1207"/>
      <c r="W23" s="632" t="s">
        <v>637</v>
      </c>
      <c r="Y23" s="831"/>
      <c r="Z23" s="831" t="str">
        <f t="shared" si="0"/>
        <v>Группа потребителей</v>
      </c>
      <c r="AA23" s="831"/>
      <c r="AB23" s="831"/>
      <c r="AC23" s="831"/>
      <c r="AI23" s="1010"/>
      <c r="AJ23" s="1010"/>
    </row>
    <row r="24" spans="1:36" ht="17.100000000000001" customHeight="1">
      <c r="A24" s="1202"/>
      <c r="B24" s="1202"/>
      <c r="C24" s="1202"/>
      <c r="D24" s="1202"/>
      <c r="E24" s="1202"/>
      <c r="F24" s="1202"/>
      <c r="G24" s="1017">
        <v>1</v>
      </c>
      <c r="H24" s="1017"/>
      <c r="I24" s="1202"/>
      <c r="J24" s="1202"/>
      <c r="K24" s="968">
        <v>1</v>
      </c>
      <c r="L24" s="1032" t="str">
        <f>mergeValue(A24) &amp;"."&amp; mergeValue(B24)&amp;"."&amp; mergeValue(C24)&amp;"."&amp; mergeValue(D24)&amp;"."&amp; mergeValue(E24)&amp;"."&amp; mergeValue(F24)&amp;"."&amp; mergeValue(G24)</f>
        <v>1.1.1.1.1.1.1</v>
      </c>
      <c r="M24" s="1071" t="s">
        <v>643</v>
      </c>
      <c r="N24" s="648"/>
      <c r="O24" s="685">
        <v>3905.06</v>
      </c>
      <c r="P24" s="765"/>
      <c r="Q24" s="1096"/>
      <c r="R24" s="1208" t="s">
        <v>1677</v>
      </c>
      <c r="S24" s="1209" t="s">
        <v>84</v>
      </c>
      <c r="T24" s="1208" t="s">
        <v>1678</v>
      </c>
      <c r="U24" s="1209" t="s">
        <v>85</v>
      </c>
      <c r="V24" s="765"/>
      <c r="W24" s="1219" t="s">
        <v>656</v>
      </c>
      <c r="X24" s="1010" t="str">
        <f>strCheckDate(O25:V25)</f>
        <v/>
      </c>
      <c r="Y24" s="831"/>
      <c r="Z24" s="831" t="str">
        <f t="shared" si="0"/>
        <v>вода</v>
      </c>
      <c r="AA24" s="831"/>
      <c r="AB24" s="831"/>
      <c r="AC24" s="831"/>
      <c r="AI24" s="1010"/>
      <c r="AJ24" s="1010"/>
    </row>
    <row r="25" spans="1:36" ht="11.25" hidden="1">
      <c r="A25" s="1202"/>
      <c r="B25" s="1202"/>
      <c r="C25" s="1202"/>
      <c r="D25" s="1202"/>
      <c r="E25" s="1202"/>
      <c r="F25" s="1202"/>
      <c r="G25" s="1017"/>
      <c r="H25" s="1017"/>
      <c r="I25" s="1202"/>
      <c r="J25" s="1202"/>
      <c r="K25" s="968"/>
      <c r="L25" s="802"/>
      <c r="M25" s="648"/>
      <c r="N25" s="648"/>
      <c r="O25" s="765"/>
      <c r="P25" s="765"/>
      <c r="Q25" s="771" t="str">
        <f>R24 &amp; "-" &amp; T24</f>
        <v>01.12.2022-31.12.2023</v>
      </c>
      <c r="R25" s="1208"/>
      <c r="S25" s="1209"/>
      <c r="T25" s="1208"/>
      <c r="U25" s="1209"/>
      <c r="V25" s="765"/>
      <c r="W25" s="1220"/>
      <c r="Y25" s="831"/>
      <c r="Z25" s="831" t="str">
        <f t="shared" si="0"/>
        <v/>
      </c>
      <c r="AA25" s="831"/>
      <c r="AB25" s="831"/>
      <c r="AC25" s="831"/>
      <c r="AI25" s="1010"/>
      <c r="AJ25" s="1010"/>
    </row>
    <row r="26" spans="1:36" ht="15" customHeight="1">
      <c r="A26" s="1202"/>
      <c r="B26" s="1202"/>
      <c r="C26" s="1202"/>
      <c r="D26" s="1202"/>
      <c r="E26" s="1202"/>
      <c r="F26" s="1202"/>
      <c r="G26" s="1028"/>
      <c r="H26" s="1017"/>
      <c r="I26" s="1202"/>
      <c r="J26" s="1202"/>
      <c r="K26" s="967"/>
      <c r="L26" s="690"/>
      <c r="M26" s="559" t="s">
        <v>25</v>
      </c>
      <c r="N26" s="1008"/>
      <c r="O26" s="1008"/>
      <c r="P26" s="1008"/>
      <c r="Q26" s="1008"/>
      <c r="R26" s="1008"/>
      <c r="S26" s="1008"/>
      <c r="T26" s="1008"/>
      <c r="U26" s="1008"/>
      <c r="V26" s="764"/>
      <c r="W26" s="1221"/>
      <c r="Y26" s="831"/>
      <c r="Z26" s="831" t="str">
        <f t="shared" si="0"/>
        <v>Добавить вид теплоносителя (параметры теплоносителя)</v>
      </c>
      <c r="AA26" s="831"/>
      <c r="AB26" s="831"/>
      <c r="AC26" s="831"/>
      <c r="AI26" s="1010"/>
      <c r="AJ26" s="1010"/>
    </row>
    <row r="27" spans="1:36" s="1063" customFormat="1" ht="90">
      <c r="A27" s="1202"/>
      <c r="B27" s="1202"/>
      <c r="C27" s="1202"/>
      <c r="D27" s="1202"/>
      <c r="E27" s="1202"/>
      <c r="F27" s="1202">
        <v>2</v>
      </c>
      <c r="G27" s="1081"/>
      <c r="H27" s="1081"/>
      <c r="I27" s="1202"/>
      <c r="J27" s="1237" t="s">
        <v>2289</v>
      </c>
      <c r="K27" s="968"/>
      <c r="L27" s="1110" t="str">
        <f>mergeValue(A27) &amp;"."&amp; mergeValue(B27)&amp;"."&amp; mergeValue(C27)&amp;"."&amp; mergeValue(D27)&amp;"."&amp; mergeValue(E27)&amp;"."&amp; mergeValue(F27)</f>
        <v>1.1.1.1.1.2</v>
      </c>
      <c r="M27" s="557" t="s">
        <v>10</v>
      </c>
      <c r="N27" s="648"/>
      <c r="O27" s="1205" t="s">
        <v>774</v>
      </c>
      <c r="P27" s="1206"/>
      <c r="Q27" s="1206"/>
      <c r="R27" s="1206"/>
      <c r="S27" s="1206"/>
      <c r="T27" s="1206"/>
      <c r="U27" s="1206"/>
      <c r="V27" s="1207"/>
      <c r="W27" s="632" t="s">
        <v>637</v>
      </c>
      <c r="X27" s="1010"/>
      <c r="Y27" s="831"/>
      <c r="Z27" s="831" t="str">
        <f t="shared" si="0"/>
        <v>Группа потребителей</v>
      </c>
      <c r="AA27" s="831"/>
      <c r="AB27" s="831"/>
      <c r="AC27" s="831"/>
      <c r="AD27" s="1010"/>
      <c r="AE27" s="1010"/>
      <c r="AF27" s="1010"/>
      <c r="AG27" s="1010"/>
      <c r="AH27" s="1010"/>
      <c r="AI27" s="1010"/>
      <c r="AJ27" s="1010"/>
    </row>
    <row r="28" spans="1:36" s="1063" customFormat="1" ht="17.100000000000001" customHeight="1">
      <c r="A28" s="1202"/>
      <c r="B28" s="1202"/>
      <c r="C28" s="1202"/>
      <c r="D28" s="1202"/>
      <c r="E28" s="1202"/>
      <c r="F28" s="1202"/>
      <c r="G28" s="1081">
        <v>1</v>
      </c>
      <c r="H28" s="1081"/>
      <c r="I28" s="1202"/>
      <c r="J28" s="1202"/>
      <c r="K28" s="968">
        <v>1</v>
      </c>
      <c r="L28" s="1110" t="str">
        <f>mergeValue(A28) &amp;"."&amp; mergeValue(B28)&amp;"."&amp; mergeValue(C28)&amp;"."&amp; mergeValue(D28)&amp;"."&amp; mergeValue(E28)&amp;"."&amp; mergeValue(F28)&amp;"."&amp; mergeValue(G28)</f>
        <v>1.1.1.1.1.2.1</v>
      </c>
      <c r="M28" s="1071" t="s">
        <v>643</v>
      </c>
      <c r="N28" s="648"/>
      <c r="O28" s="685">
        <v>3905.06</v>
      </c>
      <c r="P28" s="765"/>
      <c r="Q28" s="1096"/>
      <c r="R28" s="1208" t="s">
        <v>1677</v>
      </c>
      <c r="S28" s="1209" t="s">
        <v>84</v>
      </c>
      <c r="T28" s="1208" t="s">
        <v>1678</v>
      </c>
      <c r="U28" s="1209" t="s">
        <v>84</v>
      </c>
      <c r="V28" s="765"/>
      <c r="W28" s="1219" t="s">
        <v>656</v>
      </c>
      <c r="X28" s="1010" t="str">
        <f>strCheckDate(O29:V29)</f>
        <v/>
      </c>
      <c r="Y28" s="831"/>
      <c r="Z28" s="831" t="str">
        <f t="shared" si="0"/>
        <v>вода</v>
      </c>
      <c r="AA28" s="831"/>
      <c r="AB28" s="831"/>
      <c r="AC28" s="831"/>
      <c r="AD28" s="1010"/>
      <c r="AE28" s="1010"/>
      <c r="AF28" s="1010"/>
      <c r="AG28" s="1010"/>
      <c r="AH28" s="1010"/>
      <c r="AI28" s="1010"/>
      <c r="AJ28" s="1010"/>
    </row>
    <row r="29" spans="1:36" s="1063" customFormat="1" ht="11.25" hidden="1" customHeight="1">
      <c r="A29" s="1202"/>
      <c r="B29" s="1202"/>
      <c r="C29" s="1202"/>
      <c r="D29" s="1202"/>
      <c r="E29" s="1202"/>
      <c r="F29" s="1202"/>
      <c r="G29" s="1081"/>
      <c r="H29" s="1081"/>
      <c r="I29" s="1202"/>
      <c r="J29" s="1202"/>
      <c r="K29" s="968"/>
      <c r="L29" s="802"/>
      <c r="M29" s="648"/>
      <c r="N29" s="648"/>
      <c r="O29" s="765"/>
      <c r="P29" s="765"/>
      <c r="Q29" s="771" t="str">
        <f>R28 &amp; "-" &amp; T28</f>
        <v>01.12.2022-31.12.2023</v>
      </c>
      <c r="R29" s="1208"/>
      <c r="S29" s="1209"/>
      <c r="T29" s="1208"/>
      <c r="U29" s="1209"/>
      <c r="V29" s="765"/>
      <c r="W29" s="1220"/>
      <c r="X29" s="1010"/>
      <c r="Y29" s="831"/>
      <c r="Z29" s="831" t="str">
        <f t="shared" si="0"/>
        <v/>
      </c>
      <c r="AA29" s="831"/>
      <c r="AB29" s="831"/>
      <c r="AC29" s="831"/>
      <c r="AD29" s="1010"/>
      <c r="AE29" s="1010"/>
      <c r="AF29" s="1010"/>
      <c r="AG29" s="1010"/>
      <c r="AH29" s="1010"/>
      <c r="AI29" s="1010"/>
      <c r="AJ29" s="1010"/>
    </row>
    <row r="30" spans="1:36" s="1063" customFormat="1" ht="15" customHeight="1">
      <c r="A30" s="1202"/>
      <c r="B30" s="1202"/>
      <c r="C30" s="1202"/>
      <c r="D30" s="1202"/>
      <c r="E30" s="1202"/>
      <c r="F30" s="1202"/>
      <c r="G30" s="1108"/>
      <c r="H30" s="1081"/>
      <c r="I30" s="1202"/>
      <c r="J30" s="1202"/>
      <c r="K30" s="967"/>
      <c r="L30" s="690"/>
      <c r="M30" s="559" t="s">
        <v>25</v>
      </c>
      <c r="N30" s="1008"/>
      <c r="O30" s="1008"/>
      <c r="P30" s="1008"/>
      <c r="Q30" s="1008"/>
      <c r="R30" s="1008"/>
      <c r="S30" s="1008"/>
      <c r="T30" s="1008"/>
      <c r="U30" s="1008"/>
      <c r="V30" s="764"/>
      <c r="W30" s="1221"/>
      <c r="X30" s="1010"/>
      <c r="Y30" s="831"/>
      <c r="Z30" s="831" t="str">
        <f t="shared" si="0"/>
        <v>Добавить вид теплоносителя (параметры теплоносителя)</v>
      </c>
      <c r="AA30" s="831"/>
      <c r="AB30" s="831"/>
      <c r="AC30" s="831"/>
      <c r="AD30" s="1010"/>
      <c r="AE30" s="1010"/>
      <c r="AF30" s="1010"/>
      <c r="AG30" s="1010"/>
      <c r="AH30" s="1010"/>
      <c r="AI30" s="1010"/>
      <c r="AJ30" s="1010"/>
    </row>
    <row r="31" spans="1:36" s="1063" customFormat="1" ht="90">
      <c r="A31" s="1202"/>
      <c r="B31" s="1202"/>
      <c r="C31" s="1202"/>
      <c r="D31" s="1202"/>
      <c r="E31" s="1202"/>
      <c r="F31" s="1202">
        <v>3</v>
      </c>
      <c r="G31" s="1081"/>
      <c r="H31" s="1081"/>
      <c r="I31" s="1202"/>
      <c r="J31" s="1237" t="s">
        <v>2289</v>
      </c>
      <c r="K31" s="968"/>
      <c r="L31" s="1110" t="str">
        <f>mergeValue(A31) &amp;"."&amp; mergeValue(B31)&amp;"."&amp; mergeValue(C31)&amp;"."&amp; mergeValue(D31)&amp;"."&amp; mergeValue(E31)&amp;"."&amp; mergeValue(F31)</f>
        <v>1.1.1.1.1.3</v>
      </c>
      <c r="M31" s="557" t="s">
        <v>10</v>
      </c>
      <c r="N31" s="648"/>
      <c r="O31" s="1205" t="s">
        <v>304</v>
      </c>
      <c r="P31" s="1206"/>
      <c r="Q31" s="1206"/>
      <c r="R31" s="1206"/>
      <c r="S31" s="1206"/>
      <c r="T31" s="1206"/>
      <c r="U31" s="1206"/>
      <c r="V31" s="1207"/>
      <c r="W31" s="632" t="s">
        <v>637</v>
      </c>
      <c r="X31" s="1010"/>
      <c r="Y31" s="831"/>
      <c r="Z31" s="831" t="str">
        <f t="shared" si="0"/>
        <v>Группа потребителей</v>
      </c>
      <c r="AA31" s="831"/>
      <c r="AB31" s="831"/>
      <c r="AC31" s="831"/>
      <c r="AD31" s="1010"/>
      <c r="AE31" s="1010"/>
      <c r="AF31" s="1010"/>
      <c r="AG31" s="1010"/>
      <c r="AH31" s="1010"/>
      <c r="AI31" s="1010"/>
      <c r="AJ31" s="1010"/>
    </row>
    <row r="32" spans="1:36" s="1063" customFormat="1" ht="17.100000000000001" customHeight="1">
      <c r="A32" s="1202"/>
      <c r="B32" s="1202"/>
      <c r="C32" s="1202"/>
      <c r="D32" s="1202"/>
      <c r="E32" s="1202"/>
      <c r="F32" s="1202"/>
      <c r="G32" s="1081">
        <v>1</v>
      </c>
      <c r="H32" s="1081"/>
      <c r="I32" s="1202"/>
      <c r="J32" s="1202"/>
      <c r="K32" s="968">
        <v>1</v>
      </c>
      <c r="L32" s="1110" t="str">
        <f>mergeValue(A32) &amp;"."&amp; mergeValue(B32)&amp;"."&amp; mergeValue(C32)&amp;"."&amp; mergeValue(D32)&amp;"."&amp; mergeValue(E32)&amp;"."&amp; mergeValue(F32)&amp;"."&amp; mergeValue(G32)</f>
        <v>1.1.1.1.1.3.1</v>
      </c>
      <c r="M32" s="1071" t="s">
        <v>643</v>
      </c>
      <c r="N32" s="648"/>
      <c r="O32" s="685">
        <v>3905.06</v>
      </c>
      <c r="P32" s="765"/>
      <c r="Q32" s="1096"/>
      <c r="R32" s="1208" t="s">
        <v>1677</v>
      </c>
      <c r="S32" s="1209" t="s">
        <v>84</v>
      </c>
      <c r="T32" s="1208" t="s">
        <v>1678</v>
      </c>
      <c r="U32" s="1209" t="s">
        <v>84</v>
      </c>
      <c r="V32" s="765"/>
      <c r="W32" s="1219" t="s">
        <v>656</v>
      </c>
      <c r="X32" s="1010" t="str">
        <f>strCheckDate(O33:V33)</f>
        <v/>
      </c>
      <c r="Y32" s="831"/>
      <c r="Z32" s="831" t="str">
        <f t="shared" si="0"/>
        <v>вода</v>
      </c>
      <c r="AA32" s="831"/>
      <c r="AB32" s="831"/>
      <c r="AC32" s="831"/>
      <c r="AD32" s="1010"/>
      <c r="AE32" s="1010"/>
      <c r="AF32" s="1010"/>
      <c r="AG32" s="1010"/>
      <c r="AH32" s="1010"/>
      <c r="AI32" s="1010"/>
      <c r="AJ32" s="1010"/>
    </row>
    <row r="33" spans="1:36" s="1063" customFormat="1" ht="11.25" hidden="1" customHeight="1">
      <c r="A33" s="1202"/>
      <c r="B33" s="1202"/>
      <c r="C33" s="1202"/>
      <c r="D33" s="1202"/>
      <c r="E33" s="1202"/>
      <c r="F33" s="1202"/>
      <c r="G33" s="1081"/>
      <c r="H33" s="1081"/>
      <c r="I33" s="1202"/>
      <c r="J33" s="1202"/>
      <c r="K33" s="968"/>
      <c r="L33" s="802"/>
      <c r="M33" s="648"/>
      <c r="N33" s="648"/>
      <c r="O33" s="765"/>
      <c r="P33" s="765"/>
      <c r="Q33" s="771" t="str">
        <f>R32 &amp; "-" &amp; T32</f>
        <v>01.12.2022-31.12.2023</v>
      </c>
      <c r="R33" s="1208"/>
      <c r="S33" s="1209"/>
      <c r="T33" s="1208"/>
      <c r="U33" s="1209"/>
      <c r="V33" s="765"/>
      <c r="W33" s="1220"/>
      <c r="X33" s="1010"/>
      <c r="Y33" s="831"/>
      <c r="Z33" s="831" t="str">
        <f t="shared" si="0"/>
        <v/>
      </c>
      <c r="AA33" s="831"/>
      <c r="AB33" s="831"/>
      <c r="AC33" s="831"/>
      <c r="AD33" s="1010"/>
      <c r="AE33" s="1010"/>
      <c r="AF33" s="1010"/>
      <c r="AG33" s="1010"/>
      <c r="AH33" s="1010"/>
      <c r="AI33" s="1010"/>
      <c r="AJ33" s="1010"/>
    </row>
    <row r="34" spans="1:36" s="1063" customFormat="1" ht="15" customHeight="1">
      <c r="A34" s="1202"/>
      <c r="B34" s="1202"/>
      <c r="C34" s="1202"/>
      <c r="D34" s="1202"/>
      <c r="E34" s="1202"/>
      <c r="F34" s="1202"/>
      <c r="G34" s="1108"/>
      <c r="H34" s="1081"/>
      <c r="I34" s="1202"/>
      <c r="J34" s="1202"/>
      <c r="K34" s="967"/>
      <c r="L34" s="690"/>
      <c r="M34" s="559" t="s">
        <v>25</v>
      </c>
      <c r="N34" s="1008"/>
      <c r="O34" s="1008"/>
      <c r="P34" s="1008"/>
      <c r="Q34" s="1008"/>
      <c r="R34" s="1008"/>
      <c r="S34" s="1008"/>
      <c r="T34" s="1008"/>
      <c r="U34" s="1008"/>
      <c r="V34" s="764"/>
      <c r="W34" s="1221"/>
      <c r="X34" s="1010"/>
      <c r="Y34" s="831"/>
      <c r="Z34" s="831" t="str">
        <f t="shared" si="0"/>
        <v>Добавить вид теплоносителя (параметры теплоносителя)</v>
      </c>
      <c r="AA34" s="831"/>
      <c r="AB34" s="831"/>
      <c r="AC34" s="831"/>
      <c r="AD34" s="1010"/>
      <c r="AE34" s="1010"/>
      <c r="AF34" s="1010"/>
      <c r="AG34" s="1010"/>
      <c r="AH34" s="1010"/>
      <c r="AI34" s="1010"/>
      <c r="AJ34" s="1010"/>
    </row>
    <row r="35" spans="1:36" ht="15" customHeight="1">
      <c r="A35" s="1202"/>
      <c r="B35" s="1202"/>
      <c r="C35" s="1202"/>
      <c r="D35" s="1202"/>
      <c r="E35" s="1202"/>
      <c r="F35" s="1028"/>
      <c r="G35" s="1028"/>
      <c r="H35" s="1017"/>
      <c r="I35" s="1202"/>
      <c r="J35" s="1028"/>
      <c r="K35" s="967"/>
      <c r="L35" s="690"/>
      <c r="M35" s="558" t="s">
        <v>11</v>
      </c>
      <c r="N35" s="1008"/>
      <c r="O35" s="1008"/>
      <c r="P35" s="1008"/>
      <c r="Q35" s="1008"/>
      <c r="R35" s="1008"/>
      <c r="S35" s="1008"/>
      <c r="T35" s="1008"/>
      <c r="U35" s="1007"/>
      <c r="V35" s="1008"/>
      <c r="W35" s="667"/>
      <c r="Y35" s="831"/>
      <c r="Z35" s="831" t="str">
        <f t="shared" si="0"/>
        <v>Добавить группу потребителей</v>
      </c>
      <c r="AA35" s="831"/>
      <c r="AB35" s="831"/>
      <c r="AC35" s="831"/>
      <c r="AI35" s="1010"/>
      <c r="AJ35" s="1010"/>
    </row>
    <row r="36" spans="1:36" ht="15" customHeight="1">
      <c r="A36" s="1202"/>
      <c r="B36" s="1202"/>
      <c r="C36" s="1202"/>
      <c r="D36" s="1202"/>
      <c r="E36" s="966"/>
      <c r="F36" s="1028"/>
      <c r="G36" s="1028"/>
      <c r="H36" s="1028"/>
      <c r="I36" s="981"/>
      <c r="J36" s="996"/>
      <c r="K36" s="965"/>
      <c r="L36" s="690"/>
      <c r="M36" s="1003" t="s">
        <v>12</v>
      </c>
      <c r="N36" s="1008"/>
      <c r="O36" s="1008"/>
      <c r="P36" s="1008"/>
      <c r="Q36" s="1008"/>
      <c r="R36" s="1008"/>
      <c r="S36" s="1008"/>
      <c r="T36" s="1008"/>
      <c r="U36" s="1007"/>
      <c r="V36" s="1008"/>
      <c r="W36" s="667"/>
      <c r="Y36" s="831"/>
      <c r="Z36" s="831" t="str">
        <f t="shared" si="0"/>
        <v>Добавить схему подключения</v>
      </c>
      <c r="AA36" s="831"/>
      <c r="AB36" s="831"/>
      <c r="AC36" s="831"/>
      <c r="AI36" s="1010"/>
      <c r="AJ36" s="1010"/>
    </row>
    <row r="37" spans="1:36" ht="11.25">
      <c r="A37" s="992"/>
      <c r="B37" s="992"/>
      <c r="C37" s="992"/>
      <c r="D37" s="992"/>
      <c r="E37" s="992"/>
      <c r="F37" s="992"/>
      <c r="G37" s="992"/>
      <c r="H37" s="992"/>
      <c r="I37" s="992"/>
      <c r="J37" s="992"/>
      <c r="K37" s="992"/>
      <c r="X37" s="992"/>
      <c r="Y37" s="992"/>
      <c r="Z37" s="992"/>
      <c r="AA37" s="992"/>
      <c r="AB37" s="992"/>
      <c r="AC37" s="992"/>
      <c r="AD37" s="992"/>
      <c r="AE37" s="992"/>
      <c r="AF37" s="992"/>
      <c r="AG37" s="992"/>
      <c r="AH37" s="992"/>
    </row>
    <row r="38" spans="1:36" ht="90" customHeight="1">
      <c r="L38" s="1">
        <v>1</v>
      </c>
      <c r="M38" s="1195" t="s">
        <v>633</v>
      </c>
      <c r="N38" s="1195"/>
      <c r="O38" s="1195"/>
      <c r="P38" s="1195"/>
      <c r="Q38" s="1195"/>
      <c r="R38" s="1195"/>
      <c r="S38" s="1195"/>
      <c r="T38" s="1195"/>
      <c r="U38" s="1195"/>
      <c r="V38" s="1195"/>
      <c r="W38" s="1195"/>
    </row>
  </sheetData>
  <sheetProtection algorithmName="SHA-512" hashValue="EnExEl4GkUpeyZ1n0Xaj2J34mrKEl86W71RV7ZAOCYjJQp+Jens564c7qEhcQmGo6OJ0zdxYyrV0M5lEWOPBzA==" saltValue="MWv3hJbtZlBWJDLpsDkIuA==" spinCount="100000" sheet="1" objects="1" scenarios="1" formatColumns="0" formatRows="0"/>
  <dataConsolidate leftLabels="1" link="1"/>
  <mergeCells count="55">
    <mergeCell ref="W24:W26"/>
    <mergeCell ref="M38:W38"/>
    <mergeCell ref="O21:V21"/>
    <mergeCell ref="E22:E35"/>
    <mergeCell ref="I22:I35"/>
    <mergeCell ref="O22:V22"/>
    <mergeCell ref="F23:F26"/>
    <mergeCell ref="J23:J26"/>
    <mergeCell ref="O23:V23"/>
    <mergeCell ref="R24:R25"/>
    <mergeCell ref="S24:S25"/>
    <mergeCell ref="T24:T25"/>
    <mergeCell ref="W28:W30"/>
    <mergeCell ref="F31:F34"/>
    <mergeCell ref="J31:J34"/>
    <mergeCell ref="O31:V31"/>
    <mergeCell ref="S17:T17"/>
    <mergeCell ref="A18:A36"/>
    <mergeCell ref="O18:V18"/>
    <mergeCell ref="B19:B36"/>
    <mergeCell ref="O19:V19"/>
    <mergeCell ref="C20:C36"/>
    <mergeCell ref="O20:V20"/>
    <mergeCell ref="D21:D36"/>
    <mergeCell ref="U24:U25"/>
    <mergeCell ref="F27:F30"/>
    <mergeCell ref="J27:J30"/>
    <mergeCell ref="O27:V27"/>
    <mergeCell ref="R28:R29"/>
    <mergeCell ref="S28:S29"/>
    <mergeCell ref="T28:T29"/>
    <mergeCell ref="U28:U29"/>
    <mergeCell ref="O12:U12"/>
    <mergeCell ref="L13:V13"/>
    <mergeCell ref="W13:W16"/>
    <mergeCell ref="L14:L16"/>
    <mergeCell ref="M14:M16"/>
    <mergeCell ref="O14:T14"/>
    <mergeCell ref="U14:U16"/>
    <mergeCell ref="V14:V16"/>
    <mergeCell ref="O15:O16"/>
    <mergeCell ref="P15:Q15"/>
    <mergeCell ref="R15:T15"/>
    <mergeCell ref="S16:T16"/>
    <mergeCell ref="L11:M11"/>
    <mergeCell ref="L5:T5"/>
    <mergeCell ref="O7:T7"/>
    <mergeCell ref="O8:T8"/>
    <mergeCell ref="O9:T9"/>
    <mergeCell ref="O10:T10"/>
    <mergeCell ref="R32:R33"/>
    <mergeCell ref="S32:S33"/>
    <mergeCell ref="T32:T33"/>
    <mergeCell ref="U32:U33"/>
    <mergeCell ref="W32:W34"/>
  </mergeCells>
  <dataValidations count="11">
    <dataValidation allowBlank="1" sqref="WVT983070:WWE983076 JH65566:JS65572 TD65566:TO65572 ACZ65566:ADK65572 AMV65566:ANG65572 AWR65566:AXC65572 BGN65566:BGY65572 BQJ65566:BQU65572 CAF65566:CAQ65572 CKB65566:CKM65572 CTX65566:CUI65572 DDT65566:DEE65572 DNP65566:DOA65572 DXL65566:DXW65572 EHH65566:EHS65572 ERD65566:ERO65572 FAZ65566:FBK65572 FKV65566:FLG65572 FUR65566:FVC65572 GEN65566:GEY65572 GOJ65566:GOU65572 GYF65566:GYQ65572 HIB65566:HIM65572 HRX65566:HSI65572 IBT65566:ICE65572 ILP65566:IMA65572 IVL65566:IVW65572 JFH65566:JFS65572 JPD65566:JPO65572 JYZ65566:JZK65572 KIV65566:KJG65572 KSR65566:KTC65572 LCN65566:LCY65572 LMJ65566:LMU65572 LWF65566:LWQ65572 MGB65566:MGM65572 MPX65566:MQI65572 MZT65566:NAE65572 NJP65566:NKA65572 NTL65566:NTW65572 ODH65566:ODS65572 OND65566:ONO65572 OWZ65566:OXK65572 PGV65566:PHG65572 PQR65566:PRC65572 QAN65566:QAY65572 QKJ65566:QKU65572 QUF65566:QUQ65572 REB65566:REM65572 RNX65566:ROI65572 RXT65566:RYE65572 SHP65566:SIA65572 SRL65566:SRW65572 TBH65566:TBS65572 TLD65566:TLO65572 TUZ65566:TVK65572 UEV65566:UFG65572 UOR65566:UPC65572 UYN65566:UYY65572 VIJ65566:VIU65572 VSF65566:VSQ65572 WCB65566:WCM65572 WLX65566:WMI65572 WVT65566:WWE65572 JH131102:JS131108 TD131102:TO131108 ACZ131102:ADK131108 AMV131102:ANG131108 AWR131102:AXC131108 BGN131102:BGY131108 BQJ131102:BQU131108 CAF131102:CAQ131108 CKB131102:CKM131108 CTX131102:CUI131108 DDT131102:DEE131108 DNP131102:DOA131108 DXL131102:DXW131108 EHH131102:EHS131108 ERD131102:ERO131108 FAZ131102:FBK131108 FKV131102:FLG131108 FUR131102:FVC131108 GEN131102:GEY131108 GOJ131102:GOU131108 GYF131102:GYQ131108 HIB131102:HIM131108 HRX131102:HSI131108 IBT131102:ICE131108 ILP131102:IMA131108 IVL131102:IVW131108 JFH131102:JFS131108 JPD131102:JPO131108 JYZ131102:JZK131108 KIV131102:KJG131108 KSR131102:KTC131108 LCN131102:LCY131108 LMJ131102:LMU131108 LWF131102:LWQ131108 MGB131102:MGM131108 MPX131102:MQI131108 MZT131102:NAE131108 NJP131102:NKA131108 NTL131102:NTW131108 ODH131102:ODS131108 OND131102:ONO131108 OWZ131102:OXK131108 PGV131102:PHG131108 PQR131102:PRC131108 QAN131102:QAY131108 QKJ131102:QKU131108 QUF131102:QUQ131108 REB131102:REM131108 RNX131102:ROI131108 RXT131102:RYE131108 SHP131102:SIA131108 SRL131102:SRW131108 TBH131102:TBS131108 TLD131102:TLO131108 TUZ131102:TVK131108 UEV131102:UFG131108 UOR131102:UPC131108 UYN131102:UYY131108 VIJ131102:VIU131108 VSF131102:VSQ131108 WCB131102:WCM131108 WLX131102:WMI131108 WVT131102:WWE131108 JH196638:JS196644 TD196638:TO196644 ACZ196638:ADK196644 AMV196638:ANG196644 AWR196638:AXC196644 BGN196638:BGY196644 BQJ196638:BQU196644 CAF196638:CAQ196644 CKB196638:CKM196644 CTX196638:CUI196644 DDT196638:DEE196644 DNP196638:DOA196644 DXL196638:DXW196644 EHH196638:EHS196644 ERD196638:ERO196644 FAZ196638:FBK196644 FKV196638:FLG196644 FUR196638:FVC196644 GEN196638:GEY196644 GOJ196638:GOU196644 GYF196638:GYQ196644 HIB196638:HIM196644 HRX196638:HSI196644 IBT196638:ICE196644 ILP196638:IMA196644 IVL196638:IVW196644 JFH196638:JFS196644 JPD196638:JPO196644 JYZ196638:JZK196644 KIV196638:KJG196644 KSR196638:KTC196644 LCN196638:LCY196644 LMJ196638:LMU196644 LWF196638:LWQ196644 MGB196638:MGM196644 MPX196638:MQI196644 MZT196638:NAE196644 NJP196638:NKA196644 NTL196638:NTW196644 ODH196638:ODS196644 OND196638:ONO196644 OWZ196638:OXK196644 PGV196638:PHG196644 PQR196638:PRC196644 QAN196638:QAY196644 QKJ196638:QKU196644 QUF196638:QUQ196644 REB196638:REM196644 RNX196638:ROI196644 RXT196638:RYE196644 SHP196638:SIA196644 SRL196638:SRW196644 TBH196638:TBS196644 TLD196638:TLO196644 TUZ196638:TVK196644 UEV196638:UFG196644 UOR196638:UPC196644 UYN196638:UYY196644 VIJ196638:VIU196644 VSF196638:VSQ196644 WCB196638:WCM196644 WLX196638:WMI196644 WVT196638:WWE196644 JH262174:JS262180 TD262174:TO262180 ACZ262174:ADK262180 AMV262174:ANG262180 AWR262174:AXC262180 BGN262174:BGY262180 BQJ262174:BQU262180 CAF262174:CAQ262180 CKB262174:CKM262180 CTX262174:CUI262180 DDT262174:DEE262180 DNP262174:DOA262180 DXL262174:DXW262180 EHH262174:EHS262180 ERD262174:ERO262180 FAZ262174:FBK262180 FKV262174:FLG262180 FUR262174:FVC262180 GEN262174:GEY262180 GOJ262174:GOU262180 GYF262174:GYQ262180 HIB262174:HIM262180 HRX262174:HSI262180 IBT262174:ICE262180 ILP262174:IMA262180 IVL262174:IVW262180 JFH262174:JFS262180 JPD262174:JPO262180 JYZ262174:JZK262180 KIV262174:KJG262180 KSR262174:KTC262180 LCN262174:LCY262180 LMJ262174:LMU262180 LWF262174:LWQ262180 MGB262174:MGM262180 MPX262174:MQI262180 MZT262174:NAE262180 NJP262174:NKA262180 NTL262174:NTW262180 ODH262174:ODS262180 OND262174:ONO262180 OWZ262174:OXK262180 PGV262174:PHG262180 PQR262174:PRC262180 QAN262174:QAY262180 QKJ262174:QKU262180 QUF262174:QUQ262180 REB262174:REM262180 RNX262174:ROI262180 RXT262174:RYE262180 SHP262174:SIA262180 SRL262174:SRW262180 TBH262174:TBS262180 TLD262174:TLO262180 TUZ262174:TVK262180 UEV262174:UFG262180 UOR262174:UPC262180 UYN262174:UYY262180 VIJ262174:VIU262180 VSF262174:VSQ262180 WCB262174:WCM262180 WLX262174:WMI262180 WVT262174:WWE262180 JH327710:JS327716 TD327710:TO327716 ACZ327710:ADK327716 AMV327710:ANG327716 AWR327710:AXC327716 BGN327710:BGY327716 BQJ327710:BQU327716 CAF327710:CAQ327716 CKB327710:CKM327716 CTX327710:CUI327716 DDT327710:DEE327716 DNP327710:DOA327716 DXL327710:DXW327716 EHH327710:EHS327716 ERD327710:ERO327716 FAZ327710:FBK327716 FKV327710:FLG327716 FUR327710:FVC327716 GEN327710:GEY327716 GOJ327710:GOU327716 GYF327710:GYQ327716 HIB327710:HIM327716 HRX327710:HSI327716 IBT327710:ICE327716 ILP327710:IMA327716 IVL327710:IVW327716 JFH327710:JFS327716 JPD327710:JPO327716 JYZ327710:JZK327716 KIV327710:KJG327716 KSR327710:KTC327716 LCN327710:LCY327716 LMJ327710:LMU327716 LWF327710:LWQ327716 MGB327710:MGM327716 MPX327710:MQI327716 MZT327710:NAE327716 NJP327710:NKA327716 NTL327710:NTW327716 ODH327710:ODS327716 OND327710:ONO327716 OWZ327710:OXK327716 PGV327710:PHG327716 PQR327710:PRC327716 QAN327710:QAY327716 QKJ327710:QKU327716 QUF327710:QUQ327716 REB327710:REM327716 RNX327710:ROI327716 RXT327710:RYE327716 SHP327710:SIA327716 SRL327710:SRW327716 TBH327710:TBS327716 TLD327710:TLO327716 TUZ327710:TVK327716 UEV327710:UFG327716 UOR327710:UPC327716 UYN327710:UYY327716 VIJ327710:VIU327716 VSF327710:VSQ327716 WCB327710:WCM327716 WLX327710:WMI327716 WVT327710:WWE327716 JH393246:JS393252 TD393246:TO393252 ACZ393246:ADK393252 AMV393246:ANG393252 AWR393246:AXC393252 BGN393246:BGY393252 BQJ393246:BQU393252 CAF393246:CAQ393252 CKB393246:CKM393252 CTX393246:CUI393252 DDT393246:DEE393252 DNP393246:DOA393252 DXL393246:DXW393252 EHH393246:EHS393252 ERD393246:ERO393252 FAZ393246:FBK393252 FKV393246:FLG393252 FUR393246:FVC393252 GEN393246:GEY393252 GOJ393246:GOU393252 GYF393246:GYQ393252 HIB393246:HIM393252 HRX393246:HSI393252 IBT393246:ICE393252 ILP393246:IMA393252 IVL393246:IVW393252 JFH393246:JFS393252 JPD393246:JPO393252 JYZ393246:JZK393252 KIV393246:KJG393252 KSR393246:KTC393252 LCN393246:LCY393252 LMJ393246:LMU393252 LWF393246:LWQ393252 MGB393246:MGM393252 MPX393246:MQI393252 MZT393246:NAE393252 NJP393246:NKA393252 NTL393246:NTW393252 ODH393246:ODS393252 OND393246:ONO393252 OWZ393246:OXK393252 PGV393246:PHG393252 PQR393246:PRC393252 QAN393246:QAY393252 QKJ393246:QKU393252 QUF393246:QUQ393252 REB393246:REM393252 RNX393246:ROI393252 RXT393246:RYE393252 SHP393246:SIA393252 SRL393246:SRW393252 TBH393246:TBS393252 TLD393246:TLO393252 TUZ393246:TVK393252 UEV393246:UFG393252 UOR393246:UPC393252 UYN393246:UYY393252 VIJ393246:VIU393252 VSF393246:VSQ393252 WCB393246:WCM393252 WLX393246:WMI393252 WVT393246:WWE393252 JH458782:JS458788 TD458782:TO458788 ACZ458782:ADK458788 AMV458782:ANG458788 AWR458782:AXC458788 BGN458782:BGY458788 BQJ458782:BQU458788 CAF458782:CAQ458788 CKB458782:CKM458788 CTX458782:CUI458788 DDT458782:DEE458788 DNP458782:DOA458788 DXL458782:DXW458788 EHH458782:EHS458788 ERD458782:ERO458788 FAZ458782:FBK458788 FKV458782:FLG458788 FUR458782:FVC458788 GEN458782:GEY458788 GOJ458782:GOU458788 GYF458782:GYQ458788 HIB458782:HIM458788 HRX458782:HSI458788 IBT458782:ICE458788 ILP458782:IMA458788 IVL458782:IVW458788 JFH458782:JFS458788 JPD458782:JPO458788 JYZ458782:JZK458788 KIV458782:KJG458788 KSR458782:KTC458788 LCN458782:LCY458788 LMJ458782:LMU458788 LWF458782:LWQ458788 MGB458782:MGM458788 MPX458782:MQI458788 MZT458782:NAE458788 NJP458782:NKA458788 NTL458782:NTW458788 ODH458782:ODS458788 OND458782:ONO458788 OWZ458782:OXK458788 PGV458782:PHG458788 PQR458782:PRC458788 QAN458782:QAY458788 QKJ458782:QKU458788 QUF458782:QUQ458788 REB458782:REM458788 RNX458782:ROI458788 RXT458782:RYE458788 SHP458782:SIA458788 SRL458782:SRW458788 TBH458782:TBS458788 TLD458782:TLO458788 TUZ458782:TVK458788 UEV458782:UFG458788 UOR458782:UPC458788 UYN458782:UYY458788 VIJ458782:VIU458788 VSF458782:VSQ458788 WCB458782:WCM458788 WLX458782:WMI458788 WVT458782:WWE458788 JH524318:JS524324 TD524318:TO524324 ACZ524318:ADK524324 AMV524318:ANG524324 AWR524318:AXC524324 BGN524318:BGY524324 BQJ524318:BQU524324 CAF524318:CAQ524324 CKB524318:CKM524324 CTX524318:CUI524324 DDT524318:DEE524324 DNP524318:DOA524324 DXL524318:DXW524324 EHH524318:EHS524324 ERD524318:ERO524324 FAZ524318:FBK524324 FKV524318:FLG524324 FUR524318:FVC524324 GEN524318:GEY524324 GOJ524318:GOU524324 GYF524318:GYQ524324 HIB524318:HIM524324 HRX524318:HSI524324 IBT524318:ICE524324 ILP524318:IMA524324 IVL524318:IVW524324 JFH524318:JFS524324 JPD524318:JPO524324 JYZ524318:JZK524324 KIV524318:KJG524324 KSR524318:KTC524324 LCN524318:LCY524324 LMJ524318:LMU524324 LWF524318:LWQ524324 MGB524318:MGM524324 MPX524318:MQI524324 MZT524318:NAE524324 NJP524318:NKA524324 NTL524318:NTW524324 ODH524318:ODS524324 OND524318:ONO524324 OWZ524318:OXK524324 PGV524318:PHG524324 PQR524318:PRC524324 QAN524318:QAY524324 QKJ524318:QKU524324 QUF524318:QUQ524324 REB524318:REM524324 RNX524318:ROI524324 RXT524318:RYE524324 SHP524318:SIA524324 SRL524318:SRW524324 TBH524318:TBS524324 TLD524318:TLO524324 TUZ524318:TVK524324 UEV524318:UFG524324 UOR524318:UPC524324 UYN524318:UYY524324 VIJ524318:VIU524324 VSF524318:VSQ524324 WCB524318:WCM524324 WLX524318:WMI524324 WVT524318:WWE524324 JH589854:JS589860 TD589854:TO589860 ACZ589854:ADK589860 AMV589854:ANG589860 AWR589854:AXC589860 BGN589854:BGY589860 BQJ589854:BQU589860 CAF589854:CAQ589860 CKB589854:CKM589860 CTX589854:CUI589860 DDT589854:DEE589860 DNP589854:DOA589860 DXL589854:DXW589860 EHH589854:EHS589860 ERD589854:ERO589860 FAZ589854:FBK589860 FKV589854:FLG589860 FUR589854:FVC589860 GEN589854:GEY589860 GOJ589854:GOU589860 GYF589854:GYQ589860 HIB589854:HIM589860 HRX589854:HSI589860 IBT589854:ICE589860 ILP589854:IMA589860 IVL589854:IVW589860 JFH589854:JFS589860 JPD589854:JPO589860 JYZ589854:JZK589860 KIV589854:KJG589860 KSR589854:KTC589860 LCN589854:LCY589860 LMJ589854:LMU589860 LWF589854:LWQ589860 MGB589854:MGM589860 MPX589854:MQI589860 MZT589854:NAE589860 NJP589854:NKA589860 NTL589854:NTW589860 ODH589854:ODS589860 OND589854:ONO589860 OWZ589854:OXK589860 PGV589854:PHG589860 PQR589854:PRC589860 QAN589854:QAY589860 QKJ589854:QKU589860 QUF589854:QUQ589860 REB589854:REM589860 RNX589854:ROI589860 RXT589854:RYE589860 SHP589854:SIA589860 SRL589854:SRW589860 TBH589854:TBS589860 TLD589854:TLO589860 TUZ589854:TVK589860 UEV589854:UFG589860 UOR589854:UPC589860 UYN589854:UYY589860 VIJ589854:VIU589860 VSF589854:VSQ589860 WCB589854:WCM589860 WLX589854:WMI589860 WVT589854:WWE589860 JH655390:JS655396 TD655390:TO655396 ACZ655390:ADK655396 AMV655390:ANG655396 AWR655390:AXC655396 BGN655390:BGY655396 BQJ655390:BQU655396 CAF655390:CAQ655396 CKB655390:CKM655396 CTX655390:CUI655396 DDT655390:DEE655396 DNP655390:DOA655396 DXL655390:DXW655396 EHH655390:EHS655396 ERD655390:ERO655396 FAZ655390:FBK655396 FKV655390:FLG655396 FUR655390:FVC655396 GEN655390:GEY655396 GOJ655390:GOU655396 GYF655390:GYQ655396 HIB655390:HIM655396 HRX655390:HSI655396 IBT655390:ICE655396 ILP655390:IMA655396 IVL655390:IVW655396 JFH655390:JFS655396 JPD655390:JPO655396 JYZ655390:JZK655396 KIV655390:KJG655396 KSR655390:KTC655396 LCN655390:LCY655396 LMJ655390:LMU655396 LWF655390:LWQ655396 MGB655390:MGM655396 MPX655390:MQI655396 MZT655390:NAE655396 NJP655390:NKA655396 NTL655390:NTW655396 ODH655390:ODS655396 OND655390:ONO655396 OWZ655390:OXK655396 PGV655390:PHG655396 PQR655390:PRC655396 QAN655390:QAY655396 QKJ655390:QKU655396 QUF655390:QUQ655396 REB655390:REM655396 RNX655390:ROI655396 RXT655390:RYE655396 SHP655390:SIA655396 SRL655390:SRW655396 TBH655390:TBS655396 TLD655390:TLO655396 TUZ655390:TVK655396 UEV655390:UFG655396 UOR655390:UPC655396 UYN655390:UYY655396 VIJ655390:VIU655396 VSF655390:VSQ655396 WCB655390:WCM655396 WLX655390:WMI655396 WVT655390:WWE655396 JH720926:JS720932 TD720926:TO720932 ACZ720926:ADK720932 AMV720926:ANG720932 AWR720926:AXC720932 BGN720926:BGY720932 BQJ720926:BQU720932 CAF720926:CAQ720932 CKB720926:CKM720932 CTX720926:CUI720932 DDT720926:DEE720932 DNP720926:DOA720932 DXL720926:DXW720932 EHH720926:EHS720932 ERD720926:ERO720932 FAZ720926:FBK720932 FKV720926:FLG720932 FUR720926:FVC720932 GEN720926:GEY720932 GOJ720926:GOU720932 GYF720926:GYQ720932 HIB720926:HIM720932 HRX720926:HSI720932 IBT720926:ICE720932 ILP720926:IMA720932 IVL720926:IVW720932 JFH720926:JFS720932 JPD720926:JPO720932 JYZ720926:JZK720932 KIV720926:KJG720932 KSR720926:KTC720932 LCN720926:LCY720932 LMJ720926:LMU720932 LWF720926:LWQ720932 MGB720926:MGM720932 MPX720926:MQI720932 MZT720926:NAE720932 NJP720926:NKA720932 NTL720926:NTW720932 ODH720926:ODS720932 OND720926:ONO720932 OWZ720926:OXK720932 PGV720926:PHG720932 PQR720926:PRC720932 QAN720926:QAY720932 QKJ720926:QKU720932 QUF720926:QUQ720932 REB720926:REM720932 RNX720926:ROI720932 RXT720926:RYE720932 SHP720926:SIA720932 SRL720926:SRW720932 TBH720926:TBS720932 TLD720926:TLO720932 TUZ720926:TVK720932 UEV720926:UFG720932 UOR720926:UPC720932 UYN720926:UYY720932 VIJ720926:VIU720932 VSF720926:VSQ720932 WCB720926:WCM720932 WLX720926:WMI720932 WVT720926:WWE720932 JH786462:JS786468 TD786462:TO786468 ACZ786462:ADK786468 AMV786462:ANG786468 AWR786462:AXC786468 BGN786462:BGY786468 BQJ786462:BQU786468 CAF786462:CAQ786468 CKB786462:CKM786468 CTX786462:CUI786468 DDT786462:DEE786468 DNP786462:DOA786468 DXL786462:DXW786468 EHH786462:EHS786468 ERD786462:ERO786468 FAZ786462:FBK786468 FKV786462:FLG786468 FUR786462:FVC786468 GEN786462:GEY786468 GOJ786462:GOU786468 GYF786462:GYQ786468 HIB786462:HIM786468 HRX786462:HSI786468 IBT786462:ICE786468 ILP786462:IMA786468 IVL786462:IVW786468 JFH786462:JFS786468 JPD786462:JPO786468 JYZ786462:JZK786468 KIV786462:KJG786468 KSR786462:KTC786468 LCN786462:LCY786468 LMJ786462:LMU786468 LWF786462:LWQ786468 MGB786462:MGM786468 MPX786462:MQI786468 MZT786462:NAE786468 NJP786462:NKA786468 NTL786462:NTW786468 ODH786462:ODS786468 OND786462:ONO786468 OWZ786462:OXK786468 PGV786462:PHG786468 PQR786462:PRC786468 QAN786462:QAY786468 QKJ786462:QKU786468 QUF786462:QUQ786468 REB786462:REM786468 RNX786462:ROI786468 RXT786462:RYE786468 SHP786462:SIA786468 SRL786462:SRW786468 TBH786462:TBS786468 TLD786462:TLO786468 TUZ786462:TVK786468 UEV786462:UFG786468 UOR786462:UPC786468 UYN786462:UYY786468 VIJ786462:VIU786468 VSF786462:VSQ786468 WCB786462:WCM786468 WLX786462:WMI786468 WVT786462:WWE786468 JH851998:JS852004 TD851998:TO852004 ACZ851998:ADK852004 AMV851998:ANG852004 AWR851998:AXC852004 BGN851998:BGY852004 BQJ851998:BQU852004 CAF851998:CAQ852004 CKB851998:CKM852004 CTX851998:CUI852004 DDT851998:DEE852004 DNP851998:DOA852004 DXL851998:DXW852004 EHH851998:EHS852004 ERD851998:ERO852004 FAZ851998:FBK852004 FKV851998:FLG852004 FUR851998:FVC852004 GEN851998:GEY852004 GOJ851998:GOU852004 GYF851998:GYQ852004 HIB851998:HIM852004 HRX851998:HSI852004 IBT851998:ICE852004 ILP851998:IMA852004 IVL851998:IVW852004 JFH851998:JFS852004 JPD851998:JPO852004 JYZ851998:JZK852004 KIV851998:KJG852004 KSR851998:KTC852004 LCN851998:LCY852004 LMJ851998:LMU852004 LWF851998:LWQ852004 MGB851998:MGM852004 MPX851998:MQI852004 MZT851998:NAE852004 NJP851998:NKA852004 NTL851998:NTW852004 ODH851998:ODS852004 OND851998:ONO852004 OWZ851998:OXK852004 PGV851998:PHG852004 PQR851998:PRC852004 QAN851998:QAY852004 QKJ851998:QKU852004 QUF851998:QUQ852004 REB851998:REM852004 RNX851998:ROI852004 RXT851998:RYE852004 SHP851998:SIA852004 SRL851998:SRW852004 TBH851998:TBS852004 TLD851998:TLO852004 TUZ851998:TVK852004 UEV851998:UFG852004 UOR851998:UPC852004 UYN851998:UYY852004 VIJ851998:VIU852004 VSF851998:VSQ852004 WCB851998:WCM852004 WLX851998:WMI852004 WVT851998:WWE852004 JH917534:JS917540 TD917534:TO917540 ACZ917534:ADK917540 AMV917534:ANG917540 AWR917534:AXC917540 BGN917534:BGY917540 BQJ917534:BQU917540 CAF917534:CAQ917540 CKB917534:CKM917540 CTX917534:CUI917540 DDT917534:DEE917540 DNP917534:DOA917540 DXL917534:DXW917540 EHH917534:EHS917540 ERD917534:ERO917540 FAZ917534:FBK917540 FKV917534:FLG917540 FUR917534:FVC917540 GEN917534:GEY917540 GOJ917534:GOU917540 GYF917534:GYQ917540 HIB917534:HIM917540 HRX917534:HSI917540 IBT917534:ICE917540 ILP917534:IMA917540 IVL917534:IVW917540 JFH917534:JFS917540 JPD917534:JPO917540 JYZ917534:JZK917540 KIV917534:KJG917540 KSR917534:KTC917540 LCN917534:LCY917540 LMJ917534:LMU917540 LWF917534:LWQ917540 MGB917534:MGM917540 MPX917534:MQI917540 MZT917534:NAE917540 NJP917534:NKA917540 NTL917534:NTW917540 ODH917534:ODS917540 OND917534:ONO917540 OWZ917534:OXK917540 PGV917534:PHG917540 PQR917534:PRC917540 QAN917534:QAY917540 QKJ917534:QKU917540 QUF917534:QUQ917540 REB917534:REM917540 RNX917534:ROI917540 RXT917534:RYE917540 SHP917534:SIA917540 SRL917534:SRW917540 TBH917534:TBS917540 TLD917534:TLO917540 TUZ917534:TVK917540 UEV917534:UFG917540 UOR917534:UPC917540 UYN917534:UYY917540 VIJ917534:VIU917540 VSF917534:VSQ917540 WCB917534:WCM917540 WLX917534:WMI917540 WVT917534:WWE917540 JH983070:JS983076 TD983070:TO983076 ACZ983070:ADK983076 AMV983070:ANG983076 AWR983070:AXC983076 BGN983070:BGY983076 BQJ983070:BQU983076 CAF983070:CAQ983076 CKB983070:CKM983076 CTX983070:CUI983076 DDT983070:DEE983076 DNP983070:DOA983076 DXL983070:DXW983076 EHH983070:EHS983076 ERD983070:ERO983076 FAZ983070:FBK983076 FKV983070:FLG983076 FUR983070:FVC983076 GEN983070:GEY983076 GOJ983070:GOU983076 GYF983070:GYQ983076 HIB983070:HIM983076 HRX983070:HSI983076 IBT983070:ICE983076 ILP983070:IMA983076 IVL983070:IVW983076 JFH983070:JFS983076 JPD983070:JPO983076 JYZ983070:JZK983076 KIV983070:KJG983076 KSR983070:KTC983076 LCN983070:LCY983076 LMJ983070:LMU983076 LWF983070:LWQ983076 MGB983070:MGM983076 MPX983070:MQI983076 MZT983070:NAE983076 NJP983070:NKA983076 NTL983070:NTW983076 ODH983070:ODS983076 OND983070:ONO983076 OWZ983070:OXK983076 PGV983070:PHG983076 PQR983070:PRC983076 QAN983070:QAY983076 QKJ983070:QKU983076 QUF983070:QUQ983076 REB983070:REM983076 RNX983070:ROI983076 RXT983070:RYE983076 SHP983070:SIA983076 SRL983070:SRW983076 TBH983070:TBS983076 TLD983070:TLO983076 TUZ983070:TVK983076 UEV983070:UFG983076 UOR983070:UPC983076 UYN983070:UYY983076 VIJ983070:VIU983076 VSF983070:VSQ983076 WCB983070:WCM983076 WLX983070:WMI983076 L35:W36 L131102:W131108 L196638:W196644 L262174:W262180 L327710:W327716 L393246:W393252 L458782:W458788 L524318:W524324 L589854:W589860 L655390:W655396 L720926:W720932 L786462:W786468 L851998:W852004 L917534:W917540 L983070:W983076 L65566:W65572 TD34:TO36 JH34:JS36 WVT34:WWE36 WLX34:WMI36 WCB34:WCM36 VSF34:VSQ36 VIJ34:VIU36 UYN34:UYY36 UOR34:UPC36 UEV34:UFG36 TUZ34:TVK36 TLD34:TLO36 TBH34:TBS36 SRL34:SRW36 SHP34:SIA36 RXT34:RYE36 RNX34:ROI36 REB34:REM36 QUF34:QUQ36 QKJ34:QKU36 QAN34:QAY36 PQR34:PRC36 PGV34:PHG36 OWZ34:OXK36 OND34:ONO36 ODH34:ODS36 NTL34:NTW36 NJP34:NKA36 MZT34:NAE36 MPX34:MQI36 MGB34:MGM36 LWF34:LWQ36 LMJ34:LMU36 LCN34:LCY36 KSR34:KTC36 KIV34:KJG36 JYZ34:JZK36 JPD34:JPO36 JFH34:JFS36 IVL34:IVW36 ILP34:IMA36 IBT34:ICE36 HRX34:HSI36 HIB34:HIM36 GYF34:GYQ36 GOJ34:GOU36 GEN34:GEY36 FUR34:FVC36 FKV34:FLG36 FAZ34:FBK36 ERD34:ERO36 EHH34:EHS36 DXL34:DXW36 DNP34:DOA36 DDT34:DEE36 CTX34:CUI36 CKB34:CKM36 CAF34:CAQ36 BQJ34:BQU36 BGN34:BGY36 AWR34:AXC36 AMV34:ANG36 L30:V30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26:JS26 TD26:TO26 ACZ26:ADK26 L26:V26 AMV30:ANG30 AWR30:AXC30 BGN30:BGY30 BQJ30:BQU30 CAF30:CAQ30 CKB30:CKM30 CTX30:CUI30 DDT30:DEE30 DNP30:DOA30 DXL30:DXW30 EHH30:EHS30 ERD30:ERO30 FAZ30:FBK30 FKV30:FLG30 FUR30:FVC30 GEN30:GEY30 GOJ30:GOU30 GYF30:GYQ30 HIB30:HIM30 HRX30:HSI30 IBT30:ICE30 ILP30:IMA30 IVL30:IVW30 JFH30:JFS30 JPD30:JPO30 JYZ30:JZK30 KIV30:KJG30 KSR30:KTC30 LCN30:LCY30 LMJ30:LMU30 LWF30:LWQ30 MGB30:MGM30 MPX30:MQI30 MZT30:NAE30 NJP30:NKA30 NTL30:NTW30 ODH30:ODS30 OND30:ONO30 OWZ30:OXK30 PGV30:PHG30 PQR30:PRC30 QAN30:QAY30 QKJ30:QKU30 QUF30:QUQ30 REB30:REM30 RNX30:ROI30 RXT30:RYE30 SHP30:SIA30 SRL30:SRW30 TBH30:TBS30 TLD30:TLO30 TUZ30:TVK30 UEV30:UFG30 UOR30:UPC30 UYN30:UYY30 VIJ30:VIU30 VSF30:VSQ30 WCB30:WCM30 WLX30:WMI30 WVT30:WWE30 JH30:JS30 TD30:TO30 ACZ30:ADK30 ACZ34:ADK36 L34:V34"/>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dataValidation allowBlank="1" showInputMessage="1" showErrorMessage="1" prompt="Для выбора выполните двойной щелчок левой клавиши мыши по соответствующей ячейке." sqref="S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S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S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S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S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S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S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S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S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S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S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S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S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S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S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U458780 U524316 JQ65564 TM65564 ADI65564 ANE65564 AXA65564 BGW65564 BQS65564 CAO65564 CKK65564 CUG65564 DEC65564 DNY65564 DXU65564 EHQ65564 ERM65564 FBI65564 FLE65564 FVA65564 GEW65564 GOS65564 GYO65564 HIK65564 HSG65564 ICC65564 ILY65564 IVU65564 JFQ65564 JPM65564 JZI65564 KJE65564 KTA65564 LCW65564 LMS65564 LWO65564 MGK65564 MQG65564 NAC65564 NJY65564 NTU65564 ODQ65564 ONM65564 OXI65564 PHE65564 PRA65564 QAW65564 QKS65564 QUO65564 REK65564 ROG65564 RYC65564 SHY65564 SRU65564 TBQ65564 TLM65564 TVI65564 UFE65564 UPA65564 UYW65564 VIS65564 VSO65564 WCK65564 WMG65564 WWC65564 U589852 JQ131100 TM131100 ADI131100 ANE131100 AXA131100 BGW131100 BQS131100 CAO131100 CKK131100 CUG131100 DEC131100 DNY131100 DXU131100 EHQ131100 ERM131100 FBI131100 FLE131100 FVA131100 GEW131100 GOS131100 GYO131100 HIK131100 HSG131100 ICC131100 ILY131100 IVU131100 JFQ131100 JPM131100 JZI131100 KJE131100 KTA131100 LCW131100 LMS131100 LWO131100 MGK131100 MQG131100 NAC131100 NJY131100 NTU131100 ODQ131100 ONM131100 OXI131100 PHE131100 PRA131100 QAW131100 QKS131100 QUO131100 REK131100 ROG131100 RYC131100 SHY131100 SRU131100 TBQ131100 TLM131100 TVI131100 UFE131100 UPA131100 UYW131100 VIS131100 VSO131100 WCK131100 WMG131100 WWC131100 U655388 JQ196636 TM196636 ADI196636 ANE196636 AXA196636 BGW196636 BQS196636 CAO196636 CKK196636 CUG196636 DEC196636 DNY196636 DXU196636 EHQ196636 ERM196636 FBI196636 FLE196636 FVA196636 GEW196636 GOS196636 GYO196636 HIK196636 HSG196636 ICC196636 ILY196636 IVU196636 JFQ196636 JPM196636 JZI196636 KJE196636 KTA196636 LCW196636 LMS196636 LWO196636 MGK196636 MQG196636 NAC196636 NJY196636 NTU196636 ODQ196636 ONM196636 OXI196636 PHE196636 PRA196636 QAW196636 QKS196636 QUO196636 REK196636 ROG196636 RYC196636 SHY196636 SRU196636 TBQ196636 TLM196636 TVI196636 UFE196636 UPA196636 UYW196636 VIS196636 VSO196636 WCK196636 WMG196636 WWC196636 U720924 JQ262172 TM262172 ADI262172 ANE262172 AXA262172 BGW262172 BQS262172 CAO262172 CKK262172 CUG262172 DEC262172 DNY262172 DXU262172 EHQ262172 ERM262172 FBI262172 FLE262172 FVA262172 GEW262172 GOS262172 GYO262172 HIK262172 HSG262172 ICC262172 ILY262172 IVU262172 JFQ262172 JPM262172 JZI262172 KJE262172 KTA262172 LCW262172 LMS262172 LWO262172 MGK262172 MQG262172 NAC262172 NJY262172 NTU262172 ODQ262172 ONM262172 OXI262172 PHE262172 PRA262172 QAW262172 QKS262172 QUO262172 REK262172 ROG262172 RYC262172 SHY262172 SRU262172 TBQ262172 TLM262172 TVI262172 UFE262172 UPA262172 UYW262172 VIS262172 VSO262172 WCK262172 WMG262172 WWC262172 U786460 JQ327708 TM327708 ADI327708 ANE327708 AXA327708 BGW327708 BQS327708 CAO327708 CKK327708 CUG327708 DEC327708 DNY327708 DXU327708 EHQ327708 ERM327708 FBI327708 FLE327708 FVA327708 GEW327708 GOS327708 GYO327708 HIK327708 HSG327708 ICC327708 ILY327708 IVU327708 JFQ327708 JPM327708 JZI327708 KJE327708 KTA327708 LCW327708 LMS327708 LWO327708 MGK327708 MQG327708 NAC327708 NJY327708 NTU327708 ODQ327708 ONM327708 OXI327708 PHE327708 PRA327708 QAW327708 QKS327708 QUO327708 REK327708 ROG327708 RYC327708 SHY327708 SRU327708 TBQ327708 TLM327708 TVI327708 UFE327708 UPA327708 UYW327708 VIS327708 VSO327708 WCK327708 WMG327708 WWC327708 U851996 JQ393244 TM393244 ADI393244 ANE393244 AXA393244 BGW393244 BQS393244 CAO393244 CKK393244 CUG393244 DEC393244 DNY393244 DXU393244 EHQ393244 ERM393244 FBI393244 FLE393244 FVA393244 GEW393244 GOS393244 GYO393244 HIK393244 HSG393244 ICC393244 ILY393244 IVU393244 JFQ393244 JPM393244 JZI393244 KJE393244 KTA393244 LCW393244 LMS393244 LWO393244 MGK393244 MQG393244 NAC393244 NJY393244 NTU393244 ODQ393244 ONM393244 OXI393244 PHE393244 PRA393244 QAW393244 QKS393244 QUO393244 REK393244 ROG393244 RYC393244 SHY393244 SRU393244 TBQ393244 TLM393244 TVI393244 UFE393244 UPA393244 UYW393244 VIS393244 VSO393244 WCK393244 WMG393244 WWC393244 U917532 JQ458780 TM458780 ADI458780 ANE458780 AXA458780 BGW458780 BQS458780 CAO458780 CKK458780 CUG458780 DEC458780 DNY458780 DXU458780 EHQ458780 ERM458780 FBI458780 FLE458780 FVA458780 GEW458780 GOS458780 GYO458780 HIK458780 HSG458780 ICC458780 ILY458780 IVU458780 JFQ458780 JPM458780 JZI458780 KJE458780 KTA458780 LCW458780 LMS458780 LWO458780 MGK458780 MQG458780 NAC458780 NJY458780 NTU458780 ODQ458780 ONM458780 OXI458780 PHE458780 PRA458780 QAW458780 QKS458780 QUO458780 REK458780 ROG458780 RYC458780 SHY458780 SRU458780 TBQ458780 TLM458780 TVI458780 UFE458780 UPA458780 UYW458780 VIS458780 VSO458780 WCK458780 WMG458780 WWC458780 U983068 JQ524316 TM524316 ADI524316 ANE524316 AXA524316 BGW524316 BQS524316 CAO524316 CKK524316 CUG524316 DEC524316 DNY524316 DXU524316 EHQ524316 ERM524316 FBI524316 FLE524316 FVA524316 GEW524316 GOS524316 GYO524316 HIK524316 HSG524316 ICC524316 ILY524316 IVU524316 JFQ524316 JPM524316 JZI524316 KJE524316 KTA524316 LCW524316 LMS524316 LWO524316 MGK524316 MQG524316 NAC524316 NJY524316 NTU524316 ODQ524316 ONM524316 OXI524316 PHE524316 PRA524316 QAW524316 QKS524316 QUO524316 REK524316 ROG524316 RYC524316 SHY524316 SRU524316 TBQ524316 TLM524316 TVI524316 UFE524316 UPA524316 UYW524316 VIS524316 VSO524316 WCK524316 WMG524316 WWC524316 U65564 JQ589852 TM589852 ADI589852 ANE589852 AXA589852 BGW589852 BQS589852 CAO589852 CKK589852 CUG589852 DEC589852 DNY589852 DXU589852 EHQ589852 ERM589852 FBI589852 FLE589852 FVA589852 GEW589852 GOS589852 GYO589852 HIK589852 HSG589852 ICC589852 ILY589852 IVU589852 JFQ589852 JPM589852 JZI589852 KJE589852 KTA589852 LCW589852 LMS589852 LWO589852 MGK589852 MQG589852 NAC589852 NJY589852 NTU589852 ODQ589852 ONM589852 OXI589852 PHE589852 PRA589852 QAW589852 QKS589852 QUO589852 REK589852 ROG589852 RYC589852 SHY589852 SRU589852 TBQ589852 TLM589852 TVI589852 UFE589852 UPA589852 UYW589852 VIS589852 VSO589852 WCK589852 WMG589852 WWC589852 U131100 JQ655388 TM655388 ADI655388 ANE655388 AXA655388 BGW655388 BQS655388 CAO655388 CKK655388 CUG655388 DEC655388 DNY655388 DXU655388 EHQ655388 ERM655388 FBI655388 FLE655388 FVA655388 GEW655388 GOS655388 GYO655388 HIK655388 HSG655388 ICC655388 ILY655388 IVU655388 JFQ655388 JPM655388 JZI655388 KJE655388 KTA655388 LCW655388 LMS655388 LWO655388 MGK655388 MQG655388 NAC655388 NJY655388 NTU655388 ODQ655388 ONM655388 OXI655388 PHE655388 PRA655388 QAW655388 QKS655388 QUO655388 REK655388 ROG655388 RYC655388 SHY655388 SRU655388 TBQ655388 TLM655388 TVI655388 UFE655388 UPA655388 UYW655388 VIS655388 VSO655388 WCK655388 WMG655388 WWC655388 U196636 JQ720924 TM720924 ADI720924 ANE720924 AXA720924 BGW720924 BQS720924 CAO720924 CKK720924 CUG720924 DEC720924 DNY720924 DXU720924 EHQ720924 ERM720924 FBI720924 FLE720924 FVA720924 GEW720924 GOS720924 GYO720924 HIK720924 HSG720924 ICC720924 ILY720924 IVU720924 JFQ720924 JPM720924 JZI720924 KJE720924 KTA720924 LCW720924 LMS720924 LWO720924 MGK720924 MQG720924 NAC720924 NJY720924 NTU720924 ODQ720924 ONM720924 OXI720924 PHE720924 PRA720924 QAW720924 QKS720924 QUO720924 REK720924 ROG720924 RYC720924 SHY720924 SRU720924 TBQ720924 TLM720924 TVI720924 UFE720924 UPA720924 UYW720924 VIS720924 VSO720924 WCK720924 WMG720924 WWC720924 WWC24 JQ786460 TM786460 ADI786460 ANE786460 AXA786460 BGW786460 BQS786460 CAO786460 CKK786460 CUG786460 DEC786460 DNY786460 DXU786460 EHQ786460 ERM786460 FBI786460 FLE786460 FVA786460 GEW786460 GOS786460 GYO786460 HIK786460 HSG786460 ICC786460 ILY786460 IVU786460 JFQ786460 JPM786460 JZI786460 KJE786460 KTA786460 LCW786460 LMS786460 LWO786460 MGK786460 MQG786460 NAC786460 NJY786460 NTU786460 ODQ786460 ONM786460 OXI786460 PHE786460 PRA786460 QAW786460 QKS786460 QUO786460 REK786460 ROG786460 RYC786460 SHY786460 SRU786460 TBQ786460 TLM786460 TVI786460 UFE786460 UPA786460 UYW786460 VIS786460 VSO786460 WCK786460 WMG786460 WWC786460 U262172 JQ851996 TM851996 ADI851996 ANE851996 AXA851996 BGW851996 BQS851996 CAO851996 CKK851996 CUG851996 DEC851996 DNY851996 DXU851996 EHQ851996 ERM851996 FBI851996 FLE851996 FVA851996 GEW851996 GOS851996 GYO851996 HIK851996 HSG851996 ICC851996 ILY851996 IVU851996 JFQ851996 JPM851996 JZI851996 KJE851996 KTA851996 LCW851996 LMS851996 LWO851996 MGK851996 MQG851996 NAC851996 NJY851996 NTU851996 ODQ851996 ONM851996 OXI851996 PHE851996 PRA851996 QAW851996 QKS851996 QUO851996 REK851996 ROG851996 RYC851996 SHY851996 SRU851996 TBQ851996 TLM851996 TVI851996 UFE851996 UPA851996 UYW851996 VIS851996 VSO851996 WCK851996 WMG851996 WWC851996 JQ917532 TM917532 ADI917532 ANE917532 AXA917532 BGW917532 BQS917532 CAO917532 CKK917532 CUG917532 DEC917532 DNY917532 DXU917532 EHQ917532 ERM917532 FBI917532 FLE917532 FVA917532 GEW917532 GOS917532 GYO917532 HIK917532 HSG917532 ICC917532 ILY917532 IVU917532 JFQ917532 JPM917532 JZI917532 KJE917532 KTA917532 LCW917532 LMS917532 LWO917532 MGK917532 MQG917532 NAC917532 NJY917532 NTU917532 ODQ917532 ONM917532 OXI917532 PHE917532 PRA917532 QAW917532 QKS917532 QUO917532 REK917532 ROG917532 RYC917532 SHY917532 SRU917532 TBQ917532 TLM917532 TVI917532 UFE917532 UPA917532 UYW917532 VIS917532 VSO917532 WCK917532 WMG917532 WWC917532 WWC983068 JQ983068 TM983068 ADI983068 ANE983068 AXA983068 BGW983068 BQS983068 CAO983068 CKK983068 CUG983068 DEC983068 DNY983068 DXU983068 EHQ983068 ERM983068 FBI983068 FLE983068 FVA983068 GEW983068 GOS983068 GYO983068 HIK983068 HSG983068 ICC983068 ILY983068 IVU983068 JFQ983068 JPM983068 JZI983068 KJE983068 KTA983068 LCW983068 LMS983068 LWO983068 MGK983068 MQG983068 NAC983068 NJY983068 NTU983068 ODQ983068 ONM983068 OXI983068 PHE983068 PRA983068 QAW983068 QKS983068 QUO983068 REK983068 ROG983068 RYC983068 SHY983068 SRU983068 TBQ983068 TLM983068 TVI983068 UFE983068 UPA983068 UYW983068 VIS983068 VSO983068 WCK983068 WMG983068 WMG24 WCK24 VSO24 VIS24 UYW24 UPA24 UFE24 TVI24 TLM24 TBQ24 SRU24 SHY24 RYC24 ROG24 REK24 QUO24 QKS24 QAW24 PRA24 PHE24 OXI24 ONM24 ODQ24 NTU24 NJY24 NAC24 MQG24 MGK24 LWO24 LMS24 LCW24 KTA24 KJE24 JZI24 JPM24 JFQ24 IVU24 ILY24 ICC24 HSG24 HIK24 GYO24 GOS24 GEW24 FVA24 FLE24 FBI24 ERM24 EHQ24 DXU24 DNY24 DEC24 CUG24 CKK24 CAO24 BQS24 BGW24 AXA24 ANE24 ADI24 TM24 TK24 JQ24 WWA24 WME24 WCI24 VSM24 VIQ24 UYU24 UOY24 UFC24 TVG24 TLK24 TBO24 SRS24 SHW24 RYA24 ROE24 REI24 QUM24 QKQ24 QAU24 PQY24 PHC24 OXG24 ONK24 ODO24 NTS24 NJW24 NAA24 MQE24 MGI24 LWM24 LMQ24 LCU24 KSY24 KJC24 JZG24 JPK24 JFO24 IVS24 ILW24 ICA24 HSE24 HII24 GYM24 GOQ24 GEU24 FUY24 FLC24 FBG24 ERK24 EHO24 DXS24 DNW24 DEA24 CUE24 CKI24 CAM24 BQQ24 BGU24 AWY24 ANC24 ADG24 JO24 U24 U327708 U393244 S24 JO28 S28 WWC28 WMG28 WCK28 VSO28 VIS28 UYW28 UPA28 UFE28 TVI28 TLM28 TBQ28 SRU28 SHY28 RYC28 ROG28 REK28 QUO28 QKS28 QAW28 PRA28 PHE28 OXI28 ONM28 ODQ28 NTU28 NJY28 NAC28 MQG28 MGK28 LWO28 LMS28 LCW28 KTA28 KJE28 JZI28 JPM28 JFQ28 IVU28 ILY28 ICC28 HSG28 HIK28 GYO28 GOS28 GEW28 FVA28 FLE28 FBI28 ERM28 EHQ28 DXU28 DNY28 DEC28 CUG28 CKK28 CAO28 BQS28 BGW28 AXA28 ANE28 ADI28 TM28 TK28 JQ28 WWA28 WME28 WCI28 VSM28 VIQ28 UYU28 UOY28 UFC28 TVG28 TLK28 TBO28 SRS28 SHW28 RYA28 ROE28 REI28 QUM28 QKQ28 QAU28 PQY28 PHC28 OXG28 ONK28 ODO28 NTS28 NJW28 NAA28 MQE28 MGI28 LWM28 LMQ28 LCU28 KSY28 KJC28 JZG28 JPK28 JFO28 IVS28 ILW28 ICA28 HSE28 HII28 GYM28 GOQ28 GEU28 FUY28 FLC28 FBG28 ERK28 EHO28 DXS28 DNW28 DEA28 CUE28 CKI28 CAM28 BQQ28 BGU28 AWY28 ANC28 ADG28 U28 JO32 S32 WWC32 WMG32 WCK32 VSO32 VIS32 UYW32 UPA32 UFE32 TVI32 TLM32 TBQ32 SRU32 SHY32 RYC32 ROG32 REK32 QUO32 QKS32 QAW32 PRA32 PHE32 OXI32 ONM32 ODQ32 NTU32 NJY32 NAC32 MQG32 MGK32 LWO32 LMS32 LCW32 KTA32 KJE32 JZI32 JPM32 JFQ32 IVU32 ILY32 ICC32 HSG32 HIK32 GYO32 GOS32 GEW32 FVA32 FLE32 FBI32 ERM32 EHQ32 DXU32 DNY32 DEC32 CUG32 CKK32 CAO32 BQS32 BGW32 AXA32 ANE32 ADI32 TM32 TK32 JQ32 WWA32 WME32 WCI32 VSM32 VIQ32 UYU32 UOY32 UFC32 TVG32 TLK32 TBO32 SRS32 SHW32 RYA32 ROE32 REI32 QUM32 QKQ32 QAU32 PQY32 PHC32 OXG32 ONK32 ODO32 NTS32 NJW32 NAA32 MQE32 MGI32 LWM32 LMQ32 LCU32 KSY32 KJC32 JZG32 JPK32 JFO32 IVS32 ILW32 ICA32 HSE32 HII32 GYM32 GOQ32 GEU32 FUY32 FLC32 FBG32 ERK32 EHO32 DXS32 DNW32 DEA32 CUE32 CKI32 CAM32 BQQ32 BGU32 AWY32 ANC32 ADG32 U3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R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R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R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R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R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R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R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R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R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R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R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R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R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R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TLJ983068 TVF983068 UFB983068 UOX983068 UYT983068 VIP983068 VSL983068 WCH983068 WMD983068 WVZ983068 WWB98306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CJ24 VSN24 VIR24 UYV24 UOZ24 UFD24 TVH24 TLL24 TBP24 SRT24 SHX24 RYB24 ROF24 REJ24 QUN24 QKR24 QAV24 PQZ24 PHD24 OXH24 ONL24 ODP24 NTT24 NJX24 NAB24 MQF24 MGJ24 LWN24 LMR24 LCV24 KSZ24 KJD24 JZH24 JPL24 JFP24 IVT24 ILX24 ICB24 HSF24 HIJ24 GYN24 GOR24 GEV24 FUZ24 FLD24 FBH24 ERL24 EHP24 DXT24 DNX24 DEB24 CUF24 CKJ24 CAN24 BQR24 BGV24 AWZ24 AND24 ADH24 TL24 JP24 WWB2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MF24 R28 WWB28 WMF28 WCJ28 VSN28 VIR28 UYV28 UOZ28 UFD28 TVH28 TLL28 TBP28 SRT28 SHX28 RYB28 ROF28 REJ28 QUN28 QKR28 QAV28 PQZ28 PHD28 OXH28 ONL28 ODP28 NTT28 NJX28 NAB28 MQF28 MGJ28 LWN28 LMR28 LCV28 KSZ28 KJD28 JZH28 JPL28 JFP28 IVT28 ILX28 ICB28 HSF28 HIJ28 GYN28 GOR28 GEV28 FUZ28 FLD28 FBH28 ERL28 EHP28 DXT28 DNX28 DEB28 CUF28 CKJ28 CAN28 BQR28 BGV28 AWZ28 AND28 ADH28 TL28 JP28 T28 WVZ28 WMD28 WCH28 VSL28 VIP28 UYT28 UOX28 UFB28 TVF28 TLJ28 TBN28 SRR28 SHV28 RXZ28 ROD28 REH28 QUL28 QKP28 QAT28 PQX28 PHB28 OXF28 ONJ28 ODN28 NTR28 NJV28 MZZ28 MQD28 MGH28 LWL28 LMP28 LCT28 KSX28 KJB28 JZF28 JPJ28 JFN28 IVR28 ILV28 IBZ28 HSD28 HIH28 GYL28 GOP28 GET28 FUX28 FLB28 FBF28 ERJ28 EHN28 DXR28 DNV28 DDZ28 CUD28 CKH28 CAL28 BQP28 BGT28 AWX28 ANB28 ADF28 TJ28 JN28 R32 WWB32 WMF32 WCJ32 VSN32 VIR32 UYV32 UOZ32 UFD32 TVH32 TLL32 TBP32 SRT32 SHX32 RYB32 ROF32 REJ32 QUN32 QKR32 QAV32 PQZ32 PHD32 OXH32 ONL32 ODP32 NTT32 NJX32 NAB32 MQF32 MGJ32 LWN32 LMR32 LCV32 KSZ32 KJD32 JZH32 JPL32 JFP32 IVT32 ILX32 ICB32 HSF32 HIJ32 GYN32 GOR32 GEV32 FUZ32 FLD32 FBH32 ERL32 EHP32 DXT32 DNX32 DEB32 CUF32 CKJ32 CAN32 BQR32 BGV32 AWZ32 AND32 ADH32 TL32 JP32 T32 WVZ32 WMD32 WCH32 VSL32 VIP32 UYT32 UOX32 UFB32 TVF32 TLJ32 TBN32 SRR32 SHV32 RXZ32 ROD32 REH32 QUL32 QKP32 QAT32 PQX32 PHB32 OXF32 ONJ32 ODN32 NTR32 NJV32 MZZ32 MQD32 MGH32 LWL32 LMP32 LCT32 KSX32 KJB32 JZF32 JPJ32 JFN32 IVR32 ILV32 IBZ32 HSD32 HIH32 GYL32 GOP32 GET32 FUX32 FLB32 FBF32 ERJ32 EHN32 DXR32 DNV32 DDZ32 CUD32 CKH32 CAL32 BQP32 BGT32 AWX32 ANB32 ADF32 TJ32 JN32"/>
    <dataValidation type="list" allowBlank="1" showInputMessage="1" showErrorMessage="1" errorTitle="Ошибка" error="Выберите значение из списка" sqref="WVU983068 M65564 JI65564 TE65564 ADA65564 AMW65564 AWS65564 BGO65564 BQK65564 CAG65564 CKC65564 CTY65564 DDU65564 DNQ65564 DXM65564 EHI65564 ERE65564 FBA65564 FKW65564 FUS65564 GEO65564 GOK65564 GYG65564 HIC65564 HRY65564 IBU65564 ILQ65564 IVM65564 JFI65564 JPE65564 JZA65564 KIW65564 KSS65564 LCO65564 LMK65564 LWG65564 MGC65564 MPY65564 MZU65564 NJQ65564 NTM65564 ODI65564 ONE65564 OXA65564 PGW65564 PQS65564 QAO65564 QKK65564 QUG65564 REC65564 RNY65564 RXU65564 SHQ65564 SRM65564 TBI65564 TLE65564 TVA65564 UEW65564 UOS65564 UYO65564 VIK65564 VSG65564 WCC65564 WLY65564 WVU65564 M131100 JI131100 TE131100 ADA131100 AMW131100 AWS131100 BGO131100 BQK131100 CAG131100 CKC131100 CTY131100 DDU131100 DNQ131100 DXM131100 EHI131100 ERE131100 FBA131100 FKW131100 FUS131100 GEO131100 GOK131100 GYG131100 HIC131100 HRY131100 IBU131100 ILQ131100 IVM131100 JFI131100 JPE131100 JZA131100 KIW131100 KSS131100 LCO131100 LMK131100 LWG131100 MGC131100 MPY131100 MZU131100 NJQ131100 NTM131100 ODI131100 ONE131100 OXA131100 PGW131100 PQS131100 QAO131100 QKK131100 QUG131100 REC131100 RNY131100 RXU131100 SHQ131100 SRM131100 TBI131100 TLE131100 TVA131100 UEW131100 UOS131100 UYO131100 VIK131100 VSG131100 WCC131100 WLY131100 WVU131100 M196636 JI196636 TE196636 ADA196636 AMW196636 AWS196636 BGO196636 BQK196636 CAG196636 CKC196636 CTY196636 DDU196636 DNQ196636 DXM196636 EHI196636 ERE196636 FBA196636 FKW196636 FUS196636 GEO196636 GOK196636 GYG196636 HIC196636 HRY196636 IBU196636 ILQ196636 IVM196636 JFI196636 JPE196636 JZA196636 KIW196636 KSS196636 LCO196636 LMK196636 LWG196636 MGC196636 MPY196636 MZU196636 NJQ196636 NTM196636 ODI196636 ONE196636 OXA196636 PGW196636 PQS196636 QAO196636 QKK196636 QUG196636 REC196636 RNY196636 RXU196636 SHQ196636 SRM196636 TBI196636 TLE196636 TVA196636 UEW196636 UOS196636 UYO196636 VIK196636 VSG196636 WCC196636 WLY196636 WVU196636 M262172 JI262172 TE262172 ADA262172 AMW262172 AWS262172 BGO262172 BQK262172 CAG262172 CKC262172 CTY262172 DDU262172 DNQ262172 DXM262172 EHI262172 ERE262172 FBA262172 FKW262172 FUS262172 GEO262172 GOK262172 GYG262172 HIC262172 HRY262172 IBU262172 ILQ262172 IVM262172 JFI262172 JPE262172 JZA262172 KIW262172 KSS262172 LCO262172 LMK262172 LWG262172 MGC262172 MPY262172 MZU262172 NJQ262172 NTM262172 ODI262172 ONE262172 OXA262172 PGW262172 PQS262172 QAO262172 QKK262172 QUG262172 REC262172 RNY262172 RXU262172 SHQ262172 SRM262172 TBI262172 TLE262172 TVA262172 UEW262172 UOS262172 UYO262172 VIK262172 VSG262172 WCC262172 WLY262172 WVU262172 M327708 JI327708 TE327708 ADA327708 AMW327708 AWS327708 BGO327708 BQK327708 CAG327708 CKC327708 CTY327708 DDU327708 DNQ327708 DXM327708 EHI327708 ERE327708 FBA327708 FKW327708 FUS327708 GEO327708 GOK327708 GYG327708 HIC327708 HRY327708 IBU327708 ILQ327708 IVM327708 JFI327708 JPE327708 JZA327708 KIW327708 KSS327708 LCO327708 LMK327708 LWG327708 MGC327708 MPY327708 MZU327708 NJQ327708 NTM327708 ODI327708 ONE327708 OXA327708 PGW327708 PQS327708 QAO327708 QKK327708 QUG327708 REC327708 RNY327708 RXU327708 SHQ327708 SRM327708 TBI327708 TLE327708 TVA327708 UEW327708 UOS327708 UYO327708 VIK327708 VSG327708 WCC327708 WLY327708 WVU327708 M393244 JI393244 TE393244 ADA393244 AMW393244 AWS393244 BGO393244 BQK393244 CAG393244 CKC393244 CTY393244 DDU393244 DNQ393244 DXM393244 EHI393244 ERE393244 FBA393244 FKW393244 FUS393244 GEO393244 GOK393244 GYG393244 HIC393244 HRY393244 IBU393244 ILQ393244 IVM393244 JFI393244 JPE393244 JZA393244 KIW393244 KSS393244 LCO393244 LMK393244 LWG393244 MGC393244 MPY393244 MZU393244 NJQ393244 NTM393244 ODI393244 ONE393244 OXA393244 PGW393244 PQS393244 QAO393244 QKK393244 QUG393244 REC393244 RNY393244 RXU393244 SHQ393244 SRM393244 TBI393244 TLE393244 TVA393244 UEW393244 UOS393244 UYO393244 VIK393244 VSG393244 WCC393244 WLY393244 WVU393244 M458780 JI458780 TE458780 ADA458780 AMW458780 AWS458780 BGO458780 BQK458780 CAG458780 CKC458780 CTY458780 DDU458780 DNQ458780 DXM458780 EHI458780 ERE458780 FBA458780 FKW458780 FUS458780 GEO458780 GOK458780 GYG458780 HIC458780 HRY458780 IBU458780 ILQ458780 IVM458780 JFI458780 JPE458780 JZA458780 KIW458780 KSS458780 LCO458780 LMK458780 LWG458780 MGC458780 MPY458780 MZU458780 NJQ458780 NTM458780 ODI458780 ONE458780 OXA458780 PGW458780 PQS458780 QAO458780 QKK458780 QUG458780 REC458780 RNY458780 RXU458780 SHQ458780 SRM458780 TBI458780 TLE458780 TVA458780 UEW458780 UOS458780 UYO458780 VIK458780 VSG458780 WCC458780 WLY458780 WVU458780 M524316 JI524316 TE524316 ADA524316 AMW524316 AWS524316 BGO524316 BQK524316 CAG524316 CKC524316 CTY524316 DDU524316 DNQ524316 DXM524316 EHI524316 ERE524316 FBA524316 FKW524316 FUS524316 GEO524316 GOK524316 GYG524316 HIC524316 HRY524316 IBU524316 ILQ524316 IVM524316 JFI524316 JPE524316 JZA524316 KIW524316 KSS524316 LCO524316 LMK524316 LWG524316 MGC524316 MPY524316 MZU524316 NJQ524316 NTM524316 ODI524316 ONE524316 OXA524316 PGW524316 PQS524316 QAO524316 QKK524316 QUG524316 REC524316 RNY524316 RXU524316 SHQ524316 SRM524316 TBI524316 TLE524316 TVA524316 UEW524316 UOS524316 UYO524316 VIK524316 VSG524316 WCC524316 WLY524316 WVU524316 M589852 JI589852 TE589852 ADA589852 AMW589852 AWS589852 BGO589852 BQK589852 CAG589852 CKC589852 CTY589852 DDU589852 DNQ589852 DXM589852 EHI589852 ERE589852 FBA589852 FKW589852 FUS589852 GEO589852 GOK589852 GYG589852 HIC589852 HRY589852 IBU589852 ILQ589852 IVM589852 JFI589852 JPE589852 JZA589852 KIW589852 KSS589852 LCO589852 LMK589852 LWG589852 MGC589852 MPY589852 MZU589852 NJQ589852 NTM589852 ODI589852 ONE589852 OXA589852 PGW589852 PQS589852 QAO589852 QKK589852 QUG589852 REC589852 RNY589852 RXU589852 SHQ589852 SRM589852 TBI589852 TLE589852 TVA589852 UEW589852 UOS589852 UYO589852 VIK589852 VSG589852 WCC589852 WLY589852 WVU589852 M655388 JI655388 TE655388 ADA655388 AMW655388 AWS655388 BGO655388 BQK655388 CAG655388 CKC655388 CTY655388 DDU655388 DNQ655388 DXM655388 EHI655388 ERE655388 FBA655388 FKW655388 FUS655388 GEO655388 GOK655388 GYG655388 HIC655388 HRY655388 IBU655388 ILQ655388 IVM655388 JFI655388 JPE655388 JZA655388 KIW655388 KSS655388 LCO655388 LMK655388 LWG655388 MGC655388 MPY655388 MZU655388 NJQ655388 NTM655388 ODI655388 ONE655388 OXA655388 PGW655388 PQS655388 QAO655388 QKK655388 QUG655388 REC655388 RNY655388 RXU655388 SHQ655388 SRM655388 TBI655388 TLE655388 TVA655388 UEW655388 UOS655388 UYO655388 VIK655388 VSG655388 WCC655388 WLY655388 WVU655388 M720924 JI720924 TE720924 ADA720924 AMW720924 AWS720924 BGO720924 BQK720924 CAG720924 CKC720924 CTY720924 DDU720924 DNQ720924 DXM720924 EHI720924 ERE720924 FBA720924 FKW720924 FUS720924 GEO720924 GOK720924 GYG720924 HIC720924 HRY720924 IBU720924 ILQ720924 IVM720924 JFI720924 JPE720924 JZA720924 KIW720924 KSS720924 LCO720924 LMK720924 LWG720924 MGC720924 MPY720924 MZU720924 NJQ720924 NTM720924 ODI720924 ONE720924 OXA720924 PGW720924 PQS720924 QAO720924 QKK720924 QUG720924 REC720924 RNY720924 RXU720924 SHQ720924 SRM720924 TBI720924 TLE720924 TVA720924 UEW720924 UOS720924 UYO720924 VIK720924 VSG720924 WCC720924 WLY720924 WVU720924 M786460 JI786460 TE786460 ADA786460 AMW786460 AWS786460 BGO786460 BQK786460 CAG786460 CKC786460 CTY786460 DDU786460 DNQ786460 DXM786460 EHI786460 ERE786460 FBA786460 FKW786460 FUS786460 GEO786460 GOK786460 GYG786460 HIC786460 HRY786460 IBU786460 ILQ786460 IVM786460 JFI786460 JPE786460 JZA786460 KIW786460 KSS786460 LCO786460 LMK786460 LWG786460 MGC786460 MPY786460 MZU786460 NJQ786460 NTM786460 ODI786460 ONE786460 OXA786460 PGW786460 PQS786460 QAO786460 QKK786460 QUG786460 REC786460 RNY786460 RXU786460 SHQ786460 SRM786460 TBI786460 TLE786460 TVA786460 UEW786460 UOS786460 UYO786460 VIK786460 VSG786460 WCC786460 WLY786460 WVU786460 M851996 JI851996 TE851996 ADA851996 AMW851996 AWS851996 BGO851996 BQK851996 CAG851996 CKC851996 CTY851996 DDU851996 DNQ851996 DXM851996 EHI851996 ERE851996 FBA851996 FKW851996 FUS851996 GEO851996 GOK851996 GYG851996 HIC851996 HRY851996 IBU851996 ILQ851996 IVM851996 JFI851996 JPE851996 JZA851996 KIW851996 KSS851996 LCO851996 LMK851996 LWG851996 MGC851996 MPY851996 MZU851996 NJQ851996 NTM851996 ODI851996 ONE851996 OXA851996 PGW851996 PQS851996 QAO851996 QKK851996 QUG851996 REC851996 RNY851996 RXU851996 SHQ851996 SRM851996 TBI851996 TLE851996 TVA851996 UEW851996 UOS851996 UYO851996 VIK851996 VSG851996 WCC851996 WLY851996 WVU851996 M917532 JI917532 TE917532 ADA917532 AMW917532 AWS917532 BGO917532 BQK917532 CAG917532 CKC917532 CTY917532 DDU917532 DNQ917532 DXM917532 EHI917532 ERE917532 FBA917532 FKW917532 FUS917532 GEO917532 GOK917532 GYG917532 HIC917532 HRY917532 IBU917532 ILQ917532 IVM917532 JFI917532 JPE917532 JZA917532 KIW917532 KSS917532 LCO917532 LMK917532 LWG917532 MGC917532 MPY917532 MZU917532 NJQ917532 NTM917532 ODI917532 ONE917532 OXA917532 PGW917532 PQS917532 QAO917532 QKK917532 QUG917532 REC917532 RNY917532 RXU917532 SHQ917532 SRM917532 TBI917532 TLE917532 TVA917532 UEW917532 UOS917532 UYO917532 VIK917532 VSG917532 WCC917532 WLY917532 WVU917532 M983068 JI983068 TE983068 ADA983068 AMW983068 AWS983068 BGO983068 BQK983068 CAG983068 CKC983068 CTY983068 DDU983068 DNQ983068 DXM983068 EHI983068 ERE983068 FBA983068 FKW983068 FUS983068 GEO983068 GOK983068 GYG983068 HIC983068 HRY983068 IBU983068 ILQ983068 IVM983068 JFI983068 JPE983068 JZA983068 KIW983068 KSS983068 LCO983068 LMK983068 LWG983068 MGC983068 MPY983068 MZU983068 NJQ983068 NTM983068 ODI983068 ONE983068 OXA983068 PGW983068 PQS983068 QAO983068 QKK983068 QUG983068 REC983068 RNY983068 RXU983068 SHQ983068 SRM983068 TBI983068 TLE983068 TVA983068 UEW983068 UOS983068 UYO983068 VIK983068 VSG983068 WCC983068 WLY983068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M24 WVU24 WLY24 JI28 TE28 ADA28 AMW28 AWS28 M28 WVU28 WLY28 WCC28 VSG28 VIK28 UYO28 UOS28 UEW28 TVA28 TLE28 TBI28 SRM28 SHQ28 RXU28 RNY28 REC28 QUG28 QKK28 QAO28 PQS28 PGW28 OXA28 ONE28 ODI28 NTM28 NJQ28 MZU28 MPY28 MGC28 LWG28 LMK28 LCO28 KSS28 KIW28 JZA28 JPE28 JFI28 IVM28 ILQ28 IBU28 HRY28 HIC28 GYG28 GOK28 GEO28 FUS28 FKW28 FBA28 ERE28 EHI28 DXM28 DNQ28 DDU28 CTY28 CKC28 CAG28 BQK28 BGO28 JI32 TE32 ADA32 AMW32 AWS32 M32 WVU32 WLY32 WCC32 VSG32 VIK32 UYO32 UOS32 UEW32 TVA32 TLE32 TBI32 SRM32 SHQ32 RXU32 RNY32 REC32 QUG32 QKK32 QAO32 PQS32 PGW32 OXA32 ONE32 ODI32 NTM32 NJQ32 MZU32 MPY32 MGC32 LWG32 LMK32 LCO32 KSS32 KIW32 JZA32 JPE32 JFI32 IVM32 ILQ32 IBU32 HRY32 HIC32 GYG32 GOK32 GEO32 FUS32 FKW32 FBA32 ERE32 EHI32 DXM32 DNQ32 DDU32 CTY32 CKC32 CAG32 BQK32 BGO32">
      <formula1>kind_of_heat_transfer</formula1>
    </dataValidation>
    <dataValidation type="list" allowBlank="1" showInputMessage="1" errorTitle="Ошибка" error="Выберите значение из списка" prompt="Выберите значение из списка" sqref="JK23:JR23 TG23:TN23 ADC23:ADJ23 AMY23:ANF23 AWU23:AXB23 BGQ23:BGX23 BQM23:BQT23 CAI23:CAP23 CKE23:CKL23 CUA23:CUH23 DDW23:DED23 DNS23:DNZ23 DXO23:DXV23 EHK23:EHR23 ERG23:ERN23 FBC23:FBJ23 FKY23:FLF23 FUU23:FVB23 GEQ23:GEX23 GOM23:GOT23 GYI23:GYP23 HIE23:HIL23 HSA23:HSH23 IBW23:ICD23 ILS23:ILZ23 IVO23:IVV23 JFK23:JFR23 JPG23:JPN23 JZC23:JZJ23 KIY23:KJF23 KSU23:KTB23 LCQ23:LCX23 LMM23:LMT23 LWI23:LWP23 MGE23:MGL23 MQA23:MQH23 MZW23:NAD23 NJS23:NJZ23 NTO23:NTV23 ODK23:ODR23 ONG23:ONN23 OXC23:OXJ23 PGY23:PHF23 PQU23:PRB23 QAQ23:QAX23 QKM23:QKT23 QUI23:QUP23 REE23:REL23 ROA23:ROH23 RXW23:RYD23 SHS23:SHZ23 SRO23:SRV23 TBK23:TBR23 TLG23:TLN23 TVC23:TVJ23 UEY23:UFF23 UOU23:UPB23 UYQ23:UYX23 VIM23:VIT23 VSI23:VSP23 WCE23:WCL23 WMA23:WMH23 WVW23:WWD23 JK65563:JR65563 TG65563:TN65563 ADC65563:ADJ65563 AMY65563:ANF65563 AWU65563:AXB65563 BGQ65563:BGX65563 BQM65563:BQT65563 CAI65563:CAP65563 CKE65563:CKL65563 CUA65563:CUH65563 DDW65563:DED65563 DNS65563:DNZ65563 DXO65563:DXV65563 EHK65563:EHR65563 ERG65563:ERN65563 FBC65563:FBJ65563 FKY65563:FLF65563 FUU65563:FVB65563 GEQ65563:GEX65563 GOM65563:GOT65563 GYI65563:GYP65563 HIE65563:HIL65563 HSA65563:HSH65563 IBW65563:ICD65563 ILS65563:ILZ65563 IVO65563:IVV65563 JFK65563:JFR65563 JPG65563:JPN65563 JZC65563:JZJ65563 KIY65563:KJF65563 KSU65563:KTB65563 LCQ65563:LCX65563 LMM65563:LMT65563 LWI65563:LWP65563 MGE65563:MGL65563 MQA65563:MQH65563 MZW65563:NAD65563 NJS65563:NJZ65563 NTO65563:NTV65563 ODK65563:ODR65563 ONG65563:ONN65563 OXC65563:OXJ65563 PGY65563:PHF65563 PQU65563:PRB65563 QAQ65563:QAX65563 QKM65563:QKT65563 QUI65563:QUP65563 REE65563:REL65563 ROA65563:ROH65563 RXW65563:RYD65563 SHS65563:SHZ65563 SRO65563:SRV65563 TBK65563:TBR65563 TLG65563:TLN65563 TVC65563:TVJ65563 UEY65563:UFF65563 UOU65563:UPB65563 UYQ65563:UYX65563 VIM65563:VIT65563 VSI65563:VSP65563 WCE65563:WCL65563 WMA65563:WMH65563 WVW65563:WWD65563 JK131099:JR131099 TG131099:TN131099 ADC131099:ADJ131099 AMY131099:ANF131099 AWU131099:AXB131099 BGQ131099:BGX131099 BQM131099:BQT131099 CAI131099:CAP131099 CKE131099:CKL131099 CUA131099:CUH131099 DDW131099:DED131099 DNS131099:DNZ131099 DXO131099:DXV131099 EHK131099:EHR131099 ERG131099:ERN131099 FBC131099:FBJ131099 FKY131099:FLF131099 FUU131099:FVB131099 GEQ131099:GEX131099 GOM131099:GOT131099 GYI131099:GYP131099 HIE131099:HIL131099 HSA131099:HSH131099 IBW131099:ICD131099 ILS131099:ILZ131099 IVO131099:IVV131099 JFK131099:JFR131099 JPG131099:JPN131099 JZC131099:JZJ131099 KIY131099:KJF131099 KSU131099:KTB131099 LCQ131099:LCX131099 LMM131099:LMT131099 LWI131099:LWP131099 MGE131099:MGL131099 MQA131099:MQH131099 MZW131099:NAD131099 NJS131099:NJZ131099 NTO131099:NTV131099 ODK131099:ODR131099 ONG131099:ONN131099 OXC131099:OXJ131099 PGY131099:PHF131099 PQU131099:PRB131099 QAQ131099:QAX131099 QKM131099:QKT131099 QUI131099:QUP131099 REE131099:REL131099 ROA131099:ROH131099 RXW131099:RYD131099 SHS131099:SHZ131099 SRO131099:SRV131099 TBK131099:TBR131099 TLG131099:TLN131099 TVC131099:TVJ131099 UEY131099:UFF131099 UOU131099:UPB131099 UYQ131099:UYX131099 VIM131099:VIT131099 VSI131099:VSP131099 WCE131099:WCL131099 WMA131099:WMH131099 WVW131099:WWD131099 JK196635:JR196635 TG196635:TN196635 ADC196635:ADJ196635 AMY196635:ANF196635 AWU196635:AXB196635 BGQ196635:BGX196635 BQM196635:BQT196635 CAI196635:CAP196635 CKE196635:CKL196635 CUA196635:CUH196635 DDW196635:DED196635 DNS196635:DNZ196635 DXO196635:DXV196635 EHK196635:EHR196635 ERG196635:ERN196635 FBC196635:FBJ196635 FKY196635:FLF196635 FUU196635:FVB196635 GEQ196635:GEX196635 GOM196635:GOT196635 GYI196635:GYP196635 HIE196635:HIL196635 HSA196635:HSH196635 IBW196635:ICD196635 ILS196635:ILZ196635 IVO196635:IVV196635 JFK196635:JFR196635 JPG196635:JPN196635 JZC196635:JZJ196635 KIY196635:KJF196635 KSU196635:KTB196635 LCQ196635:LCX196635 LMM196635:LMT196635 LWI196635:LWP196635 MGE196635:MGL196635 MQA196635:MQH196635 MZW196635:NAD196635 NJS196635:NJZ196635 NTO196635:NTV196635 ODK196635:ODR196635 ONG196635:ONN196635 OXC196635:OXJ196635 PGY196635:PHF196635 PQU196635:PRB196635 QAQ196635:QAX196635 QKM196635:QKT196635 QUI196635:QUP196635 REE196635:REL196635 ROA196635:ROH196635 RXW196635:RYD196635 SHS196635:SHZ196635 SRO196635:SRV196635 TBK196635:TBR196635 TLG196635:TLN196635 TVC196635:TVJ196635 UEY196635:UFF196635 UOU196635:UPB196635 UYQ196635:UYX196635 VIM196635:VIT196635 VSI196635:VSP196635 WCE196635:WCL196635 WMA196635:WMH196635 WVW196635:WWD196635 JK262171:JR262171 TG262171:TN262171 ADC262171:ADJ262171 AMY262171:ANF262171 AWU262171:AXB262171 BGQ262171:BGX262171 BQM262171:BQT262171 CAI262171:CAP262171 CKE262171:CKL262171 CUA262171:CUH262171 DDW262171:DED262171 DNS262171:DNZ262171 DXO262171:DXV262171 EHK262171:EHR262171 ERG262171:ERN262171 FBC262171:FBJ262171 FKY262171:FLF262171 FUU262171:FVB262171 GEQ262171:GEX262171 GOM262171:GOT262171 GYI262171:GYP262171 HIE262171:HIL262171 HSA262171:HSH262171 IBW262171:ICD262171 ILS262171:ILZ262171 IVO262171:IVV262171 JFK262171:JFR262171 JPG262171:JPN262171 JZC262171:JZJ262171 KIY262171:KJF262171 KSU262171:KTB262171 LCQ262171:LCX262171 LMM262171:LMT262171 LWI262171:LWP262171 MGE262171:MGL262171 MQA262171:MQH262171 MZW262171:NAD262171 NJS262171:NJZ262171 NTO262171:NTV262171 ODK262171:ODR262171 ONG262171:ONN262171 OXC262171:OXJ262171 PGY262171:PHF262171 PQU262171:PRB262171 QAQ262171:QAX262171 QKM262171:QKT262171 QUI262171:QUP262171 REE262171:REL262171 ROA262171:ROH262171 RXW262171:RYD262171 SHS262171:SHZ262171 SRO262171:SRV262171 TBK262171:TBR262171 TLG262171:TLN262171 TVC262171:TVJ262171 UEY262171:UFF262171 UOU262171:UPB262171 UYQ262171:UYX262171 VIM262171:VIT262171 VSI262171:VSP262171 WCE262171:WCL262171 WMA262171:WMH262171 WVW262171:WWD262171 JK327707:JR327707 TG327707:TN327707 ADC327707:ADJ327707 AMY327707:ANF327707 AWU327707:AXB327707 BGQ327707:BGX327707 BQM327707:BQT327707 CAI327707:CAP327707 CKE327707:CKL327707 CUA327707:CUH327707 DDW327707:DED327707 DNS327707:DNZ327707 DXO327707:DXV327707 EHK327707:EHR327707 ERG327707:ERN327707 FBC327707:FBJ327707 FKY327707:FLF327707 FUU327707:FVB327707 GEQ327707:GEX327707 GOM327707:GOT327707 GYI327707:GYP327707 HIE327707:HIL327707 HSA327707:HSH327707 IBW327707:ICD327707 ILS327707:ILZ327707 IVO327707:IVV327707 JFK327707:JFR327707 JPG327707:JPN327707 JZC327707:JZJ327707 KIY327707:KJF327707 KSU327707:KTB327707 LCQ327707:LCX327707 LMM327707:LMT327707 LWI327707:LWP327707 MGE327707:MGL327707 MQA327707:MQH327707 MZW327707:NAD327707 NJS327707:NJZ327707 NTO327707:NTV327707 ODK327707:ODR327707 ONG327707:ONN327707 OXC327707:OXJ327707 PGY327707:PHF327707 PQU327707:PRB327707 QAQ327707:QAX327707 QKM327707:QKT327707 QUI327707:QUP327707 REE327707:REL327707 ROA327707:ROH327707 RXW327707:RYD327707 SHS327707:SHZ327707 SRO327707:SRV327707 TBK327707:TBR327707 TLG327707:TLN327707 TVC327707:TVJ327707 UEY327707:UFF327707 UOU327707:UPB327707 UYQ327707:UYX327707 VIM327707:VIT327707 VSI327707:VSP327707 WCE327707:WCL327707 WMA327707:WMH327707 WVW327707:WWD327707 JK393243:JR393243 TG393243:TN393243 ADC393243:ADJ393243 AMY393243:ANF393243 AWU393243:AXB393243 BGQ393243:BGX393243 BQM393243:BQT393243 CAI393243:CAP393243 CKE393243:CKL393243 CUA393243:CUH393243 DDW393243:DED393243 DNS393243:DNZ393243 DXO393243:DXV393243 EHK393243:EHR393243 ERG393243:ERN393243 FBC393243:FBJ393243 FKY393243:FLF393243 FUU393243:FVB393243 GEQ393243:GEX393243 GOM393243:GOT393243 GYI393243:GYP393243 HIE393243:HIL393243 HSA393243:HSH393243 IBW393243:ICD393243 ILS393243:ILZ393243 IVO393243:IVV393243 JFK393243:JFR393243 JPG393243:JPN393243 JZC393243:JZJ393243 KIY393243:KJF393243 KSU393243:KTB393243 LCQ393243:LCX393243 LMM393243:LMT393243 LWI393243:LWP393243 MGE393243:MGL393243 MQA393243:MQH393243 MZW393243:NAD393243 NJS393243:NJZ393243 NTO393243:NTV393243 ODK393243:ODR393243 ONG393243:ONN393243 OXC393243:OXJ393243 PGY393243:PHF393243 PQU393243:PRB393243 QAQ393243:QAX393243 QKM393243:QKT393243 QUI393243:QUP393243 REE393243:REL393243 ROA393243:ROH393243 RXW393243:RYD393243 SHS393243:SHZ393243 SRO393243:SRV393243 TBK393243:TBR393243 TLG393243:TLN393243 TVC393243:TVJ393243 UEY393243:UFF393243 UOU393243:UPB393243 UYQ393243:UYX393243 VIM393243:VIT393243 VSI393243:VSP393243 WCE393243:WCL393243 WMA393243:WMH393243 WVW393243:WWD393243 JK458779:JR458779 TG458779:TN458779 ADC458779:ADJ458779 AMY458779:ANF458779 AWU458779:AXB458779 BGQ458779:BGX458779 BQM458779:BQT458779 CAI458779:CAP458779 CKE458779:CKL458779 CUA458779:CUH458779 DDW458779:DED458779 DNS458779:DNZ458779 DXO458779:DXV458779 EHK458779:EHR458779 ERG458779:ERN458779 FBC458779:FBJ458779 FKY458779:FLF458779 FUU458779:FVB458779 GEQ458779:GEX458779 GOM458779:GOT458779 GYI458779:GYP458779 HIE458779:HIL458779 HSA458779:HSH458779 IBW458779:ICD458779 ILS458779:ILZ458779 IVO458779:IVV458779 JFK458779:JFR458779 JPG458779:JPN458779 JZC458779:JZJ458779 KIY458779:KJF458779 KSU458779:KTB458779 LCQ458779:LCX458779 LMM458779:LMT458779 LWI458779:LWP458779 MGE458779:MGL458779 MQA458779:MQH458779 MZW458779:NAD458779 NJS458779:NJZ458779 NTO458779:NTV458779 ODK458779:ODR458779 ONG458779:ONN458779 OXC458779:OXJ458779 PGY458779:PHF458779 PQU458779:PRB458779 QAQ458779:QAX458779 QKM458779:QKT458779 QUI458779:QUP458779 REE458779:REL458779 ROA458779:ROH458779 RXW458779:RYD458779 SHS458779:SHZ458779 SRO458779:SRV458779 TBK458779:TBR458779 TLG458779:TLN458779 TVC458779:TVJ458779 UEY458779:UFF458779 UOU458779:UPB458779 UYQ458779:UYX458779 VIM458779:VIT458779 VSI458779:VSP458779 WCE458779:WCL458779 WMA458779:WMH458779 WVW458779:WWD458779 JK524315:JR524315 TG524315:TN524315 ADC524315:ADJ524315 AMY524315:ANF524315 AWU524315:AXB524315 BGQ524315:BGX524315 BQM524315:BQT524315 CAI524315:CAP524315 CKE524315:CKL524315 CUA524315:CUH524315 DDW524315:DED524315 DNS524315:DNZ524315 DXO524315:DXV524315 EHK524315:EHR524315 ERG524315:ERN524315 FBC524315:FBJ524315 FKY524315:FLF524315 FUU524315:FVB524315 GEQ524315:GEX524315 GOM524315:GOT524315 GYI524315:GYP524315 HIE524315:HIL524315 HSA524315:HSH524315 IBW524315:ICD524315 ILS524315:ILZ524315 IVO524315:IVV524315 JFK524315:JFR524315 JPG524315:JPN524315 JZC524315:JZJ524315 KIY524315:KJF524315 KSU524315:KTB524315 LCQ524315:LCX524315 LMM524315:LMT524315 LWI524315:LWP524315 MGE524315:MGL524315 MQA524315:MQH524315 MZW524315:NAD524315 NJS524315:NJZ524315 NTO524315:NTV524315 ODK524315:ODR524315 ONG524315:ONN524315 OXC524315:OXJ524315 PGY524315:PHF524315 PQU524315:PRB524315 QAQ524315:QAX524315 QKM524315:QKT524315 QUI524315:QUP524315 REE524315:REL524315 ROA524315:ROH524315 RXW524315:RYD524315 SHS524315:SHZ524315 SRO524315:SRV524315 TBK524315:TBR524315 TLG524315:TLN524315 TVC524315:TVJ524315 UEY524315:UFF524315 UOU524315:UPB524315 UYQ524315:UYX524315 VIM524315:VIT524315 VSI524315:VSP524315 WCE524315:WCL524315 WMA524315:WMH524315 WVW524315:WWD524315 JK589851:JR589851 TG589851:TN589851 ADC589851:ADJ589851 AMY589851:ANF589851 AWU589851:AXB589851 BGQ589851:BGX589851 BQM589851:BQT589851 CAI589851:CAP589851 CKE589851:CKL589851 CUA589851:CUH589851 DDW589851:DED589851 DNS589851:DNZ589851 DXO589851:DXV589851 EHK589851:EHR589851 ERG589851:ERN589851 FBC589851:FBJ589851 FKY589851:FLF589851 FUU589851:FVB589851 GEQ589851:GEX589851 GOM589851:GOT589851 GYI589851:GYP589851 HIE589851:HIL589851 HSA589851:HSH589851 IBW589851:ICD589851 ILS589851:ILZ589851 IVO589851:IVV589851 JFK589851:JFR589851 JPG589851:JPN589851 JZC589851:JZJ589851 KIY589851:KJF589851 KSU589851:KTB589851 LCQ589851:LCX589851 LMM589851:LMT589851 LWI589851:LWP589851 MGE589851:MGL589851 MQA589851:MQH589851 MZW589851:NAD589851 NJS589851:NJZ589851 NTO589851:NTV589851 ODK589851:ODR589851 ONG589851:ONN589851 OXC589851:OXJ589851 PGY589851:PHF589851 PQU589851:PRB589851 QAQ589851:QAX589851 QKM589851:QKT589851 QUI589851:QUP589851 REE589851:REL589851 ROA589851:ROH589851 RXW589851:RYD589851 SHS589851:SHZ589851 SRO589851:SRV589851 TBK589851:TBR589851 TLG589851:TLN589851 TVC589851:TVJ589851 UEY589851:UFF589851 UOU589851:UPB589851 UYQ589851:UYX589851 VIM589851:VIT589851 VSI589851:VSP589851 WCE589851:WCL589851 WMA589851:WMH589851 WVW589851:WWD589851 JK655387:JR655387 TG655387:TN655387 ADC655387:ADJ655387 AMY655387:ANF655387 AWU655387:AXB655387 BGQ655387:BGX655387 BQM655387:BQT655387 CAI655387:CAP655387 CKE655387:CKL655387 CUA655387:CUH655387 DDW655387:DED655387 DNS655387:DNZ655387 DXO655387:DXV655387 EHK655387:EHR655387 ERG655387:ERN655387 FBC655387:FBJ655387 FKY655387:FLF655387 FUU655387:FVB655387 GEQ655387:GEX655387 GOM655387:GOT655387 GYI655387:GYP655387 HIE655387:HIL655387 HSA655387:HSH655387 IBW655387:ICD655387 ILS655387:ILZ655387 IVO655387:IVV655387 JFK655387:JFR655387 JPG655387:JPN655387 JZC655387:JZJ655387 KIY655387:KJF655387 KSU655387:KTB655387 LCQ655387:LCX655387 LMM655387:LMT655387 LWI655387:LWP655387 MGE655387:MGL655387 MQA655387:MQH655387 MZW655387:NAD655387 NJS655387:NJZ655387 NTO655387:NTV655387 ODK655387:ODR655387 ONG655387:ONN655387 OXC655387:OXJ655387 PGY655387:PHF655387 PQU655387:PRB655387 QAQ655387:QAX655387 QKM655387:QKT655387 QUI655387:QUP655387 REE655387:REL655387 ROA655387:ROH655387 RXW655387:RYD655387 SHS655387:SHZ655387 SRO655387:SRV655387 TBK655387:TBR655387 TLG655387:TLN655387 TVC655387:TVJ655387 UEY655387:UFF655387 UOU655387:UPB655387 UYQ655387:UYX655387 VIM655387:VIT655387 VSI655387:VSP655387 WCE655387:WCL655387 WMA655387:WMH655387 WVW655387:WWD655387 JK720923:JR720923 TG720923:TN720923 ADC720923:ADJ720923 AMY720923:ANF720923 AWU720923:AXB720923 BGQ720923:BGX720923 BQM720923:BQT720923 CAI720923:CAP720923 CKE720923:CKL720923 CUA720923:CUH720923 DDW720923:DED720923 DNS720923:DNZ720923 DXO720923:DXV720923 EHK720923:EHR720923 ERG720923:ERN720923 FBC720923:FBJ720923 FKY720923:FLF720923 FUU720923:FVB720923 GEQ720923:GEX720923 GOM720923:GOT720923 GYI720923:GYP720923 HIE720923:HIL720923 HSA720923:HSH720923 IBW720923:ICD720923 ILS720923:ILZ720923 IVO720923:IVV720923 JFK720923:JFR720923 JPG720923:JPN720923 JZC720923:JZJ720923 KIY720923:KJF720923 KSU720923:KTB720923 LCQ720923:LCX720923 LMM720923:LMT720923 LWI720923:LWP720923 MGE720923:MGL720923 MQA720923:MQH720923 MZW720923:NAD720923 NJS720923:NJZ720923 NTO720923:NTV720923 ODK720923:ODR720923 ONG720923:ONN720923 OXC720923:OXJ720923 PGY720923:PHF720923 PQU720923:PRB720923 QAQ720923:QAX720923 QKM720923:QKT720923 QUI720923:QUP720923 REE720923:REL720923 ROA720923:ROH720923 RXW720923:RYD720923 SHS720923:SHZ720923 SRO720923:SRV720923 TBK720923:TBR720923 TLG720923:TLN720923 TVC720923:TVJ720923 UEY720923:UFF720923 UOU720923:UPB720923 UYQ720923:UYX720923 VIM720923:VIT720923 VSI720923:VSP720923 WCE720923:WCL720923 WMA720923:WMH720923 WVW720923:WWD720923 JK786459:JR786459 TG786459:TN786459 ADC786459:ADJ786459 AMY786459:ANF786459 AWU786459:AXB786459 BGQ786459:BGX786459 BQM786459:BQT786459 CAI786459:CAP786459 CKE786459:CKL786459 CUA786459:CUH786459 DDW786459:DED786459 DNS786459:DNZ786459 DXO786459:DXV786459 EHK786459:EHR786459 ERG786459:ERN786459 FBC786459:FBJ786459 FKY786459:FLF786459 FUU786459:FVB786459 GEQ786459:GEX786459 GOM786459:GOT786459 GYI786459:GYP786459 HIE786459:HIL786459 HSA786459:HSH786459 IBW786459:ICD786459 ILS786459:ILZ786459 IVO786459:IVV786459 JFK786459:JFR786459 JPG786459:JPN786459 JZC786459:JZJ786459 KIY786459:KJF786459 KSU786459:KTB786459 LCQ786459:LCX786459 LMM786459:LMT786459 LWI786459:LWP786459 MGE786459:MGL786459 MQA786459:MQH786459 MZW786459:NAD786459 NJS786459:NJZ786459 NTO786459:NTV786459 ODK786459:ODR786459 ONG786459:ONN786459 OXC786459:OXJ786459 PGY786459:PHF786459 PQU786459:PRB786459 QAQ786459:QAX786459 QKM786459:QKT786459 QUI786459:QUP786459 REE786459:REL786459 ROA786459:ROH786459 RXW786459:RYD786459 SHS786459:SHZ786459 SRO786459:SRV786459 TBK786459:TBR786459 TLG786459:TLN786459 TVC786459:TVJ786459 UEY786459:UFF786459 UOU786459:UPB786459 UYQ786459:UYX786459 VIM786459:VIT786459 VSI786459:VSP786459 WCE786459:WCL786459 WMA786459:WMH786459 WVW786459:WWD786459 JK851995:JR851995 TG851995:TN851995 ADC851995:ADJ851995 AMY851995:ANF851995 AWU851995:AXB851995 BGQ851995:BGX851995 BQM851995:BQT851995 CAI851995:CAP851995 CKE851995:CKL851995 CUA851995:CUH851995 DDW851995:DED851995 DNS851995:DNZ851995 DXO851995:DXV851995 EHK851995:EHR851995 ERG851995:ERN851995 FBC851995:FBJ851995 FKY851995:FLF851995 FUU851995:FVB851995 GEQ851995:GEX851995 GOM851995:GOT851995 GYI851995:GYP851995 HIE851995:HIL851995 HSA851995:HSH851995 IBW851995:ICD851995 ILS851995:ILZ851995 IVO851995:IVV851995 JFK851995:JFR851995 JPG851995:JPN851995 JZC851995:JZJ851995 KIY851995:KJF851995 KSU851995:KTB851995 LCQ851995:LCX851995 LMM851995:LMT851995 LWI851995:LWP851995 MGE851995:MGL851995 MQA851995:MQH851995 MZW851995:NAD851995 NJS851995:NJZ851995 NTO851995:NTV851995 ODK851995:ODR851995 ONG851995:ONN851995 OXC851995:OXJ851995 PGY851995:PHF851995 PQU851995:PRB851995 QAQ851995:QAX851995 QKM851995:QKT851995 QUI851995:QUP851995 REE851995:REL851995 ROA851995:ROH851995 RXW851995:RYD851995 SHS851995:SHZ851995 SRO851995:SRV851995 TBK851995:TBR851995 TLG851995:TLN851995 TVC851995:TVJ851995 UEY851995:UFF851995 UOU851995:UPB851995 UYQ851995:UYX851995 VIM851995:VIT851995 VSI851995:VSP851995 WCE851995:WCL851995 WMA851995:WMH851995 WVW851995:WWD851995 JK917531:JR917531 TG917531:TN917531 ADC917531:ADJ917531 AMY917531:ANF917531 AWU917531:AXB917531 BGQ917531:BGX917531 BQM917531:BQT917531 CAI917531:CAP917531 CKE917531:CKL917531 CUA917531:CUH917531 DDW917531:DED917531 DNS917531:DNZ917531 DXO917531:DXV917531 EHK917531:EHR917531 ERG917531:ERN917531 FBC917531:FBJ917531 FKY917531:FLF917531 FUU917531:FVB917531 GEQ917531:GEX917531 GOM917531:GOT917531 GYI917531:GYP917531 HIE917531:HIL917531 HSA917531:HSH917531 IBW917531:ICD917531 ILS917531:ILZ917531 IVO917531:IVV917531 JFK917531:JFR917531 JPG917531:JPN917531 JZC917531:JZJ917531 KIY917531:KJF917531 KSU917531:KTB917531 LCQ917531:LCX917531 LMM917531:LMT917531 LWI917531:LWP917531 MGE917531:MGL917531 MQA917531:MQH917531 MZW917531:NAD917531 NJS917531:NJZ917531 NTO917531:NTV917531 ODK917531:ODR917531 ONG917531:ONN917531 OXC917531:OXJ917531 PGY917531:PHF917531 PQU917531:PRB917531 QAQ917531:QAX917531 QKM917531:QKT917531 QUI917531:QUP917531 REE917531:REL917531 ROA917531:ROH917531 RXW917531:RYD917531 SHS917531:SHZ917531 SRO917531:SRV917531 TBK917531:TBR917531 TLG917531:TLN917531 TVC917531:TVJ917531 UEY917531:UFF917531 UOU917531:UPB917531 UYQ917531:UYX917531 VIM917531:VIT917531 VSI917531:VSP917531 WCE917531:WCL917531 WMA917531:WMH917531 WVW917531:WWD917531 WVW983067:WWD983067 JK983067:JR983067 TG983067:TN983067 ADC983067:ADJ983067 AMY983067:ANF983067 AWU983067:AXB983067 BGQ983067:BGX983067 BQM983067:BQT983067 CAI983067:CAP983067 CKE983067:CKL983067 CUA983067:CUH983067 DDW983067:DED983067 DNS983067:DNZ983067 DXO983067:DXV983067 EHK983067:EHR983067 ERG983067:ERN983067 FBC983067:FBJ983067 FKY983067:FLF983067 FUU983067:FVB983067 GEQ983067:GEX983067 GOM983067:GOT983067 GYI983067:GYP983067 HIE983067:HIL983067 HSA983067:HSH983067 IBW983067:ICD983067 ILS983067:ILZ983067 IVO983067:IVV983067 JFK983067:JFR983067 JPG983067:JPN983067 JZC983067:JZJ983067 KIY983067:KJF983067 KSU983067:KTB983067 LCQ983067:LCX983067 LMM983067:LMT983067 LWI983067:LWP983067 MGE983067:MGL983067 MQA983067:MQH983067 MZW983067:NAD983067 NJS983067:NJZ983067 NTO983067:NTV983067 ODK983067:ODR983067 ONG983067:ONN983067 OXC983067:OXJ983067 PGY983067:PHF983067 PQU983067:PRB983067 QAQ983067:QAX983067 QKM983067:QKT983067 QUI983067:QUP983067 REE983067:REL983067 ROA983067:ROH983067 RXW983067:RYD983067 SHS983067:SHZ983067 SRO983067:SRV983067 TBK983067:TBR983067 TLG983067:TLN983067 TVC983067:TVJ983067 UEY983067:UFF983067 UOU983067:UPB983067 UYQ983067:UYX983067 VIM983067:VIT983067 VSI983067:VSP983067 WCE983067:WCL983067 WMA983067:WMH983067 O983067:V983067 O65563:V65563 O131099:V131099 O196635:V196635 O262171:V262171 O327707:V327707 O393243:V393243 O458779:V458779 O524315:V524315 O589851:V589851 O655387:V655387 O720923:V720923 O786459:V786459 O851995:V851995 O917531:V917531 WCE27:WCL27 VSI27:VSP27 UYQ27:UYX27 VIM27:VIT27 UEY27:UFF27 WVW27:WWD27 WMA27:WMH27 UOU27:UPB27 JK27:JR27 TG27:TN27 ADC27:ADJ27 AMY27:ANF27 AWU27:AXB27 BGQ27:BGX27 BQM27:BQT27 CAI27:CAP27 CKE27:CKL27 CUA27:CUH27 DDW27:DED27 DNS27:DNZ27 DXO27:DXV27 EHK27:EHR27 ERG27:ERN27 FBC27:FBJ27 FKY27:FLF27 FUU27:FVB27 GEQ27:GEX27 GOM27:GOT27 GYI27:GYP27 HIE27:HIL27 HSA27:HSH27 IBW27:ICD27 ILS27:ILZ27 IVO27:IVV27 JFK27:JFR27 JPG27:JPN27 JZC27:JZJ27 KIY27:KJF27 KSU27:KTB27 LCQ27:LCX27 LMM27:LMT27 LWI27:LWP27 MGE27:MGL27 MQA27:MQH27 MZW27:NAD27 NJS27:NJZ27 NTO27:NTV27 ODK27:ODR27 ONG27:ONN27 OXC27:OXJ27 PGY27:PHF27 PQU27:PRB27 QAQ27:QAX27 QKM27:QKT27 QUI27:QUP27 REE27:REL27 ROA27:ROH27 RXW27:RYD27 SHS27:SHZ27 SRO27:SRV27 TBK27:TBR27 TLG27:TLN27 TVC27:TVJ27 WCE31:WCL31 VSI31:VSP31 UYQ31:UYX31 VIM31:VIT31 UEY31:UFF31 WVW31:WWD31 WMA31:WMH31 UOU31:UPB31 JK31:JR31 TG31:TN31 ADC31:ADJ31 AMY31:ANF31 AWU31:AXB31 BGQ31:BGX31 BQM31:BQT31 CAI31:CAP31 CKE31:CKL31 CUA31:CUH31 DDW31:DED31 DNS31:DNZ31 DXO31:DXV31 EHK31:EHR31 ERG31:ERN31 FBC31:FBJ31 FKY31:FLF31 FUU31:FVB31 GEQ31:GEX31 GOM31:GOT31 GYI31:GYP31 HIE31:HIL31 HSA31:HSH31 IBW31:ICD31 ILS31:ILZ31 IVO31:IVV31 JFK31:JFR31 JPG31:JPN31 JZC31:JZJ31 KIY31:KJF31 KSU31:KTB31 LCQ31:LCX31 LMM31:LMT31 LWI31:LWP31 MGE31:MGL31 MQA31:MQH31 MZW31:NAD31 NJS31:NJZ31 NTO31:NTV31 ODK31:ODR31 ONG31:ONN31 OXC31:OXJ31 PGY31:PHF31 PQU31:PRB31 QAQ31:QAX31 QKM31:QKT31 QUI31:QUP31 REE31:REL31 ROA31:ROH31 RXW31:RYD31 SHS31:SHZ31 SRO31:SRV31 TBK31:TBR31 TLG31:TLN31 TVC31:TVJ31">
      <formula1>kind_of_cons</formula1>
    </dataValidation>
    <dataValidation type="textLength" operator="lessThanOrEqual" allowBlank="1" showInputMessage="1" showErrorMessage="1" errorTitle="Ошибка" error="Допускается ввод не более 900 символов!" sqref="WWE983062:WWE983069 WMI983062:WMI983069 W65558:W65565 JS65558:JS65565 TO65558:TO65565 ADK65558:ADK65565 ANG65558:ANG65565 AXC65558:AXC65565 BGY65558:BGY65565 BQU65558:BQU65565 CAQ65558:CAQ65565 CKM65558:CKM65565 CUI65558:CUI65565 DEE65558:DEE65565 DOA65558:DOA65565 DXW65558:DXW65565 EHS65558:EHS65565 ERO65558:ERO65565 FBK65558:FBK65565 FLG65558:FLG65565 FVC65558:FVC65565 GEY65558:GEY65565 GOU65558:GOU65565 GYQ65558:GYQ65565 HIM65558:HIM65565 HSI65558:HSI65565 ICE65558:ICE65565 IMA65558:IMA65565 IVW65558:IVW65565 JFS65558:JFS65565 JPO65558:JPO65565 JZK65558:JZK65565 KJG65558:KJG65565 KTC65558:KTC65565 LCY65558:LCY65565 LMU65558:LMU65565 LWQ65558:LWQ65565 MGM65558:MGM65565 MQI65558:MQI65565 NAE65558:NAE65565 NKA65558:NKA65565 NTW65558:NTW65565 ODS65558:ODS65565 ONO65558:ONO65565 OXK65558:OXK65565 PHG65558:PHG65565 PRC65558:PRC65565 QAY65558:QAY65565 QKU65558:QKU65565 QUQ65558:QUQ65565 REM65558:REM65565 ROI65558:ROI65565 RYE65558:RYE65565 SIA65558:SIA65565 SRW65558:SRW65565 TBS65558:TBS65565 TLO65558:TLO65565 TVK65558:TVK65565 UFG65558:UFG65565 UPC65558:UPC65565 UYY65558:UYY65565 VIU65558:VIU65565 VSQ65558:VSQ65565 WCM65558:WCM65565 WMI65558:WMI65565 WWE65558:WWE65565 W131094:W131101 JS131094:JS131101 TO131094:TO131101 ADK131094:ADK131101 ANG131094:ANG131101 AXC131094:AXC131101 BGY131094:BGY131101 BQU131094:BQU131101 CAQ131094:CAQ131101 CKM131094:CKM131101 CUI131094:CUI131101 DEE131094:DEE131101 DOA131094:DOA131101 DXW131094:DXW131101 EHS131094:EHS131101 ERO131094:ERO131101 FBK131094:FBK131101 FLG131094:FLG131101 FVC131094:FVC131101 GEY131094:GEY131101 GOU131094:GOU131101 GYQ131094:GYQ131101 HIM131094:HIM131101 HSI131094:HSI131101 ICE131094:ICE131101 IMA131094:IMA131101 IVW131094:IVW131101 JFS131094:JFS131101 JPO131094:JPO131101 JZK131094:JZK131101 KJG131094:KJG131101 KTC131094:KTC131101 LCY131094:LCY131101 LMU131094:LMU131101 LWQ131094:LWQ131101 MGM131094:MGM131101 MQI131094:MQI131101 NAE131094:NAE131101 NKA131094:NKA131101 NTW131094:NTW131101 ODS131094:ODS131101 ONO131094:ONO131101 OXK131094:OXK131101 PHG131094:PHG131101 PRC131094:PRC131101 QAY131094:QAY131101 QKU131094:QKU131101 QUQ131094:QUQ131101 REM131094:REM131101 ROI131094:ROI131101 RYE131094:RYE131101 SIA131094:SIA131101 SRW131094:SRW131101 TBS131094:TBS131101 TLO131094:TLO131101 TVK131094:TVK131101 UFG131094:UFG131101 UPC131094:UPC131101 UYY131094:UYY131101 VIU131094:VIU131101 VSQ131094:VSQ131101 WCM131094:WCM131101 WMI131094:WMI131101 WWE131094:WWE131101 W196630:W196637 JS196630:JS196637 TO196630:TO196637 ADK196630:ADK196637 ANG196630:ANG196637 AXC196630:AXC196637 BGY196630:BGY196637 BQU196630:BQU196637 CAQ196630:CAQ196637 CKM196630:CKM196637 CUI196630:CUI196637 DEE196630:DEE196637 DOA196630:DOA196637 DXW196630:DXW196637 EHS196630:EHS196637 ERO196630:ERO196637 FBK196630:FBK196637 FLG196630:FLG196637 FVC196630:FVC196637 GEY196630:GEY196637 GOU196630:GOU196637 GYQ196630:GYQ196637 HIM196630:HIM196637 HSI196630:HSI196637 ICE196630:ICE196637 IMA196630:IMA196637 IVW196630:IVW196637 JFS196630:JFS196637 JPO196630:JPO196637 JZK196630:JZK196637 KJG196630:KJG196637 KTC196630:KTC196637 LCY196630:LCY196637 LMU196630:LMU196637 LWQ196630:LWQ196637 MGM196630:MGM196637 MQI196630:MQI196637 NAE196630:NAE196637 NKA196630:NKA196637 NTW196630:NTW196637 ODS196630:ODS196637 ONO196630:ONO196637 OXK196630:OXK196637 PHG196630:PHG196637 PRC196630:PRC196637 QAY196630:QAY196637 QKU196630:QKU196637 QUQ196630:QUQ196637 REM196630:REM196637 ROI196630:ROI196637 RYE196630:RYE196637 SIA196630:SIA196637 SRW196630:SRW196637 TBS196630:TBS196637 TLO196630:TLO196637 TVK196630:TVK196637 UFG196630:UFG196637 UPC196630:UPC196637 UYY196630:UYY196637 VIU196630:VIU196637 VSQ196630:VSQ196637 WCM196630:WCM196637 WMI196630:WMI196637 WWE196630:WWE196637 W262166:W262173 JS262166:JS262173 TO262166:TO262173 ADK262166:ADK262173 ANG262166:ANG262173 AXC262166:AXC262173 BGY262166:BGY262173 BQU262166:BQU262173 CAQ262166:CAQ262173 CKM262166:CKM262173 CUI262166:CUI262173 DEE262166:DEE262173 DOA262166:DOA262173 DXW262166:DXW262173 EHS262166:EHS262173 ERO262166:ERO262173 FBK262166:FBK262173 FLG262166:FLG262173 FVC262166:FVC262173 GEY262166:GEY262173 GOU262166:GOU262173 GYQ262166:GYQ262173 HIM262166:HIM262173 HSI262166:HSI262173 ICE262166:ICE262173 IMA262166:IMA262173 IVW262166:IVW262173 JFS262166:JFS262173 JPO262166:JPO262173 JZK262166:JZK262173 KJG262166:KJG262173 KTC262166:KTC262173 LCY262166:LCY262173 LMU262166:LMU262173 LWQ262166:LWQ262173 MGM262166:MGM262173 MQI262166:MQI262173 NAE262166:NAE262173 NKA262166:NKA262173 NTW262166:NTW262173 ODS262166:ODS262173 ONO262166:ONO262173 OXK262166:OXK262173 PHG262166:PHG262173 PRC262166:PRC262173 QAY262166:QAY262173 QKU262166:QKU262173 QUQ262166:QUQ262173 REM262166:REM262173 ROI262166:ROI262173 RYE262166:RYE262173 SIA262166:SIA262173 SRW262166:SRW262173 TBS262166:TBS262173 TLO262166:TLO262173 TVK262166:TVK262173 UFG262166:UFG262173 UPC262166:UPC262173 UYY262166:UYY262173 VIU262166:VIU262173 VSQ262166:VSQ262173 WCM262166:WCM262173 WMI262166:WMI262173 WWE262166:WWE262173 W327702:W327709 JS327702:JS327709 TO327702:TO327709 ADK327702:ADK327709 ANG327702:ANG327709 AXC327702:AXC327709 BGY327702:BGY327709 BQU327702:BQU327709 CAQ327702:CAQ327709 CKM327702:CKM327709 CUI327702:CUI327709 DEE327702:DEE327709 DOA327702:DOA327709 DXW327702:DXW327709 EHS327702:EHS327709 ERO327702:ERO327709 FBK327702:FBK327709 FLG327702:FLG327709 FVC327702:FVC327709 GEY327702:GEY327709 GOU327702:GOU327709 GYQ327702:GYQ327709 HIM327702:HIM327709 HSI327702:HSI327709 ICE327702:ICE327709 IMA327702:IMA327709 IVW327702:IVW327709 JFS327702:JFS327709 JPO327702:JPO327709 JZK327702:JZK327709 KJG327702:KJG327709 KTC327702:KTC327709 LCY327702:LCY327709 LMU327702:LMU327709 LWQ327702:LWQ327709 MGM327702:MGM327709 MQI327702:MQI327709 NAE327702:NAE327709 NKA327702:NKA327709 NTW327702:NTW327709 ODS327702:ODS327709 ONO327702:ONO327709 OXK327702:OXK327709 PHG327702:PHG327709 PRC327702:PRC327709 QAY327702:QAY327709 QKU327702:QKU327709 QUQ327702:QUQ327709 REM327702:REM327709 ROI327702:ROI327709 RYE327702:RYE327709 SIA327702:SIA327709 SRW327702:SRW327709 TBS327702:TBS327709 TLO327702:TLO327709 TVK327702:TVK327709 UFG327702:UFG327709 UPC327702:UPC327709 UYY327702:UYY327709 VIU327702:VIU327709 VSQ327702:VSQ327709 WCM327702:WCM327709 WMI327702:WMI327709 WWE327702:WWE327709 W393238:W393245 JS393238:JS393245 TO393238:TO393245 ADK393238:ADK393245 ANG393238:ANG393245 AXC393238:AXC393245 BGY393238:BGY393245 BQU393238:BQU393245 CAQ393238:CAQ393245 CKM393238:CKM393245 CUI393238:CUI393245 DEE393238:DEE393245 DOA393238:DOA393245 DXW393238:DXW393245 EHS393238:EHS393245 ERO393238:ERO393245 FBK393238:FBK393245 FLG393238:FLG393245 FVC393238:FVC393245 GEY393238:GEY393245 GOU393238:GOU393245 GYQ393238:GYQ393245 HIM393238:HIM393245 HSI393238:HSI393245 ICE393238:ICE393245 IMA393238:IMA393245 IVW393238:IVW393245 JFS393238:JFS393245 JPO393238:JPO393245 JZK393238:JZK393245 KJG393238:KJG393245 KTC393238:KTC393245 LCY393238:LCY393245 LMU393238:LMU393245 LWQ393238:LWQ393245 MGM393238:MGM393245 MQI393238:MQI393245 NAE393238:NAE393245 NKA393238:NKA393245 NTW393238:NTW393245 ODS393238:ODS393245 ONO393238:ONO393245 OXK393238:OXK393245 PHG393238:PHG393245 PRC393238:PRC393245 QAY393238:QAY393245 QKU393238:QKU393245 QUQ393238:QUQ393245 REM393238:REM393245 ROI393238:ROI393245 RYE393238:RYE393245 SIA393238:SIA393245 SRW393238:SRW393245 TBS393238:TBS393245 TLO393238:TLO393245 TVK393238:TVK393245 UFG393238:UFG393245 UPC393238:UPC393245 UYY393238:UYY393245 VIU393238:VIU393245 VSQ393238:VSQ393245 WCM393238:WCM393245 WMI393238:WMI393245 WWE393238:WWE393245 W458774:W458781 JS458774:JS458781 TO458774:TO458781 ADK458774:ADK458781 ANG458774:ANG458781 AXC458774:AXC458781 BGY458774:BGY458781 BQU458774:BQU458781 CAQ458774:CAQ458781 CKM458774:CKM458781 CUI458774:CUI458781 DEE458774:DEE458781 DOA458774:DOA458781 DXW458774:DXW458781 EHS458774:EHS458781 ERO458774:ERO458781 FBK458774:FBK458781 FLG458774:FLG458781 FVC458774:FVC458781 GEY458774:GEY458781 GOU458774:GOU458781 GYQ458774:GYQ458781 HIM458774:HIM458781 HSI458774:HSI458781 ICE458774:ICE458781 IMA458774:IMA458781 IVW458774:IVW458781 JFS458774:JFS458781 JPO458774:JPO458781 JZK458774:JZK458781 KJG458774:KJG458781 KTC458774:KTC458781 LCY458774:LCY458781 LMU458774:LMU458781 LWQ458774:LWQ458781 MGM458774:MGM458781 MQI458774:MQI458781 NAE458774:NAE458781 NKA458774:NKA458781 NTW458774:NTW458781 ODS458774:ODS458781 ONO458774:ONO458781 OXK458774:OXK458781 PHG458774:PHG458781 PRC458774:PRC458781 QAY458774:QAY458781 QKU458774:QKU458781 QUQ458774:QUQ458781 REM458774:REM458781 ROI458774:ROI458781 RYE458774:RYE458781 SIA458774:SIA458781 SRW458774:SRW458781 TBS458774:TBS458781 TLO458774:TLO458781 TVK458774:TVK458781 UFG458774:UFG458781 UPC458774:UPC458781 UYY458774:UYY458781 VIU458774:VIU458781 VSQ458774:VSQ458781 WCM458774:WCM458781 WMI458774:WMI458781 WWE458774:WWE458781 W524310:W524317 JS524310:JS524317 TO524310:TO524317 ADK524310:ADK524317 ANG524310:ANG524317 AXC524310:AXC524317 BGY524310:BGY524317 BQU524310:BQU524317 CAQ524310:CAQ524317 CKM524310:CKM524317 CUI524310:CUI524317 DEE524310:DEE524317 DOA524310:DOA524317 DXW524310:DXW524317 EHS524310:EHS524317 ERO524310:ERO524317 FBK524310:FBK524317 FLG524310:FLG524317 FVC524310:FVC524317 GEY524310:GEY524317 GOU524310:GOU524317 GYQ524310:GYQ524317 HIM524310:HIM524317 HSI524310:HSI524317 ICE524310:ICE524317 IMA524310:IMA524317 IVW524310:IVW524317 JFS524310:JFS524317 JPO524310:JPO524317 JZK524310:JZK524317 KJG524310:KJG524317 KTC524310:KTC524317 LCY524310:LCY524317 LMU524310:LMU524317 LWQ524310:LWQ524317 MGM524310:MGM524317 MQI524310:MQI524317 NAE524310:NAE524317 NKA524310:NKA524317 NTW524310:NTW524317 ODS524310:ODS524317 ONO524310:ONO524317 OXK524310:OXK524317 PHG524310:PHG524317 PRC524310:PRC524317 QAY524310:QAY524317 QKU524310:QKU524317 QUQ524310:QUQ524317 REM524310:REM524317 ROI524310:ROI524317 RYE524310:RYE524317 SIA524310:SIA524317 SRW524310:SRW524317 TBS524310:TBS524317 TLO524310:TLO524317 TVK524310:TVK524317 UFG524310:UFG524317 UPC524310:UPC524317 UYY524310:UYY524317 VIU524310:VIU524317 VSQ524310:VSQ524317 WCM524310:WCM524317 WMI524310:WMI524317 WWE524310:WWE524317 W589846:W589853 JS589846:JS589853 TO589846:TO589853 ADK589846:ADK589853 ANG589846:ANG589853 AXC589846:AXC589853 BGY589846:BGY589853 BQU589846:BQU589853 CAQ589846:CAQ589853 CKM589846:CKM589853 CUI589846:CUI589853 DEE589846:DEE589853 DOA589846:DOA589853 DXW589846:DXW589853 EHS589846:EHS589853 ERO589846:ERO589853 FBK589846:FBK589853 FLG589846:FLG589853 FVC589846:FVC589853 GEY589846:GEY589853 GOU589846:GOU589853 GYQ589846:GYQ589853 HIM589846:HIM589853 HSI589846:HSI589853 ICE589846:ICE589853 IMA589846:IMA589853 IVW589846:IVW589853 JFS589846:JFS589853 JPO589846:JPO589853 JZK589846:JZK589853 KJG589846:KJG589853 KTC589846:KTC589853 LCY589846:LCY589853 LMU589846:LMU589853 LWQ589846:LWQ589853 MGM589846:MGM589853 MQI589846:MQI589853 NAE589846:NAE589853 NKA589846:NKA589853 NTW589846:NTW589853 ODS589846:ODS589853 ONO589846:ONO589853 OXK589846:OXK589853 PHG589846:PHG589853 PRC589846:PRC589853 QAY589846:QAY589853 QKU589846:QKU589853 QUQ589846:QUQ589853 REM589846:REM589853 ROI589846:ROI589853 RYE589846:RYE589853 SIA589846:SIA589853 SRW589846:SRW589853 TBS589846:TBS589853 TLO589846:TLO589853 TVK589846:TVK589853 UFG589846:UFG589853 UPC589846:UPC589853 UYY589846:UYY589853 VIU589846:VIU589853 VSQ589846:VSQ589853 WCM589846:WCM589853 WMI589846:WMI589853 WWE589846:WWE589853 W655382:W655389 JS655382:JS655389 TO655382:TO655389 ADK655382:ADK655389 ANG655382:ANG655389 AXC655382:AXC655389 BGY655382:BGY655389 BQU655382:BQU655389 CAQ655382:CAQ655389 CKM655382:CKM655389 CUI655382:CUI655389 DEE655382:DEE655389 DOA655382:DOA655389 DXW655382:DXW655389 EHS655382:EHS655389 ERO655382:ERO655389 FBK655382:FBK655389 FLG655382:FLG655389 FVC655382:FVC655389 GEY655382:GEY655389 GOU655382:GOU655389 GYQ655382:GYQ655389 HIM655382:HIM655389 HSI655382:HSI655389 ICE655382:ICE655389 IMA655382:IMA655389 IVW655382:IVW655389 JFS655382:JFS655389 JPO655382:JPO655389 JZK655382:JZK655389 KJG655382:KJG655389 KTC655382:KTC655389 LCY655382:LCY655389 LMU655382:LMU655389 LWQ655382:LWQ655389 MGM655382:MGM655389 MQI655382:MQI655389 NAE655382:NAE655389 NKA655382:NKA655389 NTW655382:NTW655389 ODS655382:ODS655389 ONO655382:ONO655389 OXK655382:OXK655389 PHG655382:PHG655389 PRC655382:PRC655389 QAY655382:QAY655389 QKU655382:QKU655389 QUQ655382:QUQ655389 REM655382:REM655389 ROI655382:ROI655389 RYE655382:RYE655389 SIA655382:SIA655389 SRW655382:SRW655389 TBS655382:TBS655389 TLO655382:TLO655389 TVK655382:TVK655389 UFG655382:UFG655389 UPC655382:UPC655389 UYY655382:UYY655389 VIU655382:VIU655389 VSQ655382:VSQ655389 WCM655382:WCM655389 WMI655382:WMI655389 WWE655382:WWE655389 W720918:W720925 JS720918:JS720925 TO720918:TO720925 ADK720918:ADK720925 ANG720918:ANG720925 AXC720918:AXC720925 BGY720918:BGY720925 BQU720918:BQU720925 CAQ720918:CAQ720925 CKM720918:CKM720925 CUI720918:CUI720925 DEE720918:DEE720925 DOA720918:DOA720925 DXW720918:DXW720925 EHS720918:EHS720925 ERO720918:ERO720925 FBK720918:FBK720925 FLG720918:FLG720925 FVC720918:FVC720925 GEY720918:GEY720925 GOU720918:GOU720925 GYQ720918:GYQ720925 HIM720918:HIM720925 HSI720918:HSI720925 ICE720918:ICE720925 IMA720918:IMA720925 IVW720918:IVW720925 JFS720918:JFS720925 JPO720918:JPO720925 JZK720918:JZK720925 KJG720918:KJG720925 KTC720918:KTC720925 LCY720918:LCY720925 LMU720918:LMU720925 LWQ720918:LWQ720925 MGM720918:MGM720925 MQI720918:MQI720925 NAE720918:NAE720925 NKA720918:NKA720925 NTW720918:NTW720925 ODS720918:ODS720925 ONO720918:ONO720925 OXK720918:OXK720925 PHG720918:PHG720925 PRC720918:PRC720925 QAY720918:QAY720925 QKU720918:QKU720925 QUQ720918:QUQ720925 REM720918:REM720925 ROI720918:ROI720925 RYE720918:RYE720925 SIA720918:SIA720925 SRW720918:SRW720925 TBS720918:TBS720925 TLO720918:TLO720925 TVK720918:TVK720925 UFG720918:UFG720925 UPC720918:UPC720925 UYY720918:UYY720925 VIU720918:VIU720925 VSQ720918:VSQ720925 WCM720918:WCM720925 WMI720918:WMI720925 WWE720918:WWE720925 W786454:W786461 JS786454:JS786461 TO786454:TO786461 ADK786454:ADK786461 ANG786454:ANG786461 AXC786454:AXC786461 BGY786454:BGY786461 BQU786454:BQU786461 CAQ786454:CAQ786461 CKM786454:CKM786461 CUI786454:CUI786461 DEE786454:DEE786461 DOA786454:DOA786461 DXW786454:DXW786461 EHS786454:EHS786461 ERO786454:ERO786461 FBK786454:FBK786461 FLG786454:FLG786461 FVC786454:FVC786461 GEY786454:GEY786461 GOU786454:GOU786461 GYQ786454:GYQ786461 HIM786454:HIM786461 HSI786454:HSI786461 ICE786454:ICE786461 IMA786454:IMA786461 IVW786454:IVW786461 JFS786454:JFS786461 JPO786454:JPO786461 JZK786454:JZK786461 KJG786454:KJG786461 KTC786454:KTC786461 LCY786454:LCY786461 LMU786454:LMU786461 LWQ786454:LWQ786461 MGM786454:MGM786461 MQI786454:MQI786461 NAE786454:NAE786461 NKA786454:NKA786461 NTW786454:NTW786461 ODS786454:ODS786461 ONO786454:ONO786461 OXK786454:OXK786461 PHG786454:PHG786461 PRC786454:PRC786461 QAY786454:QAY786461 QKU786454:QKU786461 QUQ786454:QUQ786461 REM786454:REM786461 ROI786454:ROI786461 RYE786454:RYE786461 SIA786454:SIA786461 SRW786454:SRW786461 TBS786454:TBS786461 TLO786454:TLO786461 TVK786454:TVK786461 UFG786454:UFG786461 UPC786454:UPC786461 UYY786454:UYY786461 VIU786454:VIU786461 VSQ786454:VSQ786461 WCM786454:WCM786461 WMI786454:WMI786461 WWE786454:WWE786461 W851990:W851997 JS851990:JS851997 TO851990:TO851997 ADK851990:ADK851997 ANG851990:ANG851997 AXC851990:AXC851997 BGY851990:BGY851997 BQU851990:BQU851997 CAQ851990:CAQ851997 CKM851990:CKM851997 CUI851990:CUI851997 DEE851990:DEE851997 DOA851990:DOA851997 DXW851990:DXW851997 EHS851990:EHS851997 ERO851990:ERO851997 FBK851990:FBK851997 FLG851990:FLG851997 FVC851990:FVC851997 GEY851990:GEY851997 GOU851990:GOU851997 GYQ851990:GYQ851997 HIM851990:HIM851997 HSI851990:HSI851997 ICE851990:ICE851997 IMA851990:IMA851997 IVW851990:IVW851997 JFS851990:JFS851997 JPO851990:JPO851997 JZK851990:JZK851997 KJG851990:KJG851997 KTC851990:KTC851997 LCY851990:LCY851997 LMU851990:LMU851997 LWQ851990:LWQ851997 MGM851990:MGM851997 MQI851990:MQI851997 NAE851990:NAE851997 NKA851990:NKA851997 NTW851990:NTW851997 ODS851990:ODS851997 ONO851990:ONO851997 OXK851990:OXK851997 PHG851990:PHG851997 PRC851990:PRC851997 QAY851990:QAY851997 QKU851990:QKU851997 QUQ851990:QUQ851997 REM851990:REM851997 ROI851990:ROI851997 RYE851990:RYE851997 SIA851990:SIA851997 SRW851990:SRW851997 TBS851990:TBS851997 TLO851990:TLO851997 TVK851990:TVK851997 UFG851990:UFG851997 UPC851990:UPC851997 UYY851990:UYY851997 VIU851990:VIU851997 VSQ851990:VSQ851997 WCM851990:WCM851997 WMI851990:WMI851997 WWE851990:WWE851997 W917526:W917533 JS917526:JS917533 TO917526:TO917533 ADK917526:ADK917533 ANG917526:ANG917533 AXC917526:AXC917533 BGY917526:BGY917533 BQU917526:BQU917533 CAQ917526:CAQ917533 CKM917526:CKM917533 CUI917526:CUI917533 DEE917526:DEE917533 DOA917526:DOA917533 DXW917526:DXW917533 EHS917526:EHS917533 ERO917526:ERO917533 FBK917526:FBK917533 FLG917526:FLG917533 FVC917526:FVC917533 GEY917526:GEY917533 GOU917526:GOU917533 GYQ917526:GYQ917533 HIM917526:HIM917533 HSI917526:HSI917533 ICE917526:ICE917533 IMA917526:IMA917533 IVW917526:IVW917533 JFS917526:JFS917533 JPO917526:JPO917533 JZK917526:JZK917533 KJG917526:KJG917533 KTC917526:KTC917533 LCY917526:LCY917533 LMU917526:LMU917533 LWQ917526:LWQ917533 MGM917526:MGM917533 MQI917526:MQI917533 NAE917526:NAE917533 NKA917526:NKA917533 NTW917526:NTW917533 ODS917526:ODS917533 ONO917526:ONO917533 OXK917526:OXK917533 PHG917526:PHG917533 PRC917526:PRC917533 QAY917526:QAY917533 QKU917526:QKU917533 QUQ917526:QUQ917533 REM917526:REM917533 ROI917526:ROI917533 RYE917526:RYE917533 SIA917526:SIA917533 SRW917526:SRW917533 TBS917526:TBS917533 TLO917526:TLO917533 TVK917526:TVK917533 UFG917526:UFG917533 UPC917526:UPC917533 UYY917526:UYY917533 VIU917526:VIU917533 VSQ917526:VSQ917533 WCM917526:WCM917533 WMI917526:WMI917533 WWE917526:WWE917533 W983062:W983069 JS983062:JS983069 TO983062:TO983069 ADK983062:ADK983069 ANG983062:ANG983069 AXC983062:AXC983069 BGY983062:BGY983069 BQU983062:BQU983069 CAQ983062:CAQ983069 CKM983062:CKM983069 CUI983062:CUI983069 DEE983062:DEE983069 DOA983062:DOA983069 DXW983062:DXW983069 EHS983062:EHS983069 ERO983062:ERO983069 FBK983062:FBK983069 FLG983062:FLG983069 FVC983062:FVC983069 GEY983062:GEY983069 GOU983062:GOU983069 GYQ983062:GYQ983069 HIM983062:HIM983069 HSI983062:HSI983069 ICE983062:ICE983069 IMA983062:IMA983069 IVW983062:IVW983069 JFS983062:JFS983069 JPO983062:JPO983069 JZK983062:JZK983069 KJG983062:KJG983069 KTC983062:KTC983069 LCY983062:LCY983069 LMU983062:LMU983069 LWQ983062:LWQ983069 MGM983062:MGM983069 MQI983062:MQI983069 NAE983062:NAE983069 NKA983062:NKA983069 NTW983062:NTW983069 ODS983062:ODS983069 ONO983062:ONO983069 OXK983062:OXK983069 PHG983062:PHG983069 PRC983062:PRC983069 QAY983062:QAY983069 QKU983062:QKU983069 QUQ983062:QUQ983069 REM983062:REM983069 ROI983062:ROI983069 RYE983062:RYE983069 SIA983062:SIA983069 SRW983062:SRW983069 TBS983062:TBS983069 TLO983062:TLO983069 TVK983062:TVK983069 UFG983062:UFG983069 UPC983062:UPC983069 UYY983062:UYY983069 VIU983062:VIU983069 VSQ983062:VSQ983069 WCM983062:WCM983069 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WWE27:WWE29 WMI27:WMI29 JS27:JS29 TO27:TO29 ADK27:ADK29 ANG27:ANG29 AXC27:AXC29 BGY27:BGY29 BQU27:BQU29 CAQ27:CAQ29 CKM27:CKM29 CUI27:CUI29 DEE27:DEE29 DOA27:DOA29 DXW27:DXW29 EHS27:EHS29 ERO27:ERO29 FBK27:FBK29 FLG27:FLG29 FVC27:FVC29 GEY27:GEY29 GOU27:GOU29 GYQ27:GYQ29 HIM27:HIM29 HSI27:HSI29 ICE27:ICE29 IMA27:IMA29 IVW27:IVW29 JFS27:JFS29 JPO27:JPO29 JZK27:JZK29 KJG27:KJG29 KTC27:KTC29 LCY27:LCY29 LMU27:LMU29 LWQ27:LWQ29 MGM27:MGM29 MQI27:MQI29 NAE27:NAE29 NKA27:NKA29 NTW27:NTW29 ODS27:ODS29 ONO27:ONO29 OXK27:OXK29 PHG27:PHG29 PRC27:PRC29 QAY27:QAY29 QKU27:QKU29 QUQ27:QUQ29 REM27:REM29 ROI27:ROI29 RYE27:RYE29 SIA27:SIA29 SRW27:SRW29 TBS27:TBS29 TLO27:TLO29 TVK27:TVK29 UFG27:UFG29 UPC27:UPC29 UYY27:UYY29 VIU27:VIU29 VSQ27:VSQ29 WCM27:WCM29 WWE31:WWE33 WMI31:WMI33 JS31:JS33 TO31:TO33 ADK31:ADK33 ANG31:ANG33 AXC31:AXC33 BGY31:BGY33 BQU31:BQU33 CAQ31:CAQ33 CKM31:CKM33 CUI31:CUI33 DEE31:DEE33 DOA31:DOA33 DXW31:DXW33 EHS31:EHS33 ERO31:ERO33 FBK31:FBK33 FLG31:FLG33 FVC31:FVC33 GEY31:GEY33 GOU31:GOU33 GYQ31:GYQ33 HIM31:HIM33 HSI31:HSI33 ICE31:ICE33 IMA31:IMA33 IVW31:IVW33 JFS31:JFS33 JPO31:JPO33 JZK31:JZK33 KJG31:KJG33 KTC31:KTC33 LCY31:LCY33 LMU31:LMU33 LWQ31:LWQ33 MGM31:MGM33 MQI31:MQI33 NAE31:NAE33 NKA31:NKA33 NTW31:NTW33 ODS31:ODS33 ONO31:ONO33 OXK31:OXK33 PHG31:PHG33 PRC31:PRC33 QAY31:QAY33 QKU31:QKU33 QUQ31:QUQ33 REM31:REM33 ROI31:ROI33 RYE31:RYE33 SIA31:SIA33 SRW31:SRW33 TBS31:TBS33 TLO31:TLO33 TVK31:TVK33 UFG31:UFG33 UPC31:UPC33 UYY31:UYY33 VIU31:VIU33 VSQ31:VSQ33 WCM31:WCM33">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formula1>900</formula1>
    </dataValidation>
    <dataValidation type="list" allowBlank="1" showInputMessage="1" showErrorMessage="1" errorTitle="Ошибка" error="Выберите значение из списка" prompt="Выберите значение из списка" sqref="O23 O27 O31">
      <formula1>kind_of_cons</formula1>
    </dataValidation>
    <dataValidation type="decimal" allowBlank="1" showErrorMessage="1" errorTitle="Ошибка" error="Допускается ввод только действительных чисел!" sqref="O24 O28 O32">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50</v>
      </c>
    </row>
    <row r="2" spans="1:20" ht="22.5">
      <c r="F2" s="1196" t="s">
        <v>491</v>
      </c>
      <c r="G2" s="1197"/>
      <c r="H2" s="1198"/>
      <c r="I2" s="642"/>
    </row>
    <row r="3" spans="1:20" ht="3" customHeight="1"/>
    <row r="4" spans="1:20" s="572" customFormat="1" ht="11.25">
      <c r="A4" s="592"/>
      <c r="B4" s="592"/>
      <c r="C4" s="592"/>
      <c r="D4" s="592"/>
      <c r="F4" s="1150" t="s">
        <v>454</v>
      </c>
      <c r="G4" s="1150"/>
      <c r="H4" s="1150"/>
      <c r="I4" s="1199"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199"/>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492</v>
      </c>
      <c r="H7" s="606" t="str">
        <f>IF(dateCh="","",dateCh)</f>
        <v>28.11.2022</v>
      </c>
      <c r="I7" s="583" t="s">
        <v>493</v>
      </c>
      <c r="J7" s="617"/>
      <c r="K7" s="592"/>
      <c r="L7" s="592"/>
      <c r="M7" s="592"/>
      <c r="N7" s="592"/>
      <c r="O7" s="592"/>
      <c r="P7" s="592"/>
      <c r="Q7" s="592"/>
      <c r="R7" s="592"/>
      <c r="S7" s="592"/>
      <c r="T7" s="592"/>
    </row>
    <row r="8" spans="1:20" s="572" customFormat="1" ht="45">
      <c r="A8" s="1200">
        <v>1</v>
      </c>
      <c r="B8" s="592"/>
      <c r="C8" s="592"/>
      <c r="D8" s="592"/>
      <c r="F8" s="618" t="str">
        <f>"2." &amp;mergeValue(A8)</f>
        <v>2.1</v>
      </c>
      <c r="G8" s="634" t="s">
        <v>494</v>
      </c>
      <c r="H8" s="606"/>
      <c r="I8" s="583" t="s">
        <v>591</v>
      </c>
      <c r="J8" s="617"/>
      <c r="K8" s="592"/>
      <c r="L8" s="592"/>
      <c r="M8" s="592"/>
      <c r="N8" s="592"/>
      <c r="O8" s="592"/>
      <c r="P8" s="592"/>
      <c r="Q8" s="592"/>
      <c r="R8" s="592"/>
      <c r="S8" s="592"/>
      <c r="T8" s="592"/>
    </row>
    <row r="9" spans="1:20" s="572" customFormat="1" ht="22.5">
      <c r="A9" s="1200"/>
      <c r="B9" s="592"/>
      <c r="C9" s="592"/>
      <c r="D9" s="592"/>
      <c r="F9" s="618" t="str">
        <f>"3." &amp;mergeValue(A9)</f>
        <v>3.1</v>
      </c>
      <c r="G9" s="634" t="s">
        <v>495</v>
      </c>
      <c r="H9" s="606"/>
      <c r="I9" s="583" t="s">
        <v>589</v>
      </c>
      <c r="J9" s="617"/>
      <c r="K9" s="592"/>
      <c r="L9" s="592"/>
      <c r="M9" s="592"/>
      <c r="N9" s="592"/>
      <c r="O9" s="592"/>
      <c r="P9" s="592"/>
      <c r="Q9" s="592"/>
      <c r="R9" s="592"/>
      <c r="S9" s="592"/>
      <c r="T9" s="592"/>
    </row>
    <row r="10" spans="1:20" s="572" customFormat="1" ht="22.5">
      <c r="A10" s="1200"/>
      <c r="B10" s="592"/>
      <c r="C10" s="592"/>
      <c r="D10" s="592"/>
      <c r="F10" s="618" t="str">
        <f>"4."&amp;mergeValue(A10)</f>
        <v>4.1</v>
      </c>
      <c r="G10" s="634" t="s">
        <v>496</v>
      </c>
      <c r="H10" s="607" t="s">
        <v>458</v>
      </c>
      <c r="I10" s="583"/>
      <c r="J10" s="617"/>
      <c r="K10" s="592"/>
      <c r="L10" s="592"/>
      <c r="M10" s="592"/>
      <c r="N10" s="592"/>
      <c r="O10" s="592"/>
      <c r="P10" s="592"/>
      <c r="Q10" s="592"/>
      <c r="R10" s="592"/>
      <c r="S10" s="592"/>
      <c r="T10" s="592"/>
    </row>
    <row r="11" spans="1:20" s="572" customFormat="1" ht="18.75">
      <c r="A11" s="1200"/>
      <c r="B11" s="1200">
        <v>1</v>
      </c>
      <c r="C11" s="625"/>
      <c r="D11" s="625"/>
      <c r="F11" s="618" t="str">
        <f>"4."&amp;mergeValue(A11) &amp;"."&amp;mergeValue(B11)</f>
        <v>4.1.1</v>
      </c>
      <c r="G11" s="613" t="s">
        <v>593</v>
      </c>
      <c r="H11" s="606" t="str">
        <f>IF(region_name="","",region_name)</f>
        <v>Ростовская область</v>
      </c>
      <c r="I11" s="583" t="s">
        <v>499</v>
      </c>
      <c r="J11" s="617"/>
      <c r="K11" s="592"/>
      <c r="L11" s="592"/>
      <c r="M11" s="592"/>
      <c r="N11" s="592"/>
      <c r="O11" s="592"/>
      <c r="P11" s="592"/>
      <c r="Q11" s="592"/>
      <c r="R11" s="592"/>
      <c r="S11" s="592"/>
      <c r="T11" s="592"/>
    </row>
    <row r="12" spans="1:20" s="572" customFormat="1" ht="22.5">
      <c r="A12" s="1200"/>
      <c r="B12" s="1200"/>
      <c r="C12" s="1200">
        <v>1</v>
      </c>
      <c r="D12" s="625"/>
      <c r="F12" s="618" t="str">
        <f>"4."&amp;mergeValue(A12) &amp;"."&amp;mergeValue(B12)&amp;"."&amp;mergeValue(C12)</f>
        <v>4.1.1.1</v>
      </c>
      <c r="G12" s="624" t="s">
        <v>497</v>
      </c>
      <c r="H12" s="606"/>
      <c r="I12" s="583" t="s">
        <v>500</v>
      </c>
      <c r="J12" s="617"/>
      <c r="K12" s="592"/>
      <c r="L12" s="592"/>
      <c r="M12" s="592"/>
      <c r="N12" s="592"/>
      <c r="O12" s="592"/>
      <c r="P12" s="592"/>
      <c r="Q12" s="592"/>
      <c r="R12" s="592"/>
      <c r="S12" s="592"/>
      <c r="T12" s="592"/>
    </row>
    <row r="13" spans="1:20" s="572" customFormat="1" ht="39" customHeight="1">
      <c r="A13" s="1200"/>
      <c r="B13" s="1200"/>
      <c r="C13" s="1200"/>
      <c r="D13" s="625">
        <v>1</v>
      </c>
      <c r="F13" s="618" t="str">
        <f>"4."&amp;mergeValue(A13) &amp;"."&amp;mergeValue(B13)&amp;"."&amp;mergeValue(C13)&amp;"."&amp;mergeValue(D13)</f>
        <v>4.1.1.1.1</v>
      </c>
      <c r="G13" s="635" t="s">
        <v>498</v>
      </c>
      <c r="H13" s="606"/>
      <c r="I13" s="1201" t="s">
        <v>592</v>
      </c>
      <c r="J13" s="617"/>
      <c r="K13" s="592"/>
      <c r="L13" s="592"/>
      <c r="M13" s="592"/>
      <c r="N13" s="592"/>
      <c r="O13" s="592"/>
      <c r="P13" s="592"/>
      <c r="Q13" s="592"/>
      <c r="R13" s="592"/>
      <c r="S13" s="592"/>
      <c r="T13" s="592"/>
    </row>
    <row r="14" spans="1:20" s="572" customFormat="1" ht="18.75">
      <c r="A14" s="1200"/>
      <c r="B14" s="1200"/>
      <c r="C14" s="1200"/>
      <c r="D14" s="625"/>
      <c r="F14" s="621"/>
      <c r="G14" s="552" t="s">
        <v>4</v>
      </c>
      <c r="H14" s="626"/>
      <c r="I14" s="1201"/>
      <c r="J14" s="617"/>
      <c r="K14" s="592"/>
      <c r="L14" s="592"/>
      <c r="M14" s="592"/>
      <c r="N14" s="592"/>
      <c r="O14" s="592"/>
      <c r="P14" s="592"/>
      <c r="Q14" s="592"/>
      <c r="R14" s="592"/>
      <c r="S14" s="592"/>
      <c r="T14" s="592"/>
    </row>
    <row r="15" spans="1:20" s="572" customFormat="1" ht="18.75">
      <c r="A15" s="1200"/>
      <c r="B15" s="1200"/>
      <c r="C15" s="625"/>
      <c r="D15" s="625"/>
      <c r="F15" s="636"/>
      <c r="G15" s="579" t="s">
        <v>403</v>
      </c>
      <c r="H15" s="637"/>
      <c r="I15" s="638"/>
      <c r="J15" s="617"/>
      <c r="K15" s="592"/>
      <c r="L15" s="592"/>
      <c r="M15" s="592"/>
      <c r="N15" s="592"/>
      <c r="O15" s="592"/>
      <c r="P15" s="592"/>
      <c r="Q15" s="592"/>
      <c r="R15" s="592"/>
      <c r="S15" s="592"/>
      <c r="T15" s="592"/>
    </row>
    <row r="16" spans="1:20" s="572" customFormat="1" ht="18.75">
      <c r="A16" s="1200"/>
      <c r="B16" s="592"/>
      <c r="C16" s="592"/>
      <c r="D16" s="592"/>
      <c r="F16" s="621"/>
      <c r="G16" s="560" t="s">
        <v>506</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505</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195" t="s">
        <v>594</v>
      </c>
      <c r="H19" s="1195"/>
      <c r="I19" s="596"/>
      <c r="J19" s="616"/>
      <c r="K19" s="616"/>
      <c r="L19" s="616"/>
      <c r="M19" s="616"/>
      <c r="N19" s="616"/>
      <c r="O19" s="616"/>
      <c r="P19" s="616"/>
      <c r="Q19" s="616"/>
      <c r="R19" s="616"/>
      <c r="S19" s="616"/>
      <c r="T19" s="616"/>
    </row>
  </sheetData>
  <sheetProtection algorithmName="SHA-512" hashValue="A82pN8MvooURu+0gfg9yRVIVhuE5HZedqBZMnXsr3Qxjy4ep9oUNXq1HpgsUAwAzbMCNrr1O9jB0fIYxuRbAyA==" saltValue="cSeArv1xohj1IJmqAL3ehw=="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87" hidden="1" customWidth="1"/>
    <col min="7" max="8" width="9.140625" style="593" hidden="1" customWidth="1"/>
    <col min="9" max="9" width="3.7109375" style="533" customWidth="1"/>
    <col min="10" max="11" width="3.7109375" style="532" customWidth="1"/>
    <col min="12" max="12" width="12.7109375" style="525" customWidth="1"/>
    <col min="13" max="13" width="44.7109375" style="525" customWidth="1"/>
    <col min="14" max="14" width="1.7109375" style="525" hidden="1" customWidth="1"/>
    <col min="15" max="15" width="29.7109375" style="525" hidden="1" customWidth="1"/>
    <col min="16" max="17" width="23.7109375" style="525" hidden="1" customWidth="1"/>
    <col min="18" max="18" width="11.7109375" style="525" customWidth="1"/>
    <col min="19" max="19" width="3.7109375" style="525" customWidth="1"/>
    <col min="20" max="20" width="11.7109375" style="525" customWidth="1"/>
    <col min="21" max="21" width="8.5703125" style="525" hidden="1" customWidth="1"/>
    <col min="22" max="22" width="4.7109375" style="525" customWidth="1"/>
    <col min="23" max="23" width="115.7109375" style="525" customWidth="1"/>
    <col min="24" max="25" width="10.5703125" style="587"/>
    <col min="26" max="26" width="11.140625" style="587" customWidth="1"/>
    <col min="27" max="34" width="10.5703125" style="587"/>
    <col min="35" max="256" width="10.5703125" style="525"/>
    <col min="257" max="264" width="0" style="525" hidden="1" customWidth="1"/>
    <col min="265" max="265" width="3.7109375" style="525" customWidth="1"/>
    <col min="266" max="266" width="3.85546875" style="525" customWidth="1"/>
    <col min="267" max="267" width="3.7109375" style="525" customWidth="1"/>
    <col min="268" max="268" width="12.7109375" style="525" customWidth="1"/>
    <col min="269" max="269" width="52.7109375" style="525" customWidth="1"/>
    <col min="270" max="273" width="0" style="525" hidden="1" customWidth="1"/>
    <col min="274" max="274" width="12.28515625" style="525" customWidth="1"/>
    <col min="275" max="275" width="6.42578125" style="525" customWidth="1"/>
    <col min="276" max="276" width="12.28515625" style="525" customWidth="1"/>
    <col min="277" max="277" width="0" style="525" hidden="1" customWidth="1"/>
    <col min="278" max="278" width="3.7109375" style="525" customWidth="1"/>
    <col min="279" max="279" width="11.140625" style="525" bestFit="1" customWidth="1"/>
    <col min="280" max="281" width="10.5703125" style="525"/>
    <col min="282" max="282" width="11.140625" style="525" customWidth="1"/>
    <col min="283" max="512" width="10.5703125" style="525"/>
    <col min="513" max="520" width="0" style="525" hidden="1" customWidth="1"/>
    <col min="521" max="521" width="3.7109375" style="525" customWidth="1"/>
    <col min="522" max="522" width="3.85546875" style="525" customWidth="1"/>
    <col min="523" max="523" width="3.7109375" style="525" customWidth="1"/>
    <col min="524" max="524" width="12.7109375" style="525" customWidth="1"/>
    <col min="525" max="525" width="52.7109375" style="525" customWidth="1"/>
    <col min="526" max="529" width="0" style="525" hidden="1" customWidth="1"/>
    <col min="530" max="530" width="12.28515625" style="525" customWidth="1"/>
    <col min="531" max="531" width="6.42578125" style="525" customWidth="1"/>
    <col min="532" max="532" width="12.28515625" style="525" customWidth="1"/>
    <col min="533" max="533" width="0" style="525" hidden="1" customWidth="1"/>
    <col min="534" max="534" width="3.7109375" style="525" customWidth="1"/>
    <col min="535" max="535" width="11.140625" style="525" bestFit="1" customWidth="1"/>
    <col min="536" max="537" width="10.5703125" style="525"/>
    <col min="538" max="538" width="11.140625" style="525" customWidth="1"/>
    <col min="539" max="768" width="10.5703125" style="525"/>
    <col min="769" max="776" width="0" style="525" hidden="1" customWidth="1"/>
    <col min="777" max="777" width="3.7109375" style="525" customWidth="1"/>
    <col min="778" max="778" width="3.85546875" style="525" customWidth="1"/>
    <col min="779" max="779" width="3.7109375" style="525" customWidth="1"/>
    <col min="780" max="780" width="12.7109375" style="525" customWidth="1"/>
    <col min="781" max="781" width="52.7109375" style="525" customWidth="1"/>
    <col min="782" max="785" width="0" style="525" hidden="1" customWidth="1"/>
    <col min="786" max="786" width="12.28515625" style="525" customWidth="1"/>
    <col min="787" max="787" width="6.42578125" style="525" customWidth="1"/>
    <col min="788" max="788" width="12.28515625" style="525" customWidth="1"/>
    <col min="789" max="789" width="0" style="525" hidden="1" customWidth="1"/>
    <col min="790" max="790" width="3.7109375" style="525" customWidth="1"/>
    <col min="791" max="791" width="11.140625" style="525" bestFit="1" customWidth="1"/>
    <col min="792" max="793" width="10.5703125" style="525"/>
    <col min="794" max="794" width="11.140625" style="525" customWidth="1"/>
    <col min="795" max="1024" width="10.5703125" style="525"/>
    <col min="1025" max="1032" width="0" style="525" hidden="1" customWidth="1"/>
    <col min="1033" max="1033" width="3.7109375" style="525" customWidth="1"/>
    <col min="1034" max="1034" width="3.85546875" style="525" customWidth="1"/>
    <col min="1035" max="1035" width="3.7109375" style="525" customWidth="1"/>
    <col min="1036" max="1036" width="12.7109375" style="525" customWidth="1"/>
    <col min="1037" max="1037" width="52.7109375" style="525" customWidth="1"/>
    <col min="1038" max="1041" width="0" style="525" hidden="1" customWidth="1"/>
    <col min="1042" max="1042" width="12.28515625" style="525" customWidth="1"/>
    <col min="1043" max="1043" width="6.42578125" style="525" customWidth="1"/>
    <col min="1044" max="1044" width="12.28515625" style="525" customWidth="1"/>
    <col min="1045" max="1045" width="0" style="525" hidden="1" customWidth="1"/>
    <col min="1046" max="1046" width="3.7109375" style="525" customWidth="1"/>
    <col min="1047" max="1047" width="11.140625" style="525" bestFit="1" customWidth="1"/>
    <col min="1048" max="1049" width="10.5703125" style="525"/>
    <col min="1050" max="1050" width="11.140625" style="525" customWidth="1"/>
    <col min="1051" max="1280" width="10.5703125" style="525"/>
    <col min="1281" max="1288" width="0" style="525" hidden="1" customWidth="1"/>
    <col min="1289" max="1289" width="3.7109375" style="525" customWidth="1"/>
    <col min="1290" max="1290" width="3.85546875" style="525" customWidth="1"/>
    <col min="1291" max="1291" width="3.7109375" style="525" customWidth="1"/>
    <col min="1292" max="1292" width="12.7109375" style="525" customWidth="1"/>
    <col min="1293" max="1293" width="52.7109375" style="525" customWidth="1"/>
    <col min="1294" max="1297" width="0" style="525" hidden="1" customWidth="1"/>
    <col min="1298" max="1298" width="12.28515625" style="525" customWidth="1"/>
    <col min="1299" max="1299" width="6.42578125" style="525" customWidth="1"/>
    <col min="1300" max="1300" width="12.28515625" style="525" customWidth="1"/>
    <col min="1301" max="1301" width="0" style="525" hidden="1" customWidth="1"/>
    <col min="1302" max="1302" width="3.7109375" style="525" customWidth="1"/>
    <col min="1303" max="1303" width="11.140625" style="525" bestFit="1" customWidth="1"/>
    <col min="1304" max="1305" width="10.5703125" style="525"/>
    <col min="1306" max="1306" width="11.140625" style="525" customWidth="1"/>
    <col min="1307" max="1536" width="10.5703125" style="525"/>
    <col min="1537" max="1544" width="0" style="525" hidden="1" customWidth="1"/>
    <col min="1545" max="1545" width="3.7109375" style="525" customWidth="1"/>
    <col min="1546" max="1546" width="3.85546875" style="525" customWidth="1"/>
    <col min="1547" max="1547" width="3.7109375" style="525" customWidth="1"/>
    <col min="1548" max="1548" width="12.7109375" style="525" customWidth="1"/>
    <col min="1549" max="1549" width="52.7109375" style="525" customWidth="1"/>
    <col min="1550" max="1553" width="0" style="525" hidden="1" customWidth="1"/>
    <col min="1554" max="1554" width="12.28515625" style="525" customWidth="1"/>
    <col min="1555" max="1555" width="6.42578125" style="525" customWidth="1"/>
    <col min="1556" max="1556" width="12.28515625" style="525" customWidth="1"/>
    <col min="1557" max="1557" width="0" style="525" hidden="1" customWidth="1"/>
    <col min="1558" max="1558" width="3.7109375" style="525" customWidth="1"/>
    <col min="1559" max="1559" width="11.140625" style="525" bestFit="1" customWidth="1"/>
    <col min="1560" max="1561" width="10.5703125" style="525"/>
    <col min="1562" max="1562" width="11.140625" style="525" customWidth="1"/>
    <col min="1563" max="1792" width="10.5703125" style="525"/>
    <col min="1793" max="1800" width="0" style="525" hidden="1" customWidth="1"/>
    <col min="1801" max="1801" width="3.7109375" style="525" customWidth="1"/>
    <col min="1802" max="1802" width="3.85546875" style="525" customWidth="1"/>
    <col min="1803" max="1803" width="3.7109375" style="525" customWidth="1"/>
    <col min="1804" max="1804" width="12.7109375" style="525" customWidth="1"/>
    <col min="1805" max="1805" width="52.7109375" style="525" customWidth="1"/>
    <col min="1806" max="1809" width="0" style="525" hidden="1" customWidth="1"/>
    <col min="1810" max="1810" width="12.28515625" style="525" customWidth="1"/>
    <col min="1811" max="1811" width="6.42578125" style="525" customWidth="1"/>
    <col min="1812" max="1812" width="12.28515625" style="525" customWidth="1"/>
    <col min="1813" max="1813" width="0" style="525" hidden="1" customWidth="1"/>
    <col min="1814" max="1814" width="3.7109375" style="525" customWidth="1"/>
    <col min="1815" max="1815" width="11.140625" style="525" bestFit="1" customWidth="1"/>
    <col min="1816" max="1817" width="10.5703125" style="525"/>
    <col min="1818" max="1818" width="11.140625" style="525" customWidth="1"/>
    <col min="1819" max="2048" width="10.5703125" style="525"/>
    <col min="2049" max="2056" width="0" style="525" hidden="1" customWidth="1"/>
    <col min="2057" max="2057" width="3.7109375" style="525" customWidth="1"/>
    <col min="2058" max="2058" width="3.85546875" style="525" customWidth="1"/>
    <col min="2059" max="2059" width="3.7109375" style="525" customWidth="1"/>
    <col min="2060" max="2060" width="12.7109375" style="525" customWidth="1"/>
    <col min="2061" max="2061" width="52.7109375" style="525" customWidth="1"/>
    <col min="2062" max="2065" width="0" style="525" hidden="1" customWidth="1"/>
    <col min="2066" max="2066" width="12.28515625" style="525" customWidth="1"/>
    <col min="2067" max="2067" width="6.42578125" style="525" customWidth="1"/>
    <col min="2068" max="2068" width="12.28515625" style="525" customWidth="1"/>
    <col min="2069" max="2069" width="0" style="525" hidden="1" customWidth="1"/>
    <col min="2070" max="2070" width="3.7109375" style="525" customWidth="1"/>
    <col min="2071" max="2071" width="11.140625" style="525" bestFit="1" customWidth="1"/>
    <col min="2072" max="2073" width="10.5703125" style="525"/>
    <col min="2074" max="2074" width="11.140625" style="525" customWidth="1"/>
    <col min="2075" max="2304" width="10.5703125" style="525"/>
    <col min="2305" max="2312" width="0" style="525" hidden="1" customWidth="1"/>
    <col min="2313" max="2313" width="3.7109375" style="525" customWidth="1"/>
    <col min="2314" max="2314" width="3.85546875" style="525" customWidth="1"/>
    <col min="2315" max="2315" width="3.7109375" style="525" customWidth="1"/>
    <col min="2316" max="2316" width="12.7109375" style="525" customWidth="1"/>
    <col min="2317" max="2317" width="52.7109375" style="525" customWidth="1"/>
    <col min="2318" max="2321" width="0" style="525" hidden="1" customWidth="1"/>
    <col min="2322" max="2322" width="12.28515625" style="525" customWidth="1"/>
    <col min="2323" max="2323" width="6.42578125" style="525" customWidth="1"/>
    <col min="2324" max="2324" width="12.28515625" style="525" customWidth="1"/>
    <col min="2325" max="2325" width="0" style="525" hidden="1" customWidth="1"/>
    <col min="2326" max="2326" width="3.7109375" style="525" customWidth="1"/>
    <col min="2327" max="2327" width="11.140625" style="525" bestFit="1" customWidth="1"/>
    <col min="2328" max="2329" width="10.5703125" style="525"/>
    <col min="2330" max="2330" width="11.140625" style="525" customWidth="1"/>
    <col min="2331" max="2560" width="10.5703125" style="525"/>
    <col min="2561" max="2568" width="0" style="525" hidden="1" customWidth="1"/>
    <col min="2569" max="2569" width="3.7109375" style="525" customWidth="1"/>
    <col min="2570" max="2570" width="3.85546875" style="525" customWidth="1"/>
    <col min="2571" max="2571" width="3.7109375" style="525" customWidth="1"/>
    <col min="2572" max="2572" width="12.7109375" style="525" customWidth="1"/>
    <col min="2573" max="2573" width="52.7109375" style="525" customWidth="1"/>
    <col min="2574" max="2577" width="0" style="525" hidden="1" customWidth="1"/>
    <col min="2578" max="2578" width="12.28515625" style="525" customWidth="1"/>
    <col min="2579" max="2579" width="6.42578125" style="525" customWidth="1"/>
    <col min="2580" max="2580" width="12.28515625" style="525" customWidth="1"/>
    <col min="2581" max="2581" width="0" style="525" hidden="1" customWidth="1"/>
    <col min="2582" max="2582" width="3.7109375" style="525" customWidth="1"/>
    <col min="2583" max="2583" width="11.140625" style="525" bestFit="1" customWidth="1"/>
    <col min="2584" max="2585" width="10.5703125" style="525"/>
    <col min="2586" max="2586" width="11.140625" style="525" customWidth="1"/>
    <col min="2587" max="2816" width="10.5703125" style="525"/>
    <col min="2817" max="2824" width="0" style="525" hidden="1" customWidth="1"/>
    <col min="2825" max="2825" width="3.7109375" style="525" customWidth="1"/>
    <col min="2826" max="2826" width="3.85546875" style="525" customWidth="1"/>
    <col min="2827" max="2827" width="3.7109375" style="525" customWidth="1"/>
    <col min="2828" max="2828" width="12.7109375" style="525" customWidth="1"/>
    <col min="2829" max="2829" width="52.7109375" style="525" customWidth="1"/>
    <col min="2830" max="2833" width="0" style="525" hidden="1" customWidth="1"/>
    <col min="2834" max="2834" width="12.28515625" style="525" customWidth="1"/>
    <col min="2835" max="2835" width="6.42578125" style="525" customWidth="1"/>
    <col min="2836" max="2836" width="12.28515625" style="525" customWidth="1"/>
    <col min="2837" max="2837" width="0" style="525" hidden="1" customWidth="1"/>
    <col min="2838" max="2838" width="3.7109375" style="525" customWidth="1"/>
    <col min="2839" max="2839" width="11.140625" style="525" bestFit="1" customWidth="1"/>
    <col min="2840" max="2841" width="10.5703125" style="525"/>
    <col min="2842" max="2842" width="11.140625" style="525" customWidth="1"/>
    <col min="2843" max="3072" width="10.5703125" style="525"/>
    <col min="3073" max="3080" width="0" style="525" hidden="1" customWidth="1"/>
    <col min="3081" max="3081" width="3.7109375" style="525" customWidth="1"/>
    <col min="3082" max="3082" width="3.85546875" style="525" customWidth="1"/>
    <col min="3083" max="3083" width="3.7109375" style="525" customWidth="1"/>
    <col min="3084" max="3084" width="12.7109375" style="525" customWidth="1"/>
    <col min="3085" max="3085" width="52.7109375" style="525" customWidth="1"/>
    <col min="3086" max="3089" width="0" style="525" hidden="1" customWidth="1"/>
    <col min="3090" max="3090" width="12.28515625" style="525" customWidth="1"/>
    <col min="3091" max="3091" width="6.42578125" style="525" customWidth="1"/>
    <col min="3092" max="3092" width="12.28515625" style="525" customWidth="1"/>
    <col min="3093" max="3093" width="0" style="525" hidden="1" customWidth="1"/>
    <col min="3094" max="3094" width="3.7109375" style="525" customWidth="1"/>
    <col min="3095" max="3095" width="11.140625" style="525" bestFit="1" customWidth="1"/>
    <col min="3096" max="3097" width="10.5703125" style="525"/>
    <col min="3098" max="3098" width="11.140625" style="525" customWidth="1"/>
    <col min="3099" max="3328" width="10.5703125" style="525"/>
    <col min="3329" max="3336" width="0" style="525" hidden="1" customWidth="1"/>
    <col min="3337" max="3337" width="3.7109375" style="525" customWidth="1"/>
    <col min="3338" max="3338" width="3.85546875" style="525" customWidth="1"/>
    <col min="3339" max="3339" width="3.7109375" style="525" customWidth="1"/>
    <col min="3340" max="3340" width="12.7109375" style="525" customWidth="1"/>
    <col min="3341" max="3341" width="52.7109375" style="525" customWidth="1"/>
    <col min="3342" max="3345" width="0" style="525" hidden="1" customWidth="1"/>
    <col min="3346" max="3346" width="12.28515625" style="525" customWidth="1"/>
    <col min="3347" max="3347" width="6.42578125" style="525" customWidth="1"/>
    <col min="3348" max="3348" width="12.28515625" style="525" customWidth="1"/>
    <col min="3349" max="3349" width="0" style="525" hidden="1" customWidth="1"/>
    <col min="3350" max="3350" width="3.7109375" style="525" customWidth="1"/>
    <col min="3351" max="3351" width="11.140625" style="525" bestFit="1" customWidth="1"/>
    <col min="3352" max="3353" width="10.5703125" style="525"/>
    <col min="3354" max="3354" width="11.140625" style="525" customWidth="1"/>
    <col min="3355" max="3584" width="10.5703125" style="525"/>
    <col min="3585" max="3592" width="0" style="525" hidden="1" customWidth="1"/>
    <col min="3593" max="3593" width="3.7109375" style="525" customWidth="1"/>
    <col min="3594" max="3594" width="3.85546875" style="525" customWidth="1"/>
    <col min="3595" max="3595" width="3.7109375" style="525" customWidth="1"/>
    <col min="3596" max="3596" width="12.7109375" style="525" customWidth="1"/>
    <col min="3597" max="3597" width="52.7109375" style="525" customWidth="1"/>
    <col min="3598" max="3601" width="0" style="525" hidden="1" customWidth="1"/>
    <col min="3602" max="3602" width="12.28515625" style="525" customWidth="1"/>
    <col min="3603" max="3603" width="6.42578125" style="525" customWidth="1"/>
    <col min="3604" max="3604" width="12.28515625" style="525" customWidth="1"/>
    <col min="3605" max="3605" width="0" style="525" hidden="1" customWidth="1"/>
    <col min="3606" max="3606" width="3.7109375" style="525" customWidth="1"/>
    <col min="3607" max="3607" width="11.140625" style="525" bestFit="1" customWidth="1"/>
    <col min="3608" max="3609" width="10.5703125" style="525"/>
    <col min="3610" max="3610" width="11.140625" style="525" customWidth="1"/>
    <col min="3611" max="3840" width="10.5703125" style="525"/>
    <col min="3841" max="3848" width="0" style="525" hidden="1" customWidth="1"/>
    <col min="3849" max="3849" width="3.7109375" style="525" customWidth="1"/>
    <col min="3850" max="3850" width="3.85546875" style="525" customWidth="1"/>
    <col min="3851" max="3851" width="3.7109375" style="525" customWidth="1"/>
    <col min="3852" max="3852" width="12.7109375" style="525" customWidth="1"/>
    <col min="3853" max="3853" width="52.7109375" style="525" customWidth="1"/>
    <col min="3854" max="3857" width="0" style="525" hidden="1" customWidth="1"/>
    <col min="3858" max="3858" width="12.28515625" style="525" customWidth="1"/>
    <col min="3859" max="3859" width="6.42578125" style="525" customWidth="1"/>
    <col min="3860" max="3860" width="12.28515625" style="525" customWidth="1"/>
    <col min="3861" max="3861" width="0" style="525" hidden="1" customWidth="1"/>
    <col min="3862" max="3862" width="3.7109375" style="525" customWidth="1"/>
    <col min="3863" max="3863" width="11.140625" style="525" bestFit="1" customWidth="1"/>
    <col min="3864" max="3865" width="10.5703125" style="525"/>
    <col min="3866" max="3866" width="11.140625" style="525" customWidth="1"/>
    <col min="3867" max="4096" width="10.5703125" style="525"/>
    <col min="4097" max="4104" width="0" style="525" hidden="1" customWidth="1"/>
    <col min="4105" max="4105" width="3.7109375" style="525" customWidth="1"/>
    <col min="4106" max="4106" width="3.85546875" style="525" customWidth="1"/>
    <col min="4107" max="4107" width="3.7109375" style="525" customWidth="1"/>
    <col min="4108" max="4108" width="12.7109375" style="525" customWidth="1"/>
    <col min="4109" max="4109" width="52.7109375" style="525" customWidth="1"/>
    <col min="4110" max="4113" width="0" style="525" hidden="1" customWidth="1"/>
    <col min="4114" max="4114" width="12.28515625" style="525" customWidth="1"/>
    <col min="4115" max="4115" width="6.42578125" style="525" customWidth="1"/>
    <col min="4116" max="4116" width="12.28515625" style="525" customWidth="1"/>
    <col min="4117" max="4117" width="0" style="525" hidden="1" customWidth="1"/>
    <col min="4118" max="4118" width="3.7109375" style="525" customWidth="1"/>
    <col min="4119" max="4119" width="11.140625" style="525" bestFit="1" customWidth="1"/>
    <col min="4120" max="4121" width="10.5703125" style="525"/>
    <col min="4122" max="4122" width="11.140625" style="525" customWidth="1"/>
    <col min="4123" max="4352" width="10.5703125" style="525"/>
    <col min="4353" max="4360" width="0" style="525" hidden="1" customWidth="1"/>
    <col min="4361" max="4361" width="3.7109375" style="525" customWidth="1"/>
    <col min="4362" max="4362" width="3.85546875" style="525" customWidth="1"/>
    <col min="4363" max="4363" width="3.7109375" style="525" customWidth="1"/>
    <col min="4364" max="4364" width="12.7109375" style="525" customWidth="1"/>
    <col min="4365" max="4365" width="52.7109375" style="525" customWidth="1"/>
    <col min="4366" max="4369" width="0" style="525" hidden="1" customWidth="1"/>
    <col min="4370" max="4370" width="12.28515625" style="525" customWidth="1"/>
    <col min="4371" max="4371" width="6.42578125" style="525" customWidth="1"/>
    <col min="4372" max="4372" width="12.28515625" style="525" customWidth="1"/>
    <col min="4373" max="4373" width="0" style="525" hidden="1" customWidth="1"/>
    <col min="4374" max="4374" width="3.7109375" style="525" customWidth="1"/>
    <col min="4375" max="4375" width="11.140625" style="525" bestFit="1" customWidth="1"/>
    <col min="4376" max="4377" width="10.5703125" style="525"/>
    <col min="4378" max="4378" width="11.140625" style="525" customWidth="1"/>
    <col min="4379" max="4608" width="10.5703125" style="525"/>
    <col min="4609" max="4616" width="0" style="525" hidden="1" customWidth="1"/>
    <col min="4617" max="4617" width="3.7109375" style="525" customWidth="1"/>
    <col min="4618" max="4618" width="3.85546875" style="525" customWidth="1"/>
    <col min="4619" max="4619" width="3.7109375" style="525" customWidth="1"/>
    <col min="4620" max="4620" width="12.7109375" style="525" customWidth="1"/>
    <col min="4621" max="4621" width="52.7109375" style="525" customWidth="1"/>
    <col min="4622" max="4625" width="0" style="525" hidden="1" customWidth="1"/>
    <col min="4626" max="4626" width="12.28515625" style="525" customWidth="1"/>
    <col min="4627" max="4627" width="6.42578125" style="525" customWidth="1"/>
    <col min="4628" max="4628" width="12.28515625" style="525" customWidth="1"/>
    <col min="4629" max="4629" width="0" style="525" hidden="1" customWidth="1"/>
    <col min="4630" max="4630" width="3.7109375" style="525" customWidth="1"/>
    <col min="4631" max="4631" width="11.140625" style="525" bestFit="1" customWidth="1"/>
    <col min="4632" max="4633" width="10.5703125" style="525"/>
    <col min="4634" max="4634" width="11.140625" style="525" customWidth="1"/>
    <col min="4635" max="4864" width="10.5703125" style="525"/>
    <col min="4865" max="4872" width="0" style="525" hidden="1" customWidth="1"/>
    <col min="4873" max="4873" width="3.7109375" style="525" customWidth="1"/>
    <col min="4874" max="4874" width="3.85546875" style="525" customWidth="1"/>
    <col min="4875" max="4875" width="3.7109375" style="525" customWidth="1"/>
    <col min="4876" max="4876" width="12.7109375" style="525" customWidth="1"/>
    <col min="4877" max="4877" width="52.7109375" style="525" customWidth="1"/>
    <col min="4878" max="4881" width="0" style="525" hidden="1" customWidth="1"/>
    <col min="4882" max="4882" width="12.28515625" style="525" customWidth="1"/>
    <col min="4883" max="4883" width="6.42578125" style="525" customWidth="1"/>
    <col min="4884" max="4884" width="12.28515625" style="525" customWidth="1"/>
    <col min="4885" max="4885" width="0" style="525" hidden="1" customWidth="1"/>
    <col min="4886" max="4886" width="3.7109375" style="525" customWidth="1"/>
    <col min="4887" max="4887" width="11.140625" style="525" bestFit="1" customWidth="1"/>
    <col min="4888" max="4889" width="10.5703125" style="525"/>
    <col min="4890" max="4890" width="11.140625" style="525" customWidth="1"/>
    <col min="4891" max="5120" width="10.5703125" style="525"/>
    <col min="5121" max="5128" width="0" style="525" hidden="1" customWidth="1"/>
    <col min="5129" max="5129" width="3.7109375" style="525" customWidth="1"/>
    <col min="5130" max="5130" width="3.85546875" style="525" customWidth="1"/>
    <col min="5131" max="5131" width="3.7109375" style="525" customWidth="1"/>
    <col min="5132" max="5132" width="12.7109375" style="525" customWidth="1"/>
    <col min="5133" max="5133" width="52.7109375" style="525" customWidth="1"/>
    <col min="5134" max="5137" width="0" style="525" hidden="1" customWidth="1"/>
    <col min="5138" max="5138" width="12.28515625" style="525" customWidth="1"/>
    <col min="5139" max="5139" width="6.42578125" style="525" customWidth="1"/>
    <col min="5140" max="5140" width="12.28515625" style="525" customWidth="1"/>
    <col min="5141" max="5141" width="0" style="525" hidden="1" customWidth="1"/>
    <col min="5142" max="5142" width="3.7109375" style="525" customWidth="1"/>
    <col min="5143" max="5143" width="11.140625" style="525" bestFit="1" customWidth="1"/>
    <col min="5144" max="5145" width="10.5703125" style="525"/>
    <col min="5146" max="5146" width="11.140625" style="525" customWidth="1"/>
    <col min="5147" max="5376" width="10.5703125" style="525"/>
    <col min="5377" max="5384" width="0" style="525" hidden="1" customWidth="1"/>
    <col min="5385" max="5385" width="3.7109375" style="525" customWidth="1"/>
    <col min="5386" max="5386" width="3.85546875" style="525" customWidth="1"/>
    <col min="5387" max="5387" width="3.7109375" style="525" customWidth="1"/>
    <col min="5388" max="5388" width="12.7109375" style="525" customWidth="1"/>
    <col min="5389" max="5389" width="52.7109375" style="525" customWidth="1"/>
    <col min="5390" max="5393" width="0" style="525" hidden="1" customWidth="1"/>
    <col min="5394" max="5394" width="12.28515625" style="525" customWidth="1"/>
    <col min="5395" max="5395" width="6.42578125" style="525" customWidth="1"/>
    <col min="5396" max="5396" width="12.28515625" style="525" customWidth="1"/>
    <col min="5397" max="5397" width="0" style="525" hidden="1" customWidth="1"/>
    <col min="5398" max="5398" width="3.7109375" style="525" customWidth="1"/>
    <col min="5399" max="5399" width="11.140625" style="525" bestFit="1" customWidth="1"/>
    <col min="5400" max="5401" width="10.5703125" style="525"/>
    <col min="5402" max="5402" width="11.140625" style="525" customWidth="1"/>
    <col min="5403" max="5632" width="10.5703125" style="525"/>
    <col min="5633" max="5640" width="0" style="525" hidden="1" customWidth="1"/>
    <col min="5641" max="5641" width="3.7109375" style="525" customWidth="1"/>
    <col min="5642" max="5642" width="3.85546875" style="525" customWidth="1"/>
    <col min="5643" max="5643" width="3.7109375" style="525" customWidth="1"/>
    <col min="5644" max="5644" width="12.7109375" style="525" customWidth="1"/>
    <col min="5645" max="5645" width="52.7109375" style="525" customWidth="1"/>
    <col min="5646" max="5649" width="0" style="525" hidden="1" customWidth="1"/>
    <col min="5650" max="5650" width="12.28515625" style="525" customWidth="1"/>
    <col min="5651" max="5651" width="6.42578125" style="525" customWidth="1"/>
    <col min="5652" max="5652" width="12.28515625" style="525" customWidth="1"/>
    <col min="5653" max="5653" width="0" style="525" hidden="1" customWidth="1"/>
    <col min="5654" max="5654" width="3.7109375" style="525" customWidth="1"/>
    <col min="5655" max="5655" width="11.140625" style="525" bestFit="1" customWidth="1"/>
    <col min="5656" max="5657" width="10.5703125" style="525"/>
    <col min="5658" max="5658" width="11.140625" style="525" customWidth="1"/>
    <col min="5659" max="5888" width="10.5703125" style="525"/>
    <col min="5889" max="5896" width="0" style="525" hidden="1" customWidth="1"/>
    <col min="5897" max="5897" width="3.7109375" style="525" customWidth="1"/>
    <col min="5898" max="5898" width="3.85546875" style="525" customWidth="1"/>
    <col min="5899" max="5899" width="3.7109375" style="525" customWidth="1"/>
    <col min="5900" max="5900" width="12.7109375" style="525" customWidth="1"/>
    <col min="5901" max="5901" width="52.7109375" style="525" customWidth="1"/>
    <col min="5902" max="5905" width="0" style="525" hidden="1" customWidth="1"/>
    <col min="5906" max="5906" width="12.28515625" style="525" customWidth="1"/>
    <col min="5907" max="5907" width="6.42578125" style="525" customWidth="1"/>
    <col min="5908" max="5908" width="12.28515625" style="525" customWidth="1"/>
    <col min="5909" max="5909" width="0" style="525" hidden="1" customWidth="1"/>
    <col min="5910" max="5910" width="3.7109375" style="525" customWidth="1"/>
    <col min="5911" max="5911" width="11.140625" style="525" bestFit="1" customWidth="1"/>
    <col min="5912" max="5913" width="10.5703125" style="525"/>
    <col min="5914" max="5914" width="11.140625" style="525" customWidth="1"/>
    <col min="5915" max="6144" width="10.5703125" style="525"/>
    <col min="6145" max="6152" width="0" style="525" hidden="1" customWidth="1"/>
    <col min="6153" max="6153" width="3.7109375" style="525" customWidth="1"/>
    <col min="6154" max="6154" width="3.85546875" style="525" customWidth="1"/>
    <col min="6155" max="6155" width="3.7109375" style="525" customWidth="1"/>
    <col min="6156" max="6156" width="12.7109375" style="525" customWidth="1"/>
    <col min="6157" max="6157" width="52.7109375" style="525" customWidth="1"/>
    <col min="6158" max="6161" width="0" style="525" hidden="1" customWidth="1"/>
    <col min="6162" max="6162" width="12.28515625" style="525" customWidth="1"/>
    <col min="6163" max="6163" width="6.42578125" style="525" customWidth="1"/>
    <col min="6164" max="6164" width="12.28515625" style="525" customWidth="1"/>
    <col min="6165" max="6165" width="0" style="525" hidden="1" customWidth="1"/>
    <col min="6166" max="6166" width="3.7109375" style="525" customWidth="1"/>
    <col min="6167" max="6167" width="11.140625" style="525" bestFit="1" customWidth="1"/>
    <col min="6168" max="6169" width="10.5703125" style="525"/>
    <col min="6170" max="6170" width="11.140625" style="525" customWidth="1"/>
    <col min="6171" max="6400" width="10.5703125" style="525"/>
    <col min="6401" max="6408" width="0" style="525" hidden="1" customWidth="1"/>
    <col min="6409" max="6409" width="3.7109375" style="525" customWidth="1"/>
    <col min="6410" max="6410" width="3.85546875" style="525" customWidth="1"/>
    <col min="6411" max="6411" width="3.7109375" style="525" customWidth="1"/>
    <col min="6412" max="6412" width="12.7109375" style="525" customWidth="1"/>
    <col min="6413" max="6413" width="52.7109375" style="525" customWidth="1"/>
    <col min="6414" max="6417" width="0" style="525" hidden="1" customWidth="1"/>
    <col min="6418" max="6418" width="12.28515625" style="525" customWidth="1"/>
    <col min="6419" max="6419" width="6.42578125" style="525" customWidth="1"/>
    <col min="6420" max="6420" width="12.28515625" style="525" customWidth="1"/>
    <col min="6421" max="6421" width="0" style="525" hidden="1" customWidth="1"/>
    <col min="6422" max="6422" width="3.7109375" style="525" customWidth="1"/>
    <col min="6423" max="6423" width="11.140625" style="525" bestFit="1" customWidth="1"/>
    <col min="6424" max="6425" width="10.5703125" style="525"/>
    <col min="6426" max="6426" width="11.140625" style="525" customWidth="1"/>
    <col min="6427" max="6656" width="10.5703125" style="525"/>
    <col min="6657" max="6664" width="0" style="525" hidden="1" customWidth="1"/>
    <col min="6665" max="6665" width="3.7109375" style="525" customWidth="1"/>
    <col min="6666" max="6666" width="3.85546875" style="525" customWidth="1"/>
    <col min="6667" max="6667" width="3.7109375" style="525" customWidth="1"/>
    <col min="6668" max="6668" width="12.7109375" style="525" customWidth="1"/>
    <col min="6669" max="6669" width="52.7109375" style="525" customWidth="1"/>
    <col min="6670" max="6673" width="0" style="525" hidden="1" customWidth="1"/>
    <col min="6674" max="6674" width="12.28515625" style="525" customWidth="1"/>
    <col min="6675" max="6675" width="6.42578125" style="525" customWidth="1"/>
    <col min="6676" max="6676" width="12.28515625" style="525" customWidth="1"/>
    <col min="6677" max="6677" width="0" style="525" hidden="1" customWidth="1"/>
    <col min="6678" max="6678" width="3.7109375" style="525" customWidth="1"/>
    <col min="6679" max="6679" width="11.140625" style="525" bestFit="1" customWidth="1"/>
    <col min="6680" max="6681" width="10.5703125" style="525"/>
    <col min="6682" max="6682" width="11.140625" style="525" customWidth="1"/>
    <col min="6683" max="6912" width="10.5703125" style="525"/>
    <col min="6913" max="6920" width="0" style="525" hidden="1" customWidth="1"/>
    <col min="6921" max="6921" width="3.7109375" style="525" customWidth="1"/>
    <col min="6922" max="6922" width="3.85546875" style="525" customWidth="1"/>
    <col min="6923" max="6923" width="3.7109375" style="525" customWidth="1"/>
    <col min="6924" max="6924" width="12.7109375" style="525" customWidth="1"/>
    <col min="6925" max="6925" width="52.7109375" style="525" customWidth="1"/>
    <col min="6926" max="6929" width="0" style="525" hidden="1" customWidth="1"/>
    <col min="6930" max="6930" width="12.28515625" style="525" customWidth="1"/>
    <col min="6931" max="6931" width="6.42578125" style="525" customWidth="1"/>
    <col min="6932" max="6932" width="12.28515625" style="525" customWidth="1"/>
    <col min="6933" max="6933" width="0" style="525" hidden="1" customWidth="1"/>
    <col min="6934" max="6934" width="3.7109375" style="525" customWidth="1"/>
    <col min="6935" max="6935" width="11.140625" style="525" bestFit="1" customWidth="1"/>
    <col min="6936" max="6937" width="10.5703125" style="525"/>
    <col min="6938" max="6938" width="11.140625" style="525" customWidth="1"/>
    <col min="6939" max="7168" width="10.5703125" style="525"/>
    <col min="7169" max="7176" width="0" style="525" hidden="1" customWidth="1"/>
    <col min="7177" max="7177" width="3.7109375" style="525" customWidth="1"/>
    <col min="7178" max="7178" width="3.85546875" style="525" customWidth="1"/>
    <col min="7179" max="7179" width="3.7109375" style="525" customWidth="1"/>
    <col min="7180" max="7180" width="12.7109375" style="525" customWidth="1"/>
    <col min="7181" max="7181" width="52.7109375" style="525" customWidth="1"/>
    <col min="7182" max="7185" width="0" style="525" hidden="1" customWidth="1"/>
    <col min="7186" max="7186" width="12.28515625" style="525" customWidth="1"/>
    <col min="7187" max="7187" width="6.42578125" style="525" customWidth="1"/>
    <col min="7188" max="7188" width="12.28515625" style="525" customWidth="1"/>
    <col min="7189" max="7189" width="0" style="525" hidden="1" customWidth="1"/>
    <col min="7190" max="7190" width="3.7109375" style="525" customWidth="1"/>
    <col min="7191" max="7191" width="11.140625" style="525" bestFit="1" customWidth="1"/>
    <col min="7192" max="7193" width="10.5703125" style="525"/>
    <col min="7194" max="7194" width="11.140625" style="525" customWidth="1"/>
    <col min="7195" max="7424" width="10.5703125" style="525"/>
    <col min="7425" max="7432" width="0" style="525" hidden="1" customWidth="1"/>
    <col min="7433" max="7433" width="3.7109375" style="525" customWidth="1"/>
    <col min="7434" max="7434" width="3.85546875" style="525" customWidth="1"/>
    <col min="7435" max="7435" width="3.7109375" style="525" customWidth="1"/>
    <col min="7436" max="7436" width="12.7109375" style="525" customWidth="1"/>
    <col min="7437" max="7437" width="52.7109375" style="525" customWidth="1"/>
    <col min="7438" max="7441" width="0" style="525" hidden="1" customWidth="1"/>
    <col min="7442" max="7442" width="12.28515625" style="525" customWidth="1"/>
    <col min="7443" max="7443" width="6.42578125" style="525" customWidth="1"/>
    <col min="7444" max="7444" width="12.28515625" style="525" customWidth="1"/>
    <col min="7445" max="7445" width="0" style="525" hidden="1" customWidth="1"/>
    <col min="7446" max="7446" width="3.7109375" style="525" customWidth="1"/>
    <col min="7447" max="7447" width="11.140625" style="525" bestFit="1" customWidth="1"/>
    <col min="7448" max="7449" width="10.5703125" style="525"/>
    <col min="7450" max="7450" width="11.140625" style="525" customWidth="1"/>
    <col min="7451" max="7680" width="10.5703125" style="525"/>
    <col min="7681" max="7688" width="0" style="525" hidden="1" customWidth="1"/>
    <col min="7689" max="7689" width="3.7109375" style="525" customWidth="1"/>
    <col min="7690" max="7690" width="3.85546875" style="525" customWidth="1"/>
    <col min="7691" max="7691" width="3.7109375" style="525" customWidth="1"/>
    <col min="7692" max="7692" width="12.7109375" style="525" customWidth="1"/>
    <col min="7693" max="7693" width="52.7109375" style="525" customWidth="1"/>
    <col min="7694" max="7697" width="0" style="525" hidden="1" customWidth="1"/>
    <col min="7698" max="7698" width="12.28515625" style="525" customWidth="1"/>
    <col min="7699" max="7699" width="6.42578125" style="525" customWidth="1"/>
    <col min="7700" max="7700" width="12.28515625" style="525" customWidth="1"/>
    <col min="7701" max="7701" width="0" style="525" hidden="1" customWidth="1"/>
    <col min="7702" max="7702" width="3.7109375" style="525" customWidth="1"/>
    <col min="7703" max="7703" width="11.140625" style="525" bestFit="1" customWidth="1"/>
    <col min="7704" max="7705" width="10.5703125" style="525"/>
    <col min="7706" max="7706" width="11.140625" style="525" customWidth="1"/>
    <col min="7707" max="7936" width="10.5703125" style="525"/>
    <col min="7937" max="7944" width="0" style="525" hidden="1" customWidth="1"/>
    <col min="7945" max="7945" width="3.7109375" style="525" customWidth="1"/>
    <col min="7946" max="7946" width="3.85546875" style="525" customWidth="1"/>
    <col min="7947" max="7947" width="3.7109375" style="525" customWidth="1"/>
    <col min="7948" max="7948" width="12.7109375" style="525" customWidth="1"/>
    <col min="7949" max="7949" width="52.7109375" style="525" customWidth="1"/>
    <col min="7950" max="7953" width="0" style="525" hidden="1" customWidth="1"/>
    <col min="7954" max="7954" width="12.28515625" style="525" customWidth="1"/>
    <col min="7955" max="7955" width="6.42578125" style="525" customWidth="1"/>
    <col min="7956" max="7956" width="12.28515625" style="525" customWidth="1"/>
    <col min="7957" max="7957" width="0" style="525" hidden="1" customWidth="1"/>
    <col min="7958" max="7958" width="3.7109375" style="525" customWidth="1"/>
    <col min="7959" max="7959" width="11.140625" style="525" bestFit="1" customWidth="1"/>
    <col min="7960" max="7961" width="10.5703125" style="525"/>
    <col min="7962" max="7962" width="11.140625" style="525" customWidth="1"/>
    <col min="7963" max="8192" width="10.5703125" style="525"/>
    <col min="8193" max="8200" width="0" style="525" hidden="1" customWidth="1"/>
    <col min="8201" max="8201" width="3.7109375" style="525" customWidth="1"/>
    <col min="8202" max="8202" width="3.85546875" style="525" customWidth="1"/>
    <col min="8203" max="8203" width="3.7109375" style="525" customWidth="1"/>
    <col min="8204" max="8204" width="12.7109375" style="525" customWidth="1"/>
    <col min="8205" max="8205" width="52.7109375" style="525" customWidth="1"/>
    <col min="8206" max="8209" width="0" style="525" hidden="1" customWidth="1"/>
    <col min="8210" max="8210" width="12.28515625" style="525" customWidth="1"/>
    <col min="8211" max="8211" width="6.42578125" style="525" customWidth="1"/>
    <col min="8212" max="8212" width="12.28515625" style="525" customWidth="1"/>
    <col min="8213" max="8213" width="0" style="525" hidden="1" customWidth="1"/>
    <col min="8214" max="8214" width="3.7109375" style="525" customWidth="1"/>
    <col min="8215" max="8215" width="11.140625" style="525" bestFit="1" customWidth="1"/>
    <col min="8216" max="8217" width="10.5703125" style="525"/>
    <col min="8218" max="8218" width="11.140625" style="525" customWidth="1"/>
    <col min="8219" max="8448" width="10.5703125" style="525"/>
    <col min="8449" max="8456" width="0" style="525" hidden="1" customWidth="1"/>
    <col min="8457" max="8457" width="3.7109375" style="525" customWidth="1"/>
    <col min="8458" max="8458" width="3.85546875" style="525" customWidth="1"/>
    <col min="8459" max="8459" width="3.7109375" style="525" customWidth="1"/>
    <col min="8460" max="8460" width="12.7109375" style="525" customWidth="1"/>
    <col min="8461" max="8461" width="52.7109375" style="525" customWidth="1"/>
    <col min="8462" max="8465" width="0" style="525" hidden="1" customWidth="1"/>
    <col min="8466" max="8466" width="12.28515625" style="525" customWidth="1"/>
    <col min="8467" max="8467" width="6.42578125" style="525" customWidth="1"/>
    <col min="8468" max="8468" width="12.28515625" style="525" customWidth="1"/>
    <col min="8469" max="8469" width="0" style="525" hidden="1" customWidth="1"/>
    <col min="8470" max="8470" width="3.7109375" style="525" customWidth="1"/>
    <col min="8471" max="8471" width="11.140625" style="525" bestFit="1" customWidth="1"/>
    <col min="8472" max="8473" width="10.5703125" style="525"/>
    <col min="8474" max="8474" width="11.140625" style="525" customWidth="1"/>
    <col min="8475" max="8704" width="10.5703125" style="525"/>
    <col min="8705" max="8712" width="0" style="525" hidden="1" customWidth="1"/>
    <col min="8713" max="8713" width="3.7109375" style="525" customWidth="1"/>
    <col min="8714" max="8714" width="3.85546875" style="525" customWidth="1"/>
    <col min="8715" max="8715" width="3.7109375" style="525" customWidth="1"/>
    <col min="8716" max="8716" width="12.7109375" style="525" customWidth="1"/>
    <col min="8717" max="8717" width="52.7109375" style="525" customWidth="1"/>
    <col min="8718" max="8721" width="0" style="525" hidden="1" customWidth="1"/>
    <col min="8722" max="8722" width="12.28515625" style="525" customWidth="1"/>
    <col min="8723" max="8723" width="6.42578125" style="525" customWidth="1"/>
    <col min="8724" max="8724" width="12.28515625" style="525" customWidth="1"/>
    <col min="8725" max="8725" width="0" style="525" hidden="1" customWidth="1"/>
    <col min="8726" max="8726" width="3.7109375" style="525" customWidth="1"/>
    <col min="8727" max="8727" width="11.140625" style="525" bestFit="1" customWidth="1"/>
    <col min="8728" max="8729" width="10.5703125" style="525"/>
    <col min="8730" max="8730" width="11.140625" style="525" customWidth="1"/>
    <col min="8731" max="8960" width="10.5703125" style="525"/>
    <col min="8961" max="8968" width="0" style="525" hidden="1" customWidth="1"/>
    <col min="8969" max="8969" width="3.7109375" style="525" customWidth="1"/>
    <col min="8970" max="8970" width="3.85546875" style="525" customWidth="1"/>
    <col min="8971" max="8971" width="3.7109375" style="525" customWidth="1"/>
    <col min="8972" max="8972" width="12.7109375" style="525" customWidth="1"/>
    <col min="8973" max="8973" width="52.7109375" style="525" customWidth="1"/>
    <col min="8974" max="8977" width="0" style="525" hidden="1" customWidth="1"/>
    <col min="8978" max="8978" width="12.28515625" style="525" customWidth="1"/>
    <col min="8979" max="8979" width="6.42578125" style="525" customWidth="1"/>
    <col min="8980" max="8980" width="12.28515625" style="525" customWidth="1"/>
    <col min="8981" max="8981" width="0" style="525" hidden="1" customWidth="1"/>
    <col min="8982" max="8982" width="3.7109375" style="525" customWidth="1"/>
    <col min="8983" max="8983" width="11.140625" style="525" bestFit="1" customWidth="1"/>
    <col min="8984" max="8985" width="10.5703125" style="525"/>
    <col min="8986" max="8986" width="11.140625" style="525" customWidth="1"/>
    <col min="8987" max="9216" width="10.5703125" style="525"/>
    <col min="9217" max="9224" width="0" style="525" hidden="1" customWidth="1"/>
    <col min="9225" max="9225" width="3.7109375" style="525" customWidth="1"/>
    <col min="9226" max="9226" width="3.85546875" style="525" customWidth="1"/>
    <col min="9227" max="9227" width="3.7109375" style="525" customWidth="1"/>
    <col min="9228" max="9228" width="12.7109375" style="525" customWidth="1"/>
    <col min="9229" max="9229" width="52.7109375" style="525" customWidth="1"/>
    <col min="9230" max="9233" width="0" style="525" hidden="1" customWidth="1"/>
    <col min="9234" max="9234" width="12.28515625" style="525" customWidth="1"/>
    <col min="9235" max="9235" width="6.42578125" style="525" customWidth="1"/>
    <col min="9236" max="9236" width="12.28515625" style="525" customWidth="1"/>
    <col min="9237" max="9237" width="0" style="525" hidden="1" customWidth="1"/>
    <col min="9238" max="9238" width="3.7109375" style="525" customWidth="1"/>
    <col min="9239" max="9239" width="11.140625" style="525" bestFit="1" customWidth="1"/>
    <col min="9240" max="9241" width="10.5703125" style="525"/>
    <col min="9242" max="9242" width="11.140625" style="525" customWidth="1"/>
    <col min="9243" max="9472" width="10.5703125" style="525"/>
    <col min="9473" max="9480" width="0" style="525" hidden="1" customWidth="1"/>
    <col min="9481" max="9481" width="3.7109375" style="525" customWidth="1"/>
    <col min="9482" max="9482" width="3.85546875" style="525" customWidth="1"/>
    <col min="9483" max="9483" width="3.7109375" style="525" customWidth="1"/>
    <col min="9484" max="9484" width="12.7109375" style="525" customWidth="1"/>
    <col min="9485" max="9485" width="52.7109375" style="525" customWidth="1"/>
    <col min="9486" max="9489" width="0" style="525" hidden="1" customWidth="1"/>
    <col min="9490" max="9490" width="12.28515625" style="525" customWidth="1"/>
    <col min="9491" max="9491" width="6.42578125" style="525" customWidth="1"/>
    <col min="9492" max="9492" width="12.28515625" style="525" customWidth="1"/>
    <col min="9493" max="9493" width="0" style="525" hidden="1" customWidth="1"/>
    <col min="9494" max="9494" width="3.7109375" style="525" customWidth="1"/>
    <col min="9495" max="9495" width="11.140625" style="525" bestFit="1" customWidth="1"/>
    <col min="9496" max="9497" width="10.5703125" style="525"/>
    <col min="9498" max="9498" width="11.140625" style="525" customWidth="1"/>
    <col min="9499" max="9728" width="10.5703125" style="525"/>
    <col min="9729" max="9736" width="0" style="525" hidden="1" customWidth="1"/>
    <col min="9737" max="9737" width="3.7109375" style="525" customWidth="1"/>
    <col min="9738" max="9738" width="3.85546875" style="525" customWidth="1"/>
    <col min="9739" max="9739" width="3.7109375" style="525" customWidth="1"/>
    <col min="9740" max="9740" width="12.7109375" style="525" customWidth="1"/>
    <col min="9741" max="9741" width="52.7109375" style="525" customWidth="1"/>
    <col min="9742" max="9745" width="0" style="525" hidden="1" customWidth="1"/>
    <col min="9746" max="9746" width="12.28515625" style="525" customWidth="1"/>
    <col min="9747" max="9747" width="6.42578125" style="525" customWidth="1"/>
    <col min="9748" max="9748" width="12.28515625" style="525" customWidth="1"/>
    <col min="9749" max="9749" width="0" style="525" hidden="1" customWidth="1"/>
    <col min="9750" max="9750" width="3.7109375" style="525" customWidth="1"/>
    <col min="9751" max="9751" width="11.140625" style="525" bestFit="1" customWidth="1"/>
    <col min="9752" max="9753" width="10.5703125" style="525"/>
    <col min="9754" max="9754" width="11.140625" style="525" customWidth="1"/>
    <col min="9755" max="9984" width="10.5703125" style="525"/>
    <col min="9985" max="9992" width="0" style="525" hidden="1" customWidth="1"/>
    <col min="9993" max="9993" width="3.7109375" style="525" customWidth="1"/>
    <col min="9994" max="9994" width="3.85546875" style="525" customWidth="1"/>
    <col min="9995" max="9995" width="3.7109375" style="525" customWidth="1"/>
    <col min="9996" max="9996" width="12.7109375" style="525" customWidth="1"/>
    <col min="9997" max="9997" width="52.7109375" style="525" customWidth="1"/>
    <col min="9998" max="10001" width="0" style="525" hidden="1" customWidth="1"/>
    <col min="10002" max="10002" width="12.28515625" style="525" customWidth="1"/>
    <col min="10003" max="10003" width="6.42578125" style="525" customWidth="1"/>
    <col min="10004" max="10004" width="12.28515625" style="525" customWidth="1"/>
    <col min="10005" max="10005" width="0" style="525" hidden="1" customWidth="1"/>
    <col min="10006" max="10006" width="3.7109375" style="525" customWidth="1"/>
    <col min="10007" max="10007" width="11.140625" style="525" bestFit="1" customWidth="1"/>
    <col min="10008" max="10009" width="10.5703125" style="525"/>
    <col min="10010" max="10010" width="11.140625" style="525" customWidth="1"/>
    <col min="10011" max="10240" width="10.5703125" style="525"/>
    <col min="10241" max="10248" width="0" style="525" hidden="1" customWidth="1"/>
    <col min="10249" max="10249" width="3.7109375" style="525" customWidth="1"/>
    <col min="10250" max="10250" width="3.85546875" style="525" customWidth="1"/>
    <col min="10251" max="10251" width="3.7109375" style="525" customWidth="1"/>
    <col min="10252" max="10252" width="12.7109375" style="525" customWidth="1"/>
    <col min="10253" max="10253" width="52.7109375" style="525" customWidth="1"/>
    <col min="10254" max="10257" width="0" style="525" hidden="1" customWidth="1"/>
    <col min="10258" max="10258" width="12.28515625" style="525" customWidth="1"/>
    <col min="10259" max="10259" width="6.42578125" style="525" customWidth="1"/>
    <col min="10260" max="10260" width="12.28515625" style="525" customWidth="1"/>
    <col min="10261" max="10261" width="0" style="525" hidden="1" customWidth="1"/>
    <col min="10262" max="10262" width="3.7109375" style="525" customWidth="1"/>
    <col min="10263" max="10263" width="11.140625" style="525" bestFit="1" customWidth="1"/>
    <col min="10264" max="10265" width="10.5703125" style="525"/>
    <col min="10266" max="10266" width="11.140625" style="525" customWidth="1"/>
    <col min="10267" max="10496" width="10.5703125" style="525"/>
    <col min="10497" max="10504" width="0" style="525" hidden="1" customWidth="1"/>
    <col min="10505" max="10505" width="3.7109375" style="525" customWidth="1"/>
    <col min="10506" max="10506" width="3.85546875" style="525" customWidth="1"/>
    <col min="10507" max="10507" width="3.7109375" style="525" customWidth="1"/>
    <col min="10508" max="10508" width="12.7109375" style="525" customWidth="1"/>
    <col min="10509" max="10509" width="52.7109375" style="525" customWidth="1"/>
    <col min="10510" max="10513" width="0" style="525" hidden="1" customWidth="1"/>
    <col min="10514" max="10514" width="12.28515625" style="525" customWidth="1"/>
    <col min="10515" max="10515" width="6.42578125" style="525" customWidth="1"/>
    <col min="10516" max="10516" width="12.28515625" style="525" customWidth="1"/>
    <col min="10517" max="10517" width="0" style="525" hidden="1" customWidth="1"/>
    <col min="10518" max="10518" width="3.7109375" style="525" customWidth="1"/>
    <col min="10519" max="10519" width="11.140625" style="525" bestFit="1" customWidth="1"/>
    <col min="10520" max="10521" width="10.5703125" style="525"/>
    <col min="10522" max="10522" width="11.140625" style="525" customWidth="1"/>
    <col min="10523" max="10752" width="10.5703125" style="525"/>
    <col min="10753" max="10760" width="0" style="525" hidden="1" customWidth="1"/>
    <col min="10761" max="10761" width="3.7109375" style="525" customWidth="1"/>
    <col min="10762" max="10762" width="3.85546875" style="525" customWidth="1"/>
    <col min="10763" max="10763" width="3.7109375" style="525" customWidth="1"/>
    <col min="10764" max="10764" width="12.7109375" style="525" customWidth="1"/>
    <col min="10765" max="10765" width="52.7109375" style="525" customWidth="1"/>
    <col min="10766" max="10769" width="0" style="525" hidden="1" customWidth="1"/>
    <col min="10770" max="10770" width="12.28515625" style="525" customWidth="1"/>
    <col min="10771" max="10771" width="6.42578125" style="525" customWidth="1"/>
    <col min="10772" max="10772" width="12.28515625" style="525" customWidth="1"/>
    <col min="10773" max="10773" width="0" style="525" hidden="1" customWidth="1"/>
    <col min="10774" max="10774" width="3.7109375" style="525" customWidth="1"/>
    <col min="10775" max="10775" width="11.140625" style="525" bestFit="1" customWidth="1"/>
    <col min="10776" max="10777" width="10.5703125" style="525"/>
    <col min="10778" max="10778" width="11.140625" style="525" customWidth="1"/>
    <col min="10779" max="11008" width="10.5703125" style="525"/>
    <col min="11009" max="11016" width="0" style="525" hidden="1" customWidth="1"/>
    <col min="11017" max="11017" width="3.7109375" style="525" customWidth="1"/>
    <col min="11018" max="11018" width="3.85546875" style="525" customWidth="1"/>
    <col min="11019" max="11019" width="3.7109375" style="525" customWidth="1"/>
    <col min="11020" max="11020" width="12.7109375" style="525" customWidth="1"/>
    <col min="11021" max="11021" width="52.7109375" style="525" customWidth="1"/>
    <col min="11022" max="11025" width="0" style="525" hidden="1" customWidth="1"/>
    <col min="11026" max="11026" width="12.28515625" style="525" customWidth="1"/>
    <col min="11027" max="11027" width="6.42578125" style="525" customWidth="1"/>
    <col min="11028" max="11028" width="12.28515625" style="525" customWidth="1"/>
    <col min="11029" max="11029" width="0" style="525" hidden="1" customWidth="1"/>
    <col min="11030" max="11030" width="3.7109375" style="525" customWidth="1"/>
    <col min="11031" max="11031" width="11.140625" style="525" bestFit="1" customWidth="1"/>
    <col min="11032" max="11033" width="10.5703125" style="525"/>
    <col min="11034" max="11034" width="11.140625" style="525" customWidth="1"/>
    <col min="11035" max="11264" width="10.5703125" style="525"/>
    <col min="11265" max="11272" width="0" style="525" hidden="1" customWidth="1"/>
    <col min="11273" max="11273" width="3.7109375" style="525" customWidth="1"/>
    <col min="11274" max="11274" width="3.85546875" style="525" customWidth="1"/>
    <col min="11275" max="11275" width="3.7109375" style="525" customWidth="1"/>
    <col min="11276" max="11276" width="12.7109375" style="525" customWidth="1"/>
    <col min="11277" max="11277" width="52.7109375" style="525" customWidth="1"/>
    <col min="11278" max="11281" width="0" style="525" hidden="1" customWidth="1"/>
    <col min="11282" max="11282" width="12.28515625" style="525" customWidth="1"/>
    <col min="11283" max="11283" width="6.42578125" style="525" customWidth="1"/>
    <col min="11284" max="11284" width="12.28515625" style="525" customWidth="1"/>
    <col min="11285" max="11285" width="0" style="525" hidden="1" customWidth="1"/>
    <col min="11286" max="11286" width="3.7109375" style="525" customWidth="1"/>
    <col min="11287" max="11287" width="11.140625" style="525" bestFit="1" customWidth="1"/>
    <col min="11288" max="11289" width="10.5703125" style="525"/>
    <col min="11290" max="11290" width="11.140625" style="525" customWidth="1"/>
    <col min="11291" max="11520" width="10.5703125" style="525"/>
    <col min="11521" max="11528" width="0" style="525" hidden="1" customWidth="1"/>
    <col min="11529" max="11529" width="3.7109375" style="525" customWidth="1"/>
    <col min="11530" max="11530" width="3.85546875" style="525" customWidth="1"/>
    <col min="11531" max="11531" width="3.7109375" style="525" customWidth="1"/>
    <col min="11532" max="11532" width="12.7109375" style="525" customWidth="1"/>
    <col min="11533" max="11533" width="52.7109375" style="525" customWidth="1"/>
    <col min="11534" max="11537" width="0" style="525" hidden="1" customWidth="1"/>
    <col min="11538" max="11538" width="12.28515625" style="525" customWidth="1"/>
    <col min="11539" max="11539" width="6.42578125" style="525" customWidth="1"/>
    <col min="11540" max="11540" width="12.28515625" style="525" customWidth="1"/>
    <col min="11541" max="11541" width="0" style="525" hidden="1" customWidth="1"/>
    <col min="11542" max="11542" width="3.7109375" style="525" customWidth="1"/>
    <col min="11543" max="11543" width="11.140625" style="525" bestFit="1" customWidth="1"/>
    <col min="11544" max="11545" width="10.5703125" style="525"/>
    <col min="11546" max="11546" width="11.140625" style="525" customWidth="1"/>
    <col min="11547" max="11776" width="10.5703125" style="525"/>
    <col min="11777" max="11784" width="0" style="525" hidden="1" customWidth="1"/>
    <col min="11785" max="11785" width="3.7109375" style="525" customWidth="1"/>
    <col min="11786" max="11786" width="3.85546875" style="525" customWidth="1"/>
    <col min="11787" max="11787" width="3.7109375" style="525" customWidth="1"/>
    <col min="11788" max="11788" width="12.7109375" style="525" customWidth="1"/>
    <col min="11789" max="11789" width="52.7109375" style="525" customWidth="1"/>
    <col min="11790" max="11793" width="0" style="525" hidden="1" customWidth="1"/>
    <col min="11794" max="11794" width="12.28515625" style="525" customWidth="1"/>
    <col min="11795" max="11795" width="6.42578125" style="525" customWidth="1"/>
    <col min="11796" max="11796" width="12.28515625" style="525" customWidth="1"/>
    <col min="11797" max="11797" width="0" style="525" hidden="1" customWidth="1"/>
    <col min="11798" max="11798" width="3.7109375" style="525" customWidth="1"/>
    <col min="11799" max="11799" width="11.140625" style="525" bestFit="1" customWidth="1"/>
    <col min="11800" max="11801" width="10.5703125" style="525"/>
    <col min="11802" max="11802" width="11.140625" style="525" customWidth="1"/>
    <col min="11803" max="12032" width="10.5703125" style="525"/>
    <col min="12033" max="12040" width="0" style="525" hidden="1" customWidth="1"/>
    <col min="12041" max="12041" width="3.7109375" style="525" customWidth="1"/>
    <col min="12042" max="12042" width="3.85546875" style="525" customWidth="1"/>
    <col min="12043" max="12043" width="3.7109375" style="525" customWidth="1"/>
    <col min="12044" max="12044" width="12.7109375" style="525" customWidth="1"/>
    <col min="12045" max="12045" width="52.7109375" style="525" customWidth="1"/>
    <col min="12046" max="12049" width="0" style="525" hidden="1" customWidth="1"/>
    <col min="12050" max="12050" width="12.28515625" style="525" customWidth="1"/>
    <col min="12051" max="12051" width="6.42578125" style="525" customWidth="1"/>
    <col min="12052" max="12052" width="12.28515625" style="525" customWidth="1"/>
    <col min="12053" max="12053" width="0" style="525" hidden="1" customWidth="1"/>
    <col min="12054" max="12054" width="3.7109375" style="525" customWidth="1"/>
    <col min="12055" max="12055" width="11.140625" style="525" bestFit="1" customWidth="1"/>
    <col min="12056" max="12057" width="10.5703125" style="525"/>
    <col min="12058" max="12058" width="11.140625" style="525" customWidth="1"/>
    <col min="12059" max="12288" width="10.5703125" style="525"/>
    <col min="12289" max="12296" width="0" style="525" hidden="1" customWidth="1"/>
    <col min="12297" max="12297" width="3.7109375" style="525" customWidth="1"/>
    <col min="12298" max="12298" width="3.85546875" style="525" customWidth="1"/>
    <col min="12299" max="12299" width="3.7109375" style="525" customWidth="1"/>
    <col min="12300" max="12300" width="12.7109375" style="525" customWidth="1"/>
    <col min="12301" max="12301" width="52.7109375" style="525" customWidth="1"/>
    <col min="12302" max="12305" width="0" style="525" hidden="1" customWidth="1"/>
    <col min="12306" max="12306" width="12.28515625" style="525" customWidth="1"/>
    <col min="12307" max="12307" width="6.42578125" style="525" customWidth="1"/>
    <col min="12308" max="12308" width="12.28515625" style="525" customWidth="1"/>
    <col min="12309" max="12309" width="0" style="525" hidden="1" customWidth="1"/>
    <col min="12310" max="12310" width="3.7109375" style="525" customWidth="1"/>
    <col min="12311" max="12311" width="11.140625" style="525" bestFit="1" customWidth="1"/>
    <col min="12312" max="12313" width="10.5703125" style="525"/>
    <col min="12314" max="12314" width="11.140625" style="525" customWidth="1"/>
    <col min="12315" max="12544" width="10.5703125" style="525"/>
    <col min="12545" max="12552" width="0" style="525" hidden="1" customWidth="1"/>
    <col min="12553" max="12553" width="3.7109375" style="525" customWidth="1"/>
    <col min="12554" max="12554" width="3.85546875" style="525" customWidth="1"/>
    <col min="12555" max="12555" width="3.7109375" style="525" customWidth="1"/>
    <col min="12556" max="12556" width="12.7109375" style="525" customWidth="1"/>
    <col min="12557" max="12557" width="52.7109375" style="525" customWidth="1"/>
    <col min="12558" max="12561" width="0" style="525" hidden="1" customWidth="1"/>
    <col min="12562" max="12562" width="12.28515625" style="525" customWidth="1"/>
    <col min="12563" max="12563" width="6.42578125" style="525" customWidth="1"/>
    <col min="12564" max="12564" width="12.28515625" style="525" customWidth="1"/>
    <col min="12565" max="12565" width="0" style="525" hidden="1" customWidth="1"/>
    <col min="12566" max="12566" width="3.7109375" style="525" customWidth="1"/>
    <col min="12567" max="12567" width="11.140625" style="525" bestFit="1" customWidth="1"/>
    <col min="12568" max="12569" width="10.5703125" style="525"/>
    <col min="12570" max="12570" width="11.140625" style="525" customWidth="1"/>
    <col min="12571" max="12800" width="10.5703125" style="525"/>
    <col min="12801" max="12808" width="0" style="525" hidden="1" customWidth="1"/>
    <col min="12809" max="12809" width="3.7109375" style="525" customWidth="1"/>
    <col min="12810" max="12810" width="3.85546875" style="525" customWidth="1"/>
    <col min="12811" max="12811" width="3.7109375" style="525" customWidth="1"/>
    <col min="12812" max="12812" width="12.7109375" style="525" customWidth="1"/>
    <col min="12813" max="12813" width="52.7109375" style="525" customWidth="1"/>
    <col min="12814" max="12817" width="0" style="525" hidden="1" customWidth="1"/>
    <col min="12818" max="12818" width="12.28515625" style="525" customWidth="1"/>
    <col min="12819" max="12819" width="6.42578125" style="525" customWidth="1"/>
    <col min="12820" max="12820" width="12.28515625" style="525" customWidth="1"/>
    <col min="12821" max="12821" width="0" style="525" hidden="1" customWidth="1"/>
    <col min="12822" max="12822" width="3.7109375" style="525" customWidth="1"/>
    <col min="12823" max="12823" width="11.140625" style="525" bestFit="1" customWidth="1"/>
    <col min="12824" max="12825" width="10.5703125" style="525"/>
    <col min="12826" max="12826" width="11.140625" style="525" customWidth="1"/>
    <col min="12827" max="13056" width="10.5703125" style="525"/>
    <col min="13057" max="13064" width="0" style="525" hidden="1" customWidth="1"/>
    <col min="13065" max="13065" width="3.7109375" style="525" customWidth="1"/>
    <col min="13066" max="13066" width="3.85546875" style="525" customWidth="1"/>
    <col min="13067" max="13067" width="3.7109375" style="525" customWidth="1"/>
    <col min="13068" max="13068" width="12.7109375" style="525" customWidth="1"/>
    <col min="13069" max="13069" width="52.7109375" style="525" customWidth="1"/>
    <col min="13070" max="13073" width="0" style="525" hidden="1" customWidth="1"/>
    <col min="13074" max="13074" width="12.28515625" style="525" customWidth="1"/>
    <col min="13075" max="13075" width="6.42578125" style="525" customWidth="1"/>
    <col min="13076" max="13076" width="12.28515625" style="525" customWidth="1"/>
    <col min="13077" max="13077" width="0" style="525" hidden="1" customWidth="1"/>
    <col min="13078" max="13078" width="3.7109375" style="525" customWidth="1"/>
    <col min="13079" max="13079" width="11.140625" style="525" bestFit="1" customWidth="1"/>
    <col min="13080" max="13081" width="10.5703125" style="525"/>
    <col min="13082" max="13082" width="11.140625" style="525" customWidth="1"/>
    <col min="13083" max="13312" width="10.5703125" style="525"/>
    <col min="13313" max="13320" width="0" style="525" hidden="1" customWidth="1"/>
    <col min="13321" max="13321" width="3.7109375" style="525" customWidth="1"/>
    <col min="13322" max="13322" width="3.85546875" style="525" customWidth="1"/>
    <col min="13323" max="13323" width="3.7109375" style="525" customWidth="1"/>
    <col min="13324" max="13324" width="12.7109375" style="525" customWidth="1"/>
    <col min="13325" max="13325" width="52.7109375" style="525" customWidth="1"/>
    <col min="13326" max="13329" width="0" style="525" hidden="1" customWidth="1"/>
    <col min="13330" max="13330" width="12.28515625" style="525" customWidth="1"/>
    <col min="13331" max="13331" width="6.42578125" style="525" customWidth="1"/>
    <col min="13332" max="13332" width="12.28515625" style="525" customWidth="1"/>
    <col min="13333" max="13333" width="0" style="525" hidden="1" customWidth="1"/>
    <col min="13334" max="13334" width="3.7109375" style="525" customWidth="1"/>
    <col min="13335" max="13335" width="11.140625" style="525" bestFit="1" customWidth="1"/>
    <col min="13336" max="13337" width="10.5703125" style="525"/>
    <col min="13338" max="13338" width="11.140625" style="525" customWidth="1"/>
    <col min="13339" max="13568" width="10.5703125" style="525"/>
    <col min="13569" max="13576" width="0" style="525" hidden="1" customWidth="1"/>
    <col min="13577" max="13577" width="3.7109375" style="525" customWidth="1"/>
    <col min="13578" max="13578" width="3.85546875" style="525" customWidth="1"/>
    <col min="13579" max="13579" width="3.7109375" style="525" customWidth="1"/>
    <col min="13580" max="13580" width="12.7109375" style="525" customWidth="1"/>
    <col min="13581" max="13581" width="52.7109375" style="525" customWidth="1"/>
    <col min="13582" max="13585" width="0" style="525" hidden="1" customWidth="1"/>
    <col min="13586" max="13586" width="12.28515625" style="525" customWidth="1"/>
    <col min="13587" max="13587" width="6.42578125" style="525" customWidth="1"/>
    <col min="13588" max="13588" width="12.28515625" style="525" customWidth="1"/>
    <col min="13589" max="13589" width="0" style="525" hidden="1" customWidth="1"/>
    <col min="13590" max="13590" width="3.7109375" style="525" customWidth="1"/>
    <col min="13591" max="13591" width="11.140625" style="525" bestFit="1" customWidth="1"/>
    <col min="13592" max="13593" width="10.5703125" style="525"/>
    <col min="13594" max="13594" width="11.140625" style="525" customWidth="1"/>
    <col min="13595" max="13824" width="10.5703125" style="525"/>
    <col min="13825" max="13832" width="0" style="525" hidden="1" customWidth="1"/>
    <col min="13833" max="13833" width="3.7109375" style="525" customWidth="1"/>
    <col min="13834" max="13834" width="3.85546875" style="525" customWidth="1"/>
    <col min="13835" max="13835" width="3.7109375" style="525" customWidth="1"/>
    <col min="13836" max="13836" width="12.7109375" style="525" customWidth="1"/>
    <col min="13837" max="13837" width="52.7109375" style="525" customWidth="1"/>
    <col min="13838" max="13841" width="0" style="525" hidden="1" customWidth="1"/>
    <col min="13842" max="13842" width="12.28515625" style="525" customWidth="1"/>
    <col min="13843" max="13843" width="6.42578125" style="525" customWidth="1"/>
    <col min="13844" max="13844" width="12.28515625" style="525" customWidth="1"/>
    <col min="13845" max="13845" width="0" style="525" hidden="1" customWidth="1"/>
    <col min="13846" max="13846" width="3.7109375" style="525" customWidth="1"/>
    <col min="13847" max="13847" width="11.140625" style="525" bestFit="1" customWidth="1"/>
    <col min="13848" max="13849" width="10.5703125" style="525"/>
    <col min="13850" max="13850" width="11.140625" style="525" customWidth="1"/>
    <col min="13851" max="14080" width="10.5703125" style="525"/>
    <col min="14081" max="14088" width="0" style="525" hidden="1" customWidth="1"/>
    <col min="14089" max="14089" width="3.7109375" style="525" customWidth="1"/>
    <col min="14090" max="14090" width="3.85546875" style="525" customWidth="1"/>
    <col min="14091" max="14091" width="3.7109375" style="525" customWidth="1"/>
    <col min="14092" max="14092" width="12.7109375" style="525" customWidth="1"/>
    <col min="14093" max="14093" width="52.7109375" style="525" customWidth="1"/>
    <col min="14094" max="14097" width="0" style="525" hidden="1" customWidth="1"/>
    <col min="14098" max="14098" width="12.28515625" style="525" customWidth="1"/>
    <col min="14099" max="14099" width="6.42578125" style="525" customWidth="1"/>
    <col min="14100" max="14100" width="12.28515625" style="525" customWidth="1"/>
    <col min="14101" max="14101" width="0" style="525" hidden="1" customWidth="1"/>
    <col min="14102" max="14102" width="3.7109375" style="525" customWidth="1"/>
    <col min="14103" max="14103" width="11.140625" style="525" bestFit="1" customWidth="1"/>
    <col min="14104" max="14105" width="10.5703125" style="525"/>
    <col min="14106" max="14106" width="11.140625" style="525" customWidth="1"/>
    <col min="14107" max="14336" width="10.5703125" style="525"/>
    <col min="14337" max="14344" width="0" style="525" hidden="1" customWidth="1"/>
    <col min="14345" max="14345" width="3.7109375" style="525" customWidth="1"/>
    <col min="14346" max="14346" width="3.85546875" style="525" customWidth="1"/>
    <col min="14347" max="14347" width="3.7109375" style="525" customWidth="1"/>
    <col min="14348" max="14348" width="12.7109375" style="525" customWidth="1"/>
    <col min="14349" max="14349" width="52.7109375" style="525" customWidth="1"/>
    <col min="14350" max="14353" width="0" style="525" hidden="1" customWidth="1"/>
    <col min="14354" max="14354" width="12.28515625" style="525" customWidth="1"/>
    <col min="14355" max="14355" width="6.42578125" style="525" customWidth="1"/>
    <col min="14356" max="14356" width="12.28515625" style="525" customWidth="1"/>
    <col min="14357" max="14357" width="0" style="525" hidden="1" customWidth="1"/>
    <col min="14358" max="14358" width="3.7109375" style="525" customWidth="1"/>
    <col min="14359" max="14359" width="11.140625" style="525" bestFit="1" customWidth="1"/>
    <col min="14360" max="14361" width="10.5703125" style="525"/>
    <col min="14362" max="14362" width="11.140625" style="525" customWidth="1"/>
    <col min="14363" max="14592" width="10.5703125" style="525"/>
    <col min="14593" max="14600" width="0" style="525" hidden="1" customWidth="1"/>
    <col min="14601" max="14601" width="3.7109375" style="525" customWidth="1"/>
    <col min="14602" max="14602" width="3.85546875" style="525" customWidth="1"/>
    <col min="14603" max="14603" width="3.7109375" style="525" customWidth="1"/>
    <col min="14604" max="14604" width="12.7109375" style="525" customWidth="1"/>
    <col min="14605" max="14605" width="52.7109375" style="525" customWidth="1"/>
    <col min="14606" max="14609" width="0" style="525" hidden="1" customWidth="1"/>
    <col min="14610" max="14610" width="12.28515625" style="525" customWidth="1"/>
    <col min="14611" max="14611" width="6.42578125" style="525" customWidth="1"/>
    <col min="14612" max="14612" width="12.28515625" style="525" customWidth="1"/>
    <col min="14613" max="14613" width="0" style="525" hidden="1" customWidth="1"/>
    <col min="14614" max="14614" width="3.7109375" style="525" customWidth="1"/>
    <col min="14615" max="14615" width="11.140625" style="525" bestFit="1" customWidth="1"/>
    <col min="14616" max="14617" width="10.5703125" style="525"/>
    <col min="14618" max="14618" width="11.140625" style="525" customWidth="1"/>
    <col min="14619" max="14848" width="10.5703125" style="525"/>
    <col min="14849" max="14856" width="0" style="525" hidden="1" customWidth="1"/>
    <col min="14857" max="14857" width="3.7109375" style="525" customWidth="1"/>
    <col min="14858" max="14858" width="3.85546875" style="525" customWidth="1"/>
    <col min="14859" max="14859" width="3.7109375" style="525" customWidth="1"/>
    <col min="14860" max="14860" width="12.7109375" style="525" customWidth="1"/>
    <col min="14861" max="14861" width="52.7109375" style="525" customWidth="1"/>
    <col min="14862" max="14865" width="0" style="525" hidden="1" customWidth="1"/>
    <col min="14866" max="14866" width="12.28515625" style="525" customWidth="1"/>
    <col min="14867" max="14867" width="6.42578125" style="525" customWidth="1"/>
    <col min="14868" max="14868" width="12.28515625" style="525" customWidth="1"/>
    <col min="14869" max="14869" width="0" style="525" hidden="1" customWidth="1"/>
    <col min="14870" max="14870" width="3.7109375" style="525" customWidth="1"/>
    <col min="14871" max="14871" width="11.140625" style="525" bestFit="1" customWidth="1"/>
    <col min="14872" max="14873" width="10.5703125" style="525"/>
    <col min="14874" max="14874" width="11.140625" style="525" customWidth="1"/>
    <col min="14875" max="15104" width="10.5703125" style="525"/>
    <col min="15105" max="15112" width="0" style="525" hidden="1" customWidth="1"/>
    <col min="15113" max="15113" width="3.7109375" style="525" customWidth="1"/>
    <col min="15114" max="15114" width="3.85546875" style="525" customWidth="1"/>
    <col min="15115" max="15115" width="3.7109375" style="525" customWidth="1"/>
    <col min="15116" max="15116" width="12.7109375" style="525" customWidth="1"/>
    <col min="15117" max="15117" width="52.7109375" style="525" customWidth="1"/>
    <col min="15118" max="15121" width="0" style="525" hidden="1" customWidth="1"/>
    <col min="15122" max="15122" width="12.28515625" style="525" customWidth="1"/>
    <col min="15123" max="15123" width="6.42578125" style="525" customWidth="1"/>
    <col min="15124" max="15124" width="12.28515625" style="525" customWidth="1"/>
    <col min="15125" max="15125" width="0" style="525" hidden="1" customWidth="1"/>
    <col min="15126" max="15126" width="3.7109375" style="525" customWidth="1"/>
    <col min="15127" max="15127" width="11.140625" style="525" bestFit="1" customWidth="1"/>
    <col min="15128" max="15129" width="10.5703125" style="525"/>
    <col min="15130" max="15130" width="11.140625" style="525" customWidth="1"/>
    <col min="15131" max="15360" width="10.5703125" style="525"/>
    <col min="15361" max="15368" width="0" style="525" hidden="1" customWidth="1"/>
    <col min="15369" max="15369" width="3.7109375" style="525" customWidth="1"/>
    <col min="15370" max="15370" width="3.85546875" style="525" customWidth="1"/>
    <col min="15371" max="15371" width="3.7109375" style="525" customWidth="1"/>
    <col min="15372" max="15372" width="12.7109375" style="525" customWidth="1"/>
    <col min="15373" max="15373" width="52.7109375" style="525" customWidth="1"/>
    <col min="15374" max="15377" width="0" style="525" hidden="1" customWidth="1"/>
    <col min="15378" max="15378" width="12.28515625" style="525" customWidth="1"/>
    <col min="15379" max="15379" width="6.42578125" style="525" customWidth="1"/>
    <col min="15380" max="15380" width="12.28515625" style="525" customWidth="1"/>
    <col min="15381" max="15381" width="0" style="525" hidden="1" customWidth="1"/>
    <col min="15382" max="15382" width="3.7109375" style="525" customWidth="1"/>
    <col min="15383" max="15383" width="11.140625" style="525" bestFit="1" customWidth="1"/>
    <col min="15384" max="15385" width="10.5703125" style="525"/>
    <col min="15386" max="15386" width="11.140625" style="525" customWidth="1"/>
    <col min="15387" max="15616" width="10.5703125" style="525"/>
    <col min="15617" max="15624" width="0" style="525" hidden="1" customWidth="1"/>
    <col min="15625" max="15625" width="3.7109375" style="525" customWidth="1"/>
    <col min="15626" max="15626" width="3.85546875" style="525" customWidth="1"/>
    <col min="15627" max="15627" width="3.7109375" style="525" customWidth="1"/>
    <col min="15628" max="15628" width="12.7109375" style="525" customWidth="1"/>
    <col min="15629" max="15629" width="52.7109375" style="525" customWidth="1"/>
    <col min="15630" max="15633" width="0" style="525" hidden="1" customWidth="1"/>
    <col min="15634" max="15634" width="12.28515625" style="525" customWidth="1"/>
    <col min="15635" max="15635" width="6.42578125" style="525" customWidth="1"/>
    <col min="15636" max="15636" width="12.28515625" style="525" customWidth="1"/>
    <col min="15637" max="15637" width="0" style="525" hidden="1" customWidth="1"/>
    <col min="15638" max="15638" width="3.7109375" style="525" customWidth="1"/>
    <col min="15639" max="15639" width="11.140625" style="525" bestFit="1" customWidth="1"/>
    <col min="15640" max="15641" width="10.5703125" style="525"/>
    <col min="15642" max="15642" width="11.140625" style="525" customWidth="1"/>
    <col min="15643" max="15872" width="10.5703125" style="525"/>
    <col min="15873" max="15880" width="0" style="525" hidden="1" customWidth="1"/>
    <col min="15881" max="15881" width="3.7109375" style="525" customWidth="1"/>
    <col min="15882" max="15882" width="3.85546875" style="525" customWidth="1"/>
    <col min="15883" max="15883" width="3.7109375" style="525" customWidth="1"/>
    <col min="15884" max="15884" width="12.7109375" style="525" customWidth="1"/>
    <col min="15885" max="15885" width="52.7109375" style="525" customWidth="1"/>
    <col min="15886" max="15889" width="0" style="525" hidden="1" customWidth="1"/>
    <col min="15890" max="15890" width="12.28515625" style="525" customWidth="1"/>
    <col min="15891" max="15891" width="6.42578125" style="525" customWidth="1"/>
    <col min="15892" max="15892" width="12.28515625" style="525" customWidth="1"/>
    <col min="15893" max="15893" width="0" style="525" hidden="1" customWidth="1"/>
    <col min="15894" max="15894" width="3.7109375" style="525" customWidth="1"/>
    <col min="15895" max="15895" width="11.140625" style="525" bestFit="1" customWidth="1"/>
    <col min="15896" max="15897" width="10.5703125" style="525"/>
    <col min="15898" max="15898" width="11.140625" style="525" customWidth="1"/>
    <col min="15899" max="16128" width="10.5703125" style="525"/>
    <col min="16129" max="16136" width="0" style="525" hidden="1" customWidth="1"/>
    <col min="16137" max="16137" width="3.7109375" style="525" customWidth="1"/>
    <col min="16138" max="16138" width="3.85546875" style="525" customWidth="1"/>
    <col min="16139" max="16139" width="3.7109375" style="525" customWidth="1"/>
    <col min="16140" max="16140" width="12.7109375" style="525" customWidth="1"/>
    <col min="16141" max="16141" width="52.7109375" style="525" customWidth="1"/>
    <col min="16142" max="16145" width="0" style="525" hidden="1" customWidth="1"/>
    <col min="16146" max="16146" width="12.28515625" style="525" customWidth="1"/>
    <col min="16147" max="16147" width="6.42578125" style="525" customWidth="1"/>
    <col min="16148" max="16148" width="12.28515625" style="525" customWidth="1"/>
    <col min="16149" max="16149" width="0" style="525" hidden="1" customWidth="1"/>
    <col min="16150" max="16150" width="3.7109375" style="525" customWidth="1"/>
    <col min="16151" max="16151" width="11.140625" style="525" bestFit="1" customWidth="1"/>
    <col min="16152" max="16153" width="10.5703125" style="525"/>
    <col min="16154" max="16154" width="11.140625" style="525" customWidth="1"/>
    <col min="16155" max="16384" width="10.5703125" style="525"/>
  </cols>
  <sheetData>
    <row r="1" spans="1:34" hidden="1">
      <c r="Q1" s="585"/>
      <c r="R1" s="585"/>
    </row>
    <row r="2" spans="1:34" hidden="1">
      <c r="U2" s="585"/>
    </row>
    <row r="3" spans="1:34" hidden="1"/>
    <row r="4" spans="1:34" ht="3" customHeight="1">
      <c r="J4" s="531"/>
      <c r="K4" s="531"/>
      <c r="L4" s="526"/>
      <c r="M4" s="526"/>
      <c r="N4" s="526"/>
      <c r="O4" s="534"/>
      <c r="P4" s="534"/>
      <c r="Q4" s="534"/>
      <c r="R4" s="534"/>
      <c r="S4" s="534"/>
      <c r="T4" s="534"/>
      <c r="U4" s="534"/>
    </row>
    <row r="5" spans="1:34" ht="22.5" customHeight="1">
      <c r="J5" s="531"/>
      <c r="K5" s="531"/>
      <c r="L5" s="1216" t="s">
        <v>632</v>
      </c>
      <c r="M5" s="1216"/>
      <c r="N5" s="1216"/>
      <c r="O5" s="1216"/>
      <c r="P5" s="1216"/>
      <c r="Q5" s="1216"/>
      <c r="R5" s="1216"/>
      <c r="S5" s="1216"/>
      <c r="T5" s="1216"/>
      <c r="U5" s="666"/>
    </row>
    <row r="6" spans="1:34" ht="3" customHeight="1">
      <c r="J6" s="531"/>
      <c r="K6" s="531"/>
      <c r="L6" s="526"/>
      <c r="M6" s="526"/>
      <c r="N6" s="526"/>
      <c r="O6" s="530"/>
      <c r="P6" s="530"/>
      <c r="Q6" s="530"/>
      <c r="R6" s="530"/>
      <c r="S6" s="530"/>
      <c r="T6" s="530"/>
      <c r="U6" s="530"/>
      <c r="V6" s="534"/>
    </row>
    <row r="7" spans="1:34" s="801" customFormat="1" ht="22.5">
      <c r="A7" s="810"/>
      <c r="B7" s="810"/>
      <c r="C7" s="810"/>
      <c r="D7" s="810"/>
      <c r="E7" s="810"/>
      <c r="F7" s="810"/>
      <c r="G7" s="809"/>
      <c r="H7" s="809"/>
      <c r="I7" s="689"/>
      <c r="J7" s="688"/>
      <c r="K7" s="688"/>
      <c r="L7" s="756"/>
      <c r="M7" s="619" t="s">
        <v>745</v>
      </c>
      <c r="N7" s="756"/>
      <c r="O7" s="1238" t="s">
        <v>85</v>
      </c>
      <c r="P7" s="1238"/>
      <c r="Q7" s="757"/>
      <c r="R7" s="757"/>
      <c r="S7" s="757"/>
      <c r="T7" s="757"/>
      <c r="U7" s="769"/>
      <c r="V7" s="806"/>
      <c r="X7" s="810"/>
      <c r="Y7" s="810"/>
      <c r="Z7" s="810"/>
      <c r="AA7" s="810"/>
      <c r="AB7" s="810"/>
      <c r="AC7" s="810"/>
      <c r="AD7" s="810"/>
      <c r="AE7" s="810"/>
      <c r="AF7" s="810"/>
      <c r="AG7" s="810"/>
      <c r="AH7" s="810"/>
    </row>
    <row r="8" spans="1:34" s="830" customFormat="1" ht="5.25">
      <c r="A8" s="810"/>
      <c r="B8" s="810"/>
      <c r="C8" s="810"/>
      <c r="D8" s="810"/>
      <c r="E8" s="810"/>
      <c r="F8" s="810"/>
      <c r="G8" s="809"/>
      <c r="H8" s="809"/>
      <c r="I8" s="796"/>
      <c r="J8" s="797"/>
      <c r="K8" s="797"/>
      <c r="L8" s="798"/>
      <c r="M8" s="798"/>
      <c r="N8" s="798"/>
      <c r="O8" s="833"/>
      <c r="P8" s="833"/>
      <c r="Q8" s="833"/>
      <c r="R8" s="833"/>
      <c r="S8" s="833"/>
      <c r="T8" s="833"/>
      <c r="U8" s="834"/>
      <c r="V8" s="835"/>
      <c r="X8" s="810"/>
      <c r="Y8" s="810"/>
      <c r="Z8" s="810"/>
      <c r="AA8" s="810"/>
      <c r="AB8" s="810"/>
      <c r="AC8" s="810"/>
      <c r="AD8" s="810"/>
      <c r="AE8" s="810"/>
      <c r="AF8" s="810"/>
      <c r="AG8" s="810"/>
      <c r="AH8" s="810"/>
    </row>
    <row r="9" spans="1:34" s="572" customFormat="1" ht="22.5">
      <c r="A9" s="592"/>
      <c r="B9" s="592"/>
      <c r="C9" s="592"/>
      <c r="D9" s="592"/>
      <c r="E9" s="592"/>
      <c r="F9" s="592"/>
      <c r="G9" s="592"/>
      <c r="H9" s="592"/>
      <c r="L9" s="501"/>
      <c r="M9" s="619" t="s">
        <v>502</v>
      </c>
      <c r="N9" s="668"/>
      <c r="O9" s="1222" t="str">
        <f>IF(NameOrPr_ch="",IF(NameOrPr="","",NameOrPr),NameOrPr_ch)</f>
        <v>РСТ по РО</v>
      </c>
      <c r="P9" s="1222"/>
      <c r="Q9" s="1222"/>
      <c r="R9" s="1222"/>
      <c r="S9" s="1222"/>
      <c r="T9" s="1222"/>
      <c r="U9" s="584"/>
      <c r="V9" s="584"/>
      <c r="W9" s="521"/>
      <c r="X9" s="592"/>
      <c r="Y9" s="592"/>
      <c r="Z9" s="592"/>
      <c r="AA9" s="592"/>
      <c r="AB9" s="592"/>
      <c r="AC9" s="592"/>
      <c r="AD9" s="592"/>
      <c r="AE9" s="592"/>
      <c r="AF9" s="592"/>
      <c r="AG9" s="592"/>
      <c r="AH9" s="592"/>
    </row>
    <row r="10" spans="1:34" s="572" customFormat="1" ht="18.75">
      <c r="A10" s="592"/>
      <c r="B10" s="592"/>
      <c r="C10" s="592"/>
      <c r="D10" s="592"/>
      <c r="E10" s="592"/>
      <c r="F10" s="592"/>
      <c r="G10" s="592"/>
      <c r="H10" s="592"/>
      <c r="L10" s="501"/>
      <c r="M10" s="619" t="s">
        <v>597</v>
      </c>
      <c r="N10" s="668"/>
      <c r="O10" s="1222" t="str">
        <f>IF(datePr_ch="",IF(datePr="","",datePr),datePr_ch)</f>
        <v>22.11.2022</v>
      </c>
      <c r="P10" s="1222"/>
      <c r="Q10" s="1222"/>
      <c r="R10" s="1222"/>
      <c r="S10" s="1222"/>
      <c r="T10" s="1222"/>
      <c r="U10" s="584"/>
      <c r="V10" s="584"/>
      <c r="W10" s="521"/>
      <c r="X10" s="592"/>
      <c r="Y10" s="592"/>
      <c r="Z10" s="592"/>
      <c r="AA10" s="592"/>
      <c r="AB10" s="592"/>
      <c r="AC10" s="592"/>
      <c r="AD10" s="592"/>
      <c r="AE10" s="592"/>
      <c r="AF10" s="592"/>
      <c r="AG10" s="592"/>
      <c r="AH10" s="592"/>
    </row>
    <row r="11" spans="1:34" s="572" customFormat="1" ht="18.75">
      <c r="A11" s="592"/>
      <c r="B11" s="592"/>
      <c r="C11" s="592"/>
      <c r="D11" s="592"/>
      <c r="E11" s="592"/>
      <c r="F11" s="592"/>
      <c r="G11" s="592"/>
      <c r="H11" s="592"/>
      <c r="L11" s="554"/>
      <c r="M11" s="619" t="s">
        <v>596</v>
      </c>
      <c r="N11" s="668"/>
      <c r="O11" s="1222" t="str">
        <f>IF(numberPr_ch="",IF(numberPr="","",numberPr),numberPr_ch)</f>
        <v>65/13</v>
      </c>
      <c r="P11" s="1222"/>
      <c r="Q11" s="1222"/>
      <c r="R11" s="1222"/>
      <c r="S11" s="1222"/>
      <c r="T11" s="1222"/>
      <c r="U11" s="584"/>
      <c r="V11" s="584"/>
      <c r="W11" s="521"/>
      <c r="X11" s="592"/>
      <c r="Y11" s="592"/>
      <c r="Z11" s="592"/>
      <c r="AA11" s="592"/>
      <c r="AB11" s="592"/>
      <c r="AC11" s="592"/>
      <c r="AD11" s="592"/>
      <c r="AE11" s="592"/>
      <c r="AF11" s="592"/>
      <c r="AG11" s="592"/>
      <c r="AH11" s="592"/>
    </row>
    <row r="12" spans="1:34" s="572" customFormat="1" ht="18.75">
      <c r="A12" s="592"/>
      <c r="B12" s="592"/>
      <c r="C12" s="592"/>
      <c r="D12" s="592"/>
      <c r="E12" s="592"/>
      <c r="F12" s="592"/>
      <c r="G12" s="592"/>
      <c r="H12" s="592"/>
      <c r="L12" s="554"/>
      <c r="M12" s="619" t="s">
        <v>501</v>
      </c>
      <c r="N12" s="668"/>
      <c r="O12" s="1222" t="str">
        <f>IF(IstPub_ch="",IF(IstPub="","",IstPub),IstPub_ch)</f>
        <v>Официальный интернет - портал правовой информации pravo.donland.ru от 23.11.2022г. №6145202211230065</v>
      </c>
      <c r="P12" s="1222"/>
      <c r="Q12" s="1222"/>
      <c r="R12" s="1222"/>
      <c r="S12" s="1222"/>
      <c r="T12" s="1222"/>
      <c r="U12" s="584"/>
      <c r="V12" s="584"/>
      <c r="W12" s="521"/>
      <c r="X12" s="592"/>
      <c r="Y12" s="592"/>
      <c r="Z12" s="592"/>
      <c r="AA12" s="592"/>
      <c r="AB12" s="592"/>
      <c r="AC12" s="592"/>
      <c r="AD12" s="592"/>
      <c r="AE12" s="592"/>
      <c r="AF12" s="592"/>
      <c r="AG12" s="592"/>
      <c r="AH12" s="592"/>
    </row>
    <row r="13" spans="1:34" s="572" customFormat="1" ht="11.25" hidden="1">
      <c r="A13" s="592"/>
      <c r="B13" s="592"/>
      <c r="C13" s="592"/>
      <c r="D13" s="592"/>
      <c r="E13" s="592"/>
      <c r="F13" s="592"/>
      <c r="G13" s="592"/>
      <c r="H13" s="592"/>
      <c r="L13" s="1217"/>
      <c r="M13" s="1217"/>
      <c r="N13" s="568"/>
      <c r="O13" s="584"/>
      <c r="P13" s="584"/>
      <c r="Q13" s="584"/>
      <c r="R13" s="584"/>
      <c r="S13" s="584"/>
      <c r="T13" s="584"/>
      <c r="U13" s="590" t="s">
        <v>373</v>
      </c>
      <c r="X13" s="592"/>
      <c r="Y13" s="592"/>
      <c r="Z13" s="592"/>
      <c r="AA13" s="592"/>
      <c r="AB13" s="592"/>
      <c r="AC13" s="592"/>
      <c r="AD13" s="592"/>
      <c r="AE13" s="592"/>
      <c r="AF13" s="592"/>
      <c r="AG13" s="592"/>
      <c r="AH13" s="592"/>
    </row>
    <row r="14" spans="1:34">
      <c r="J14" s="531"/>
      <c r="K14" s="531"/>
      <c r="L14" s="526"/>
      <c r="M14" s="526"/>
      <c r="N14" s="504"/>
      <c r="O14" s="1223"/>
      <c r="P14" s="1223"/>
      <c r="Q14" s="1223"/>
      <c r="R14" s="1223"/>
      <c r="S14" s="1223"/>
      <c r="T14" s="1223"/>
      <c r="U14" s="1223"/>
    </row>
    <row r="15" spans="1:34">
      <c r="J15" s="531"/>
      <c r="K15" s="531"/>
      <c r="L15" s="1150" t="s">
        <v>454</v>
      </c>
      <c r="M15" s="1150"/>
      <c r="N15" s="1150"/>
      <c r="O15" s="1150"/>
      <c r="P15" s="1150"/>
      <c r="Q15" s="1150"/>
      <c r="R15" s="1150"/>
      <c r="S15" s="1150"/>
      <c r="T15" s="1150"/>
      <c r="U15" s="1150"/>
      <c r="V15" s="1150"/>
      <c r="W15" s="1150" t="s">
        <v>455</v>
      </c>
    </row>
    <row r="16" spans="1:34" ht="14.25" customHeight="1">
      <c r="J16" s="531"/>
      <c r="K16" s="531"/>
      <c r="L16" s="1229" t="s">
        <v>92</v>
      </c>
      <c r="M16" s="1229" t="s">
        <v>640</v>
      </c>
      <c r="N16" s="663"/>
      <c r="O16" s="1230" t="s">
        <v>642</v>
      </c>
      <c r="P16" s="1231"/>
      <c r="Q16" s="1231"/>
      <c r="R16" s="1231"/>
      <c r="S16" s="1231"/>
      <c r="T16" s="1232"/>
      <c r="U16" s="1213" t="s">
        <v>341</v>
      </c>
      <c r="V16" s="1226" t="s">
        <v>275</v>
      </c>
      <c r="W16" s="1150"/>
    </row>
    <row r="17" spans="1:36" ht="14.25" customHeight="1">
      <c r="J17" s="531"/>
      <c r="K17" s="531"/>
      <c r="L17" s="1229"/>
      <c r="M17" s="1229"/>
      <c r="N17" s="664"/>
      <c r="O17" s="1235" t="s">
        <v>606</v>
      </c>
      <c r="P17" s="1233" t="s">
        <v>271</v>
      </c>
      <c r="Q17" s="1234"/>
      <c r="R17" s="1210" t="s">
        <v>655</v>
      </c>
      <c r="S17" s="1211"/>
      <c r="T17" s="1212"/>
      <c r="U17" s="1214"/>
      <c r="V17" s="1227"/>
      <c r="W17" s="1150"/>
    </row>
    <row r="18" spans="1:36" ht="33.75" customHeight="1">
      <c r="J18" s="531"/>
      <c r="K18" s="531"/>
      <c r="L18" s="1229"/>
      <c r="M18" s="1229"/>
      <c r="N18" s="665"/>
      <c r="O18" s="1236"/>
      <c r="P18" s="537" t="s">
        <v>607</v>
      </c>
      <c r="Q18" s="537" t="s">
        <v>6</v>
      </c>
      <c r="R18" s="538" t="s">
        <v>274</v>
      </c>
      <c r="S18" s="1224" t="s">
        <v>273</v>
      </c>
      <c r="T18" s="1225"/>
      <c r="U18" s="1215"/>
      <c r="V18" s="1228"/>
      <c r="W18" s="1150"/>
    </row>
    <row r="19" spans="1:36">
      <c r="J19" s="531"/>
      <c r="K19" s="571">
        <v>1</v>
      </c>
      <c r="L19" s="649" t="s">
        <v>93</v>
      </c>
      <c r="M19" s="649" t="s">
        <v>49</v>
      </c>
      <c r="N19" s="651" t="str">
        <f ca="1">OFFSET(N19,0,-1)</f>
        <v>2</v>
      </c>
      <c r="O19" s="650">
        <f ca="1">OFFSET(O19,0,-1)+1</f>
        <v>3</v>
      </c>
      <c r="P19" s="650">
        <f ca="1">OFFSET(P19,0,-1)+1</f>
        <v>4</v>
      </c>
      <c r="Q19" s="650">
        <f ca="1">OFFSET(Q19,0,-1)+1</f>
        <v>5</v>
      </c>
      <c r="R19" s="650">
        <f ca="1">OFFSET(R19,0,-1)+1</f>
        <v>6</v>
      </c>
      <c r="S19" s="1218">
        <f ca="1">OFFSET(S19,0,-1)+1</f>
        <v>7</v>
      </c>
      <c r="T19" s="1218"/>
      <c r="U19" s="650">
        <f ca="1">OFFSET(U19,0,-2)+1</f>
        <v>8</v>
      </c>
      <c r="V19" s="651">
        <f ca="1">OFFSET(V19,0,-1)</f>
        <v>8</v>
      </c>
      <c r="W19" s="650">
        <f ca="1">OFFSET(W19,0,-1)+1</f>
        <v>9</v>
      </c>
    </row>
    <row r="20" spans="1:36" ht="22.5">
      <c r="A20" s="1202">
        <v>1</v>
      </c>
      <c r="B20" s="885"/>
      <c r="C20" s="885"/>
      <c r="D20" s="885"/>
      <c r="E20" s="886"/>
      <c r="F20" s="887"/>
      <c r="G20" s="887"/>
      <c r="H20" s="887"/>
      <c r="I20" s="888"/>
      <c r="J20" s="883"/>
      <c r="K20" s="890"/>
      <c r="L20" s="595">
        <f>mergeValue(A20)</f>
        <v>1</v>
      </c>
      <c r="M20" s="643" t="s">
        <v>20</v>
      </c>
      <c r="N20" s="648"/>
      <c r="O20" s="1203"/>
      <c r="P20" s="1203"/>
      <c r="Q20" s="1203"/>
      <c r="R20" s="1203"/>
      <c r="S20" s="1203"/>
      <c r="T20" s="1203"/>
      <c r="U20" s="1203"/>
      <c r="V20" s="1203"/>
      <c r="W20" s="632" t="s">
        <v>476</v>
      </c>
      <c r="Y20" s="591"/>
      <c r="Z20" s="591" t="str">
        <f t="shared" ref="Z20:Z33" si="0">IF(M20="","",M20 )</f>
        <v>Наименование тарифа</v>
      </c>
      <c r="AA20" s="591"/>
      <c r="AB20" s="591"/>
      <c r="AC20" s="591"/>
      <c r="AI20" s="587"/>
      <c r="AJ20" s="587"/>
    </row>
    <row r="21" spans="1:36" ht="22.5">
      <c r="A21" s="1202"/>
      <c r="B21" s="1202">
        <v>1</v>
      </c>
      <c r="C21" s="885"/>
      <c r="D21" s="885"/>
      <c r="E21" s="887"/>
      <c r="F21" s="887"/>
      <c r="G21" s="887"/>
      <c r="H21" s="887"/>
      <c r="I21" s="882"/>
      <c r="J21" s="881"/>
      <c r="K21" s="884"/>
      <c r="L21" s="595" t="str">
        <f>mergeValue(A21) &amp;"."&amp; mergeValue(B21)</f>
        <v>1.1</v>
      </c>
      <c r="M21" s="548" t="s">
        <v>16</v>
      </c>
      <c r="N21" s="648"/>
      <c r="O21" s="1203"/>
      <c r="P21" s="1203"/>
      <c r="Q21" s="1203"/>
      <c r="R21" s="1203"/>
      <c r="S21" s="1203"/>
      <c r="T21" s="1203"/>
      <c r="U21" s="1203"/>
      <c r="V21" s="1203"/>
      <c r="W21" s="632" t="s">
        <v>477</v>
      </c>
      <c r="Y21" s="591"/>
      <c r="Z21" s="591" t="str">
        <f t="shared" si="0"/>
        <v>Территория действия тарифа</v>
      </c>
      <c r="AA21" s="591"/>
      <c r="AB21" s="591"/>
      <c r="AC21" s="591"/>
      <c r="AI21" s="587"/>
      <c r="AJ21" s="587"/>
    </row>
    <row r="22" spans="1:36" ht="22.5">
      <c r="A22" s="1202"/>
      <c r="B22" s="1202"/>
      <c r="C22" s="1202">
        <v>1</v>
      </c>
      <c r="D22" s="885"/>
      <c r="E22" s="887"/>
      <c r="F22" s="887"/>
      <c r="G22" s="887"/>
      <c r="H22" s="887"/>
      <c r="I22" s="889"/>
      <c r="J22" s="881"/>
      <c r="K22" s="884"/>
      <c r="L22" s="595" t="str">
        <f>mergeValue(A22) &amp;"."&amp; mergeValue(B22)&amp;"."&amp; mergeValue(C22)</f>
        <v>1.1.1</v>
      </c>
      <c r="M22" s="549" t="s">
        <v>7</v>
      </c>
      <c r="N22" s="648"/>
      <c r="O22" s="1203"/>
      <c r="P22" s="1203"/>
      <c r="Q22" s="1203"/>
      <c r="R22" s="1203"/>
      <c r="S22" s="1203"/>
      <c r="T22" s="1203"/>
      <c r="U22" s="1203"/>
      <c r="V22" s="1203"/>
      <c r="W22" s="632" t="s">
        <v>634</v>
      </c>
      <c r="Y22" s="591"/>
      <c r="Z22" s="591" t="str">
        <f t="shared" si="0"/>
        <v xml:space="preserve">Наименование системы теплоснабжения </v>
      </c>
      <c r="AA22" s="591"/>
      <c r="AB22" s="591"/>
      <c r="AC22" s="591"/>
      <c r="AI22" s="587"/>
      <c r="AJ22" s="587"/>
    </row>
    <row r="23" spans="1:36" ht="22.5">
      <c r="A23" s="1202"/>
      <c r="B23" s="1202"/>
      <c r="C23" s="1202"/>
      <c r="D23" s="1202">
        <v>1</v>
      </c>
      <c r="E23" s="887"/>
      <c r="F23" s="887"/>
      <c r="G23" s="887"/>
      <c r="H23" s="887"/>
      <c r="I23" s="889"/>
      <c r="J23" s="881"/>
      <c r="K23" s="884"/>
      <c r="L23" s="595" t="str">
        <f>mergeValue(A23) &amp;"."&amp; mergeValue(B23)&amp;"."&amp; mergeValue(C23)&amp;"."&amp; mergeValue(D23)</f>
        <v>1.1.1.1</v>
      </c>
      <c r="M23" s="550" t="s">
        <v>22</v>
      </c>
      <c r="N23" s="648"/>
      <c r="O23" s="1203"/>
      <c r="P23" s="1203"/>
      <c r="Q23" s="1203"/>
      <c r="R23" s="1203"/>
      <c r="S23" s="1203"/>
      <c r="T23" s="1203"/>
      <c r="U23" s="1203"/>
      <c r="V23" s="1203"/>
      <c r="W23" s="632" t="s">
        <v>635</v>
      </c>
      <c r="Y23" s="591"/>
      <c r="Z23" s="591" t="str">
        <f t="shared" si="0"/>
        <v xml:space="preserve">Источник тепловой энергии  </v>
      </c>
      <c r="AA23" s="591"/>
      <c r="AB23" s="591"/>
      <c r="AC23" s="591"/>
      <c r="AI23" s="587"/>
      <c r="AJ23" s="587"/>
    </row>
    <row r="24" spans="1:36" ht="101.25">
      <c r="A24" s="1202"/>
      <c r="B24" s="1202"/>
      <c r="C24" s="1202"/>
      <c r="D24" s="1202"/>
      <c r="E24" s="1202">
        <v>1</v>
      </c>
      <c r="F24" s="887"/>
      <c r="G24" s="887"/>
      <c r="H24" s="885">
        <v>1</v>
      </c>
      <c r="I24" s="1202">
        <v>1</v>
      </c>
      <c r="J24" s="887"/>
      <c r="K24" s="892"/>
      <c r="L24" s="595" t="str">
        <f>mergeValue(A24) &amp;"."&amp; mergeValue(B24)&amp;"."&amp; mergeValue(C24)&amp;"."&amp; mergeValue(D24)&amp;"."&amp; mergeValue(E24)</f>
        <v>1.1.1.1.1</v>
      </c>
      <c r="M24" s="556" t="s">
        <v>9</v>
      </c>
      <c r="N24" s="648"/>
      <c r="O24" s="1204"/>
      <c r="P24" s="1204"/>
      <c r="Q24" s="1204"/>
      <c r="R24" s="1204"/>
      <c r="S24" s="1204"/>
      <c r="T24" s="1204"/>
      <c r="U24" s="1204"/>
      <c r="V24" s="1204"/>
      <c r="W24" s="632" t="s">
        <v>639</v>
      </c>
      <c r="Y24" s="591"/>
      <c r="Z24" s="591" t="str">
        <f t="shared" si="0"/>
        <v>Схема подключения теплопотребляющей установки к коллектору источника тепловой энергии</v>
      </c>
      <c r="AA24" s="591"/>
      <c r="AB24" s="591"/>
      <c r="AC24" s="591"/>
      <c r="AI24" s="587"/>
      <c r="AJ24" s="587"/>
    </row>
    <row r="25" spans="1:36" ht="90">
      <c r="A25" s="1202"/>
      <c r="B25" s="1202"/>
      <c r="C25" s="1202"/>
      <c r="D25" s="1202"/>
      <c r="E25" s="1202"/>
      <c r="F25" s="1202">
        <v>1</v>
      </c>
      <c r="G25" s="885"/>
      <c r="H25" s="885"/>
      <c r="I25" s="1202"/>
      <c r="J25" s="1202">
        <v>1</v>
      </c>
      <c r="K25" s="893"/>
      <c r="L25" s="595" t="str">
        <f>mergeValue(A25) &amp;"."&amp; mergeValue(B25)&amp;"."&amp; mergeValue(C25)&amp;"."&amp; mergeValue(D25)&amp;"."&amp; mergeValue(E25)&amp;"."&amp; mergeValue(F25)</f>
        <v>1.1.1.1.1.1</v>
      </c>
      <c r="M25" s="557" t="s">
        <v>10</v>
      </c>
      <c r="N25" s="648"/>
      <c r="O25" s="1205"/>
      <c r="P25" s="1206"/>
      <c r="Q25" s="1206"/>
      <c r="R25" s="1206"/>
      <c r="S25" s="1206"/>
      <c r="T25" s="1206"/>
      <c r="U25" s="1206"/>
      <c r="V25" s="1207"/>
      <c r="W25" s="632" t="s">
        <v>637</v>
      </c>
      <c r="Y25" s="591"/>
      <c r="Z25" s="591" t="str">
        <f t="shared" si="0"/>
        <v>Группа потребителей</v>
      </c>
      <c r="AA25" s="591"/>
      <c r="AB25" s="591"/>
      <c r="AC25" s="591"/>
      <c r="AI25" s="587"/>
      <c r="AJ25" s="587"/>
    </row>
    <row r="26" spans="1:36" ht="189" customHeight="1">
      <c r="A26" s="1202"/>
      <c r="B26" s="1202"/>
      <c r="C26" s="1202"/>
      <c r="D26" s="1202"/>
      <c r="E26" s="1202"/>
      <c r="F26" s="1202"/>
      <c r="G26" s="885">
        <v>1</v>
      </c>
      <c r="H26" s="885"/>
      <c r="I26" s="1202"/>
      <c r="J26" s="1202"/>
      <c r="K26" s="893">
        <v>1</v>
      </c>
      <c r="L26" s="595" t="str">
        <f>mergeValue(A26) &amp;"."&amp; mergeValue(B26)&amp;"."&amp; mergeValue(C26)&amp;"."&amp; mergeValue(D26)&amp;"."&amp; mergeValue(E26)&amp;"."&amp; mergeValue(F26)&amp;"."&amp; mergeValue(G26)</f>
        <v>1.1.1.1.1.1.1</v>
      </c>
      <c r="M26" s="1071"/>
      <c r="N26" s="648"/>
      <c r="O26" s="564"/>
      <c r="P26" s="564"/>
      <c r="Q26" s="1096"/>
      <c r="R26" s="1208"/>
      <c r="S26" s="1209" t="s">
        <v>84</v>
      </c>
      <c r="T26" s="1208"/>
      <c r="U26" s="1209" t="s">
        <v>85</v>
      </c>
      <c r="V26" s="564"/>
      <c r="W26" s="1219" t="s">
        <v>656</v>
      </c>
      <c r="X26" s="587" t="str">
        <f>strCheckDate(O27:V27)</f>
        <v/>
      </c>
      <c r="Y26" s="591"/>
      <c r="Z26" s="591" t="str">
        <f t="shared" si="0"/>
        <v/>
      </c>
      <c r="AA26" s="591"/>
      <c r="AB26" s="591"/>
      <c r="AC26" s="591"/>
      <c r="AI26" s="587"/>
      <c r="AJ26" s="587"/>
    </row>
    <row r="27" spans="1:36" ht="11.25" hidden="1">
      <c r="A27" s="1202"/>
      <c r="B27" s="1202"/>
      <c r="C27" s="1202"/>
      <c r="D27" s="1202"/>
      <c r="E27" s="1202"/>
      <c r="F27" s="1202"/>
      <c r="G27" s="885"/>
      <c r="H27" s="885"/>
      <c r="I27" s="1202"/>
      <c r="J27" s="1202"/>
      <c r="K27" s="893"/>
      <c r="L27" s="602"/>
      <c r="M27" s="648"/>
      <c r="N27" s="648"/>
      <c r="O27" s="564"/>
      <c r="P27" s="564"/>
      <c r="Q27" s="586" t="str">
        <f>R26 &amp; "-" &amp; T26</f>
        <v>-</v>
      </c>
      <c r="R27" s="1208"/>
      <c r="S27" s="1209"/>
      <c r="T27" s="1208"/>
      <c r="U27" s="1209"/>
      <c r="V27" s="564"/>
      <c r="W27" s="1220"/>
      <c r="Y27" s="591"/>
      <c r="Z27" s="591" t="str">
        <f t="shared" si="0"/>
        <v/>
      </c>
      <c r="AA27" s="591"/>
      <c r="AB27" s="591"/>
      <c r="AC27" s="591"/>
      <c r="AI27" s="587"/>
      <c r="AJ27" s="587"/>
    </row>
    <row r="28" spans="1:36" ht="15" customHeight="1">
      <c r="A28" s="1202"/>
      <c r="B28" s="1202"/>
      <c r="C28" s="1202"/>
      <c r="D28" s="1202"/>
      <c r="E28" s="1202"/>
      <c r="F28" s="1202"/>
      <c r="G28" s="887"/>
      <c r="H28" s="885"/>
      <c r="I28" s="1202"/>
      <c r="J28" s="1202"/>
      <c r="K28" s="892"/>
      <c r="L28" s="540"/>
      <c r="M28" s="559" t="s">
        <v>25</v>
      </c>
      <c r="N28" s="566"/>
      <c r="O28" s="566"/>
      <c r="P28" s="566"/>
      <c r="Q28" s="566"/>
      <c r="R28" s="566"/>
      <c r="S28" s="566"/>
      <c r="T28" s="566"/>
      <c r="U28" s="566"/>
      <c r="V28" s="562"/>
      <c r="W28" s="1221"/>
      <c r="Y28" s="591"/>
      <c r="Z28" s="591" t="str">
        <f t="shared" si="0"/>
        <v>Добавить вид теплоносителя (параметры теплоносителя)</v>
      </c>
      <c r="AA28" s="591"/>
      <c r="AB28" s="591"/>
      <c r="AC28" s="591"/>
      <c r="AI28" s="587"/>
      <c r="AJ28" s="587"/>
    </row>
    <row r="29" spans="1:36" ht="15" customHeight="1">
      <c r="A29" s="1202"/>
      <c r="B29" s="1202"/>
      <c r="C29" s="1202"/>
      <c r="D29" s="1202"/>
      <c r="E29" s="1202"/>
      <c r="F29" s="887"/>
      <c r="G29" s="887"/>
      <c r="H29" s="885"/>
      <c r="I29" s="1202"/>
      <c r="J29" s="887"/>
      <c r="K29" s="892"/>
      <c r="L29" s="540"/>
      <c r="M29" s="558" t="s">
        <v>11</v>
      </c>
      <c r="N29" s="566"/>
      <c r="O29" s="566"/>
      <c r="P29" s="566"/>
      <c r="Q29" s="566"/>
      <c r="R29" s="566"/>
      <c r="S29" s="566"/>
      <c r="T29" s="566"/>
      <c r="U29" s="565"/>
      <c r="V29" s="566"/>
      <c r="W29" s="667"/>
      <c r="Y29" s="591"/>
      <c r="Z29" s="591" t="str">
        <f t="shared" si="0"/>
        <v>Добавить группу потребителей</v>
      </c>
      <c r="AA29" s="591"/>
      <c r="AB29" s="591"/>
      <c r="AC29" s="591"/>
      <c r="AI29" s="587"/>
      <c r="AJ29" s="587"/>
    </row>
    <row r="30" spans="1:36" ht="15" customHeight="1">
      <c r="A30" s="1202"/>
      <c r="B30" s="1202"/>
      <c r="C30" s="1202"/>
      <c r="D30" s="1202"/>
      <c r="E30" s="891"/>
      <c r="F30" s="887"/>
      <c r="G30" s="887"/>
      <c r="H30" s="887"/>
      <c r="I30" s="883"/>
      <c r="J30" s="880"/>
      <c r="K30" s="890"/>
      <c r="L30" s="540"/>
      <c r="M30" s="553" t="s">
        <v>12</v>
      </c>
      <c r="N30" s="566"/>
      <c r="O30" s="566"/>
      <c r="P30" s="566"/>
      <c r="Q30" s="566"/>
      <c r="R30" s="566"/>
      <c r="S30" s="566"/>
      <c r="T30" s="566"/>
      <c r="U30" s="565"/>
      <c r="V30" s="566"/>
      <c r="W30" s="667"/>
      <c r="Y30" s="591"/>
      <c r="Z30" s="591" t="str">
        <f t="shared" si="0"/>
        <v>Добавить схему подключения</v>
      </c>
      <c r="AA30" s="591"/>
      <c r="AB30" s="591"/>
      <c r="AC30" s="591"/>
      <c r="AI30" s="587"/>
      <c r="AJ30" s="587"/>
    </row>
    <row r="31" spans="1:36" ht="15" customHeight="1">
      <c r="A31" s="1202"/>
      <c r="B31" s="1202"/>
      <c r="C31" s="1202"/>
      <c r="D31" s="891"/>
      <c r="E31" s="891"/>
      <c r="F31" s="887"/>
      <c r="G31" s="887"/>
      <c r="H31" s="887"/>
      <c r="I31" s="883"/>
      <c r="J31" s="880"/>
      <c r="K31" s="890"/>
      <c r="L31" s="540"/>
      <c r="M31" s="552" t="s">
        <v>17</v>
      </c>
      <c r="N31" s="566"/>
      <c r="O31" s="566"/>
      <c r="P31" s="566"/>
      <c r="Q31" s="566"/>
      <c r="R31" s="566"/>
      <c r="S31" s="566"/>
      <c r="T31" s="566"/>
      <c r="U31" s="565"/>
      <c r="V31" s="566"/>
      <c r="W31" s="667"/>
      <c r="Y31" s="591"/>
      <c r="Z31" s="591" t="str">
        <f t="shared" si="0"/>
        <v>Добавить источник тепловой энергии</v>
      </c>
      <c r="AA31" s="591"/>
      <c r="AB31" s="591"/>
      <c r="AC31" s="591"/>
      <c r="AI31" s="587"/>
      <c r="AJ31" s="587"/>
    </row>
    <row r="32" spans="1:36" ht="15" customHeight="1">
      <c r="A32" s="1202"/>
      <c r="B32" s="1202"/>
      <c r="C32" s="891"/>
      <c r="D32" s="891"/>
      <c r="E32" s="891"/>
      <c r="F32" s="891"/>
      <c r="G32" s="896"/>
      <c r="H32" s="883"/>
      <c r="I32" s="894"/>
      <c r="J32" s="880"/>
      <c r="K32" s="895"/>
      <c r="L32" s="540"/>
      <c r="M32" s="551" t="s">
        <v>18</v>
      </c>
      <c r="N32" s="566"/>
      <c r="O32" s="566"/>
      <c r="P32" s="566"/>
      <c r="Q32" s="566"/>
      <c r="R32" s="566"/>
      <c r="S32" s="566"/>
      <c r="T32" s="566"/>
      <c r="U32" s="565"/>
      <c r="V32" s="566"/>
      <c r="W32" s="667"/>
      <c r="Y32" s="591"/>
      <c r="Z32" s="591" t="str">
        <f t="shared" si="0"/>
        <v>Добавить наименование системы теплоснабжения</v>
      </c>
      <c r="AA32" s="591"/>
      <c r="AB32" s="591"/>
      <c r="AC32" s="591"/>
      <c r="AI32" s="587"/>
      <c r="AJ32" s="587"/>
    </row>
    <row r="33" spans="1:36" ht="15" customHeight="1">
      <c r="A33" s="1202"/>
      <c r="B33" s="891"/>
      <c r="C33" s="891"/>
      <c r="D33" s="891"/>
      <c r="E33" s="891"/>
      <c r="F33" s="891"/>
      <c r="G33" s="896"/>
      <c r="H33" s="883"/>
      <c r="I33" s="883"/>
      <c r="J33" s="880"/>
      <c r="K33" s="890"/>
      <c r="L33" s="540"/>
      <c r="M33" s="560" t="s">
        <v>19</v>
      </c>
      <c r="N33" s="566"/>
      <c r="O33" s="566"/>
      <c r="P33" s="566"/>
      <c r="Q33" s="566"/>
      <c r="R33" s="566"/>
      <c r="S33" s="566"/>
      <c r="T33" s="566"/>
      <c r="U33" s="565"/>
      <c r="V33" s="566"/>
      <c r="W33" s="667"/>
      <c r="Y33" s="591"/>
      <c r="Z33" s="591" t="str">
        <f t="shared" si="0"/>
        <v>Добавить территорию действия тарифа</v>
      </c>
      <c r="AA33" s="591"/>
      <c r="AB33" s="591"/>
      <c r="AC33" s="591"/>
      <c r="AI33" s="587"/>
      <c r="AJ33" s="587"/>
    </row>
    <row r="34" spans="1:36" s="524" customFormat="1" ht="15" customHeight="1">
      <c r="A34" s="879"/>
      <c r="B34" s="879"/>
      <c r="C34" s="879"/>
      <c r="D34" s="879"/>
      <c r="E34" s="879"/>
      <c r="F34" s="879"/>
      <c r="G34" s="879"/>
      <c r="H34" s="879"/>
      <c r="I34" s="879"/>
      <c r="J34" s="879"/>
      <c r="K34" s="879"/>
      <c r="L34" s="494"/>
      <c r="M34" s="567" t="s">
        <v>309</v>
      </c>
      <c r="N34" s="566"/>
      <c r="O34" s="566"/>
      <c r="P34" s="566"/>
      <c r="Q34" s="566"/>
      <c r="R34" s="566"/>
      <c r="S34" s="566"/>
      <c r="T34" s="566"/>
      <c r="U34" s="565"/>
      <c r="V34" s="566"/>
      <c r="W34" s="667"/>
      <c r="X34" s="589"/>
      <c r="Y34" s="589"/>
      <c r="Z34" s="589"/>
      <c r="AA34" s="589"/>
      <c r="AB34" s="589"/>
      <c r="AC34" s="589"/>
      <c r="AD34" s="589"/>
      <c r="AE34" s="589"/>
      <c r="AF34" s="589"/>
      <c r="AG34" s="589"/>
      <c r="AH34" s="589"/>
    </row>
    <row r="35" spans="1:36" ht="11.25">
      <c r="A35" s="525"/>
      <c r="B35" s="525"/>
      <c r="C35" s="525"/>
      <c r="D35" s="525"/>
      <c r="E35" s="525"/>
      <c r="F35" s="525"/>
      <c r="G35" s="525"/>
      <c r="H35" s="525"/>
      <c r="I35" s="525"/>
      <c r="J35" s="525"/>
      <c r="K35" s="525"/>
      <c r="X35" s="525"/>
      <c r="Y35" s="525"/>
      <c r="Z35" s="525"/>
      <c r="AA35" s="525"/>
      <c r="AB35" s="525"/>
      <c r="AC35" s="525"/>
      <c r="AD35" s="525"/>
      <c r="AE35" s="525"/>
      <c r="AF35" s="525"/>
      <c r="AG35" s="525"/>
      <c r="AH35" s="525"/>
    </row>
    <row r="36" spans="1:36" ht="105.75" customHeight="1">
      <c r="L36" s="1">
        <v>1</v>
      </c>
      <c r="M36" s="1195" t="s">
        <v>633</v>
      </c>
      <c r="N36" s="1195"/>
      <c r="O36" s="1195"/>
      <c r="P36" s="1195"/>
      <c r="Q36" s="1195"/>
      <c r="R36" s="1195"/>
      <c r="S36" s="1195"/>
      <c r="T36" s="1195"/>
      <c r="U36" s="1195"/>
      <c r="V36" s="1195"/>
      <c r="W36" s="1195"/>
    </row>
  </sheetData>
  <sheetProtection algorithmName="SHA-512" hashValue="KcN8p5woQBlsGj8Rxsa6QGSZzpxVy/mXtqnffKTxB8A3lHYyJ4rCYhzBmXZ/hAbAEXT5twsNVMmZVlDRhFFBzg==" saltValue="iFRKUXiB5ZXlZRzzU5J5HQ==" spinCount="100000" sheet="1" objects="1" scenarios="1" formatColumns="0" formatRows="0"/>
  <dataConsolidate leftLabels="1" link="1"/>
  <mergeCells count="40">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 ref="S26:S27"/>
    <mergeCell ref="T26:T27"/>
    <mergeCell ref="L5:T5"/>
    <mergeCell ref="O11:T11"/>
    <mergeCell ref="O12:T12"/>
    <mergeCell ref="L13:M13"/>
    <mergeCell ref="O14:U14"/>
    <mergeCell ref="O7:P7"/>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S2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type="list" allowBlank="1" showInputMessage="1" showErrorMessage="1" errorTitle="Ошибка" error="Выберите значение из списка" prompt="Выберите значение из списка" sqref="O25">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_i">
    <tabColor indexed="22"/>
  </sheetPr>
  <dimension ref="A1:T19"/>
  <sheetViews>
    <sheetView showGridLines="0" topLeftCell="E1" zoomScaleNormal="100" workbookViewId="0"/>
  </sheetViews>
  <sheetFormatPr defaultColWidth="10.5703125" defaultRowHeight="14.25"/>
  <cols>
    <col min="1" max="1" width="3.7109375" style="809" hidden="1" customWidth="1"/>
    <col min="2" max="4" width="3.7109375" style="810" hidden="1" customWidth="1"/>
    <col min="5" max="5" width="3.7109375" style="811" customWidth="1"/>
    <col min="6" max="6" width="9.7109375" style="801" customWidth="1"/>
    <col min="7" max="7" width="37.7109375" style="801" customWidth="1"/>
    <col min="8" max="8" width="66.85546875" style="801" customWidth="1"/>
    <col min="9" max="9" width="115.7109375" style="801" customWidth="1"/>
    <col min="10" max="11" width="10.5703125" style="810"/>
    <col min="12" max="12" width="11.140625" style="810" customWidth="1"/>
    <col min="13" max="20" width="10.5703125" style="810"/>
    <col min="21" max="16384" width="10.5703125" style="801"/>
  </cols>
  <sheetData>
    <row r="1" spans="1:20" ht="3" customHeight="1">
      <c r="A1" s="809" t="s">
        <v>50</v>
      </c>
    </row>
    <row r="2" spans="1:20" ht="22.5">
      <c r="F2" s="1196" t="s">
        <v>491</v>
      </c>
      <c r="G2" s="1197"/>
      <c r="H2" s="1198"/>
      <c r="I2" s="808"/>
    </row>
    <row r="3" spans="1:20" ht="3" customHeight="1"/>
    <row r="4" spans="1:20" s="572" customFormat="1" ht="11.25">
      <c r="A4" s="773"/>
      <c r="B4" s="773"/>
      <c r="C4" s="773"/>
      <c r="D4" s="773"/>
      <c r="F4" s="1150" t="s">
        <v>454</v>
      </c>
      <c r="G4" s="1150"/>
      <c r="H4" s="1150"/>
      <c r="I4" s="1199" t="s">
        <v>455</v>
      </c>
      <c r="J4" s="773"/>
      <c r="K4" s="773"/>
      <c r="L4" s="773"/>
      <c r="M4" s="773"/>
      <c r="N4" s="773"/>
      <c r="O4" s="773"/>
      <c r="P4" s="773"/>
      <c r="Q4" s="773"/>
      <c r="R4" s="773"/>
      <c r="S4" s="773"/>
      <c r="T4" s="773"/>
    </row>
    <row r="5" spans="1:20" s="572" customFormat="1" ht="11.25" customHeight="1">
      <c r="A5" s="773"/>
      <c r="B5" s="773"/>
      <c r="C5" s="773"/>
      <c r="D5" s="773"/>
      <c r="F5" s="778" t="s">
        <v>92</v>
      </c>
      <c r="G5" s="812" t="s">
        <v>457</v>
      </c>
      <c r="H5" s="803" t="s">
        <v>442</v>
      </c>
      <c r="I5" s="1199"/>
      <c r="J5" s="773"/>
      <c r="K5" s="773"/>
      <c r="L5" s="773"/>
      <c r="M5" s="773"/>
      <c r="N5" s="773"/>
      <c r="O5" s="773"/>
      <c r="P5" s="773"/>
      <c r="Q5" s="773"/>
      <c r="R5" s="773"/>
      <c r="S5" s="773"/>
      <c r="T5" s="773"/>
    </row>
    <row r="6" spans="1:20" s="572" customFormat="1" ht="12" customHeight="1">
      <c r="A6" s="773"/>
      <c r="B6" s="773"/>
      <c r="C6" s="773"/>
      <c r="D6" s="773"/>
      <c r="F6" s="813" t="s">
        <v>93</v>
      </c>
      <c r="G6" s="814">
        <v>2</v>
      </c>
      <c r="H6" s="815">
        <v>3</v>
      </c>
      <c r="I6" s="610">
        <v>4</v>
      </c>
      <c r="J6" s="773">
        <v>4</v>
      </c>
      <c r="K6" s="773"/>
      <c r="L6" s="773"/>
      <c r="M6" s="773"/>
      <c r="N6" s="773"/>
      <c r="O6" s="773"/>
      <c r="P6" s="773"/>
      <c r="Q6" s="773"/>
      <c r="R6" s="773"/>
      <c r="S6" s="773"/>
      <c r="T6" s="773"/>
    </row>
    <row r="7" spans="1:20" s="572" customFormat="1" ht="18.75">
      <c r="A7" s="773"/>
      <c r="B7" s="773"/>
      <c r="C7" s="773"/>
      <c r="D7" s="773"/>
      <c r="F7" s="816">
        <v>1</v>
      </c>
      <c r="G7" s="817" t="s">
        <v>492</v>
      </c>
      <c r="H7" s="807" t="str">
        <f>IF(dateCh="","",dateCh)</f>
        <v>28.11.2022</v>
      </c>
      <c r="I7" s="818" t="s">
        <v>493</v>
      </c>
      <c r="J7" s="617"/>
      <c r="K7" s="773"/>
      <c r="L7" s="773"/>
      <c r="M7" s="773"/>
      <c r="N7" s="773"/>
      <c r="O7" s="773"/>
      <c r="P7" s="773"/>
      <c r="Q7" s="773"/>
      <c r="R7" s="773"/>
      <c r="S7" s="773"/>
      <c r="T7" s="773"/>
    </row>
    <row r="8" spans="1:20" s="572" customFormat="1" ht="45">
      <c r="A8" s="1200">
        <v>1</v>
      </c>
      <c r="B8" s="773"/>
      <c r="C8" s="773"/>
      <c r="D8" s="773"/>
      <c r="F8" s="816" t="str">
        <f>"2." &amp;mergeValue(A8)</f>
        <v>2.1</v>
      </c>
      <c r="G8" s="817" t="s">
        <v>494</v>
      </c>
      <c r="H8" s="807"/>
      <c r="I8" s="818" t="s">
        <v>591</v>
      </c>
      <c r="J8" s="617"/>
      <c r="K8" s="773"/>
      <c r="L8" s="773"/>
      <c r="M8" s="773"/>
      <c r="N8" s="773"/>
      <c r="O8" s="773"/>
      <c r="P8" s="773"/>
      <c r="Q8" s="773"/>
      <c r="R8" s="773"/>
      <c r="S8" s="773"/>
      <c r="T8" s="773"/>
    </row>
    <row r="9" spans="1:20" s="572" customFormat="1" ht="22.5">
      <c r="A9" s="1200"/>
      <c r="B9" s="773"/>
      <c r="C9" s="773"/>
      <c r="D9" s="773"/>
      <c r="F9" s="816" t="str">
        <f>"3." &amp;mergeValue(A9)</f>
        <v>3.1</v>
      </c>
      <c r="G9" s="817" t="s">
        <v>495</v>
      </c>
      <c r="H9" s="807"/>
      <c r="I9" s="818" t="s">
        <v>589</v>
      </c>
      <c r="J9" s="617"/>
      <c r="K9" s="773"/>
      <c r="L9" s="773"/>
      <c r="M9" s="773"/>
      <c r="N9" s="773"/>
      <c r="O9" s="773"/>
      <c r="P9" s="773"/>
      <c r="Q9" s="773"/>
      <c r="R9" s="773"/>
      <c r="S9" s="773"/>
      <c r="T9" s="773"/>
    </row>
    <row r="10" spans="1:20" s="572" customFormat="1" ht="22.5">
      <c r="A10" s="1200"/>
      <c r="B10" s="773"/>
      <c r="C10" s="773"/>
      <c r="D10" s="773"/>
      <c r="F10" s="816" t="str">
        <f>"4."&amp;mergeValue(A10)</f>
        <v>4.1</v>
      </c>
      <c r="G10" s="817" t="s">
        <v>496</v>
      </c>
      <c r="H10" s="803" t="s">
        <v>458</v>
      </c>
      <c r="I10" s="818"/>
      <c r="J10" s="617"/>
      <c r="K10" s="773"/>
      <c r="L10" s="773"/>
      <c r="M10" s="773"/>
      <c r="N10" s="773"/>
      <c r="O10" s="773"/>
      <c r="P10" s="773"/>
      <c r="Q10" s="773"/>
      <c r="R10" s="773"/>
      <c r="S10" s="773"/>
      <c r="T10" s="773"/>
    </row>
    <row r="11" spans="1:20" s="572" customFormat="1" ht="18.75">
      <c r="A11" s="1200"/>
      <c r="B11" s="1200">
        <v>1</v>
      </c>
      <c r="C11" s="779"/>
      <c r="D11" s="779"/>
      <c r="F11" s="816" t="str">
        <f>"4."&amp;mergeValue(A11) &amp;"."&amp;mergeValue(B11)</f>
        <v>4.1.1</v>
      </c>
      <c r="G11" s="832" t="s">
        <v>593</v>
      </c>
      <c r="H11" s="807" t="str">
        <f>IF(region_name="","",region_name)</f>
        <v>Ростовская область</v>
      </c>
      <c r="I11" s="818" t="s">
        <v>499</v>
      </c>
      <c r="J11" s="617"/>
      <c r="K11" s="773"/>
      <c r="L11" s="773"/>
      <c r="M11" s="773"/>
      <c r="N11" s="773"/>
      <c r="O11" s="773"/>
      <c r="P11" s="773"/>
      <c r="Q11" s="773"/>
      <c r="R11" s="773"/>
      <c r="S11" s="773"/>
      <c r="T11" s="773"/>
    </row>
    <row r="12" spans="1:20" s="572" customFormat="1" ht="22.5">
      <c r="A12" s="1200"/>
      <c r="B12" s="1200"/>
      <c r="C12" s="1200">
        <v>1</v>
      </c>
      <c r="D12" s="779"/>
      <c r="F12" s="816" t="str">
        <f>"4."&amp;mergeValue(A12) &amp;"."&amp;mergeValue(B12)&amp;"."&amp;mergeValue(C12)</f>
        <v>4.1.1.1</v>
      </c>
      <c r="G12" s="819" t="s">
        <v>497</v>
      </c>
      <c r="H12" s="807"/>
      <c r="I12" s="818" t="s">
        <v>500</v>
      </c>
      <c r="J12" s="617"/>
      <c r="K12" s="773"/>
      <c r="L12" s="773"/>
      <c r="M12" s="773"/>
      <c r="N12" s="773"/>
      <c r="O12" s="773"/>
      <c r="P12" s="773"/>
      <c r="Q12" s="773"/>
      <c r="R12" s="773"/>
      <c r="S12" s="773"/>
      <c r="T12" s="773"/>
    </row>
    <row r="13" spans="1:20" s="572" customFormat="1" ht="39" customHeight="1">
      <c r="A13" s="1200"/>
      <c r="B13" s="1200"/>
      <c r="C13" s="1200"/>
      <c r="D13" s="779">
        <v>1</v>
      </c>
      <c r="F13" s="816" t="str">
        <f>"4."&amp;mergeValue(A13) &amp;"."&amp;mergeValue(B13)&amp;"."&amp;mergeValue(C13)&amp;"."&amp;mergeValue(D13)</f>
        <v>4.1.1.1.1</v>
      </c>
      <c r="G13" s="820" t="s">
        <v>498</v>
      </c>
      <c r="H13" s="807"/>
      <c r="I13" s="1201" t="s">
        <v>592</v>
      </c>
      <c r="J13" s="617"/>
      <c r="K13" s="773"/>
      <c r="L13" s="773"/>
      <c r="M13" s="773"/>
      <c r="N13" s="773"/>
      <c r="O13" s="773"/>
      <c r="P13" s="773"/>
      <c r="Q13" s="773"/>
      <c r="R13" s="773"/>
      <c r="S13" s="773"/>
      <c r="T13" s="773"/>
    </row>
    <row r="14" spans="1:20" s="572" customFormat="1" ht="18.75">
      <c r="A14" s="1200"/>
      <c r="B14" s="1200"/>
      <c r="C14" s="1200"/>
      <c r="D14" s="779"/>
      <c r="F14" s="821"/>
      <c r="G14" s="761" t="s">
        <v>4</v>
      </c>
      <c r="H14" s="626"/>
      <c r="I14" s="1201"/>
      <c r="J14" s="617"/>
      <c r="K14" s="773"/>
      <c r="L14" s="773"/>
      <c r="M14" s="773"/>
      <c r="N14" s="773"/>
      <c r="O14" s="773"/>
      <c r="P14" s="773"/>
      <c r="Q14" s="773"/>
      <c r="R14" s="773"/>
      <c r="S14" s="773"/>
      <c r="T14" s="773"/>
    </row>
    <row r="15" spans="1:20" s="572" customFormat="1" ht="18.75">
      <c r="A15" s="1200"/>
      <c r="B15" s="1200"/>
      <c r="C15" s="779"/>
      <c r="D15" s="779"/>
      <c r="F15" s="636"/>
      <c r="G15" s="579" t="s">
        <v>403</v>
      </c>
      <c r="H15" s="637"/>
      <c r="I15" s="638"/>
      <c r="J15" s="617"/>
      <c r="K15" s="773"/>
      <c r="L15" s="773"/>
      <c r="M15" s="773"/>
      <c r="N15" s="773"/>
      <c r="O15" s="773"/>
      <c r="P15" s="773"/>
      <c r="Q15" s="773"/>
      <c r="R15" s="773"/>
      <c r="S15" s="773"/>
      <c r="T15" s="773"/>
    </row>
    <row r="16" spans="1:20" s="572" customFormat="1" ht="18.75">
      <c r="A16" s="1200"/>
      <c r="B16" s="773"/>
      <c r="C16" s="773"/>
      <c r="D16" s="773"/>
      <c r="F16" s="821"/>
      <c r="G16" s="735" t="s">
        <v>506</v>
      </c>
      <c r="H16" s="822"/>
      <c r="I16" s="823"/>
      <c r="J16" s="617"/>
      <c r="K16" s="773"/>
      <c r="L16" s="773"/>
      <c r="M16" s="773"/>
      <c r="N16" s="773"/>
      <c r="O16" s="773"/>
      <c r="P16" s="773"/>
      <c r="Q16" s="773"/>
      <c r="R16" s="773"/>
      <c r="S16" s="773"/>
      <c r="T16" s="773"/>
    </row>
    <row r="17" spans="1:20" s="572" customFormat="1" ht="18.75">
      <c r="A17" s="773"/>
      <c r="B17" s="773"/>
      <c r="C17" s="773"/>
      <c r="D17" s="773"/>
      <c r="F17" s="821"/>
      <c r="G17" s="738" t="s">
        <v>505</v>
      </c>
      <c r="H17" s="822"/>
      <c r="I17" s="823"/>
      <c r="J17" s="617"/>
      <c r="K17" s="773"/>
      <c r="L17" s="773"/>
      <c r="M17" s="773"/>
      <c r="N17" s="773"/>
      <c r="O17" s="773"/>
      <c r="P17" s="773"/>
      <c r="Q17" s="773"/>
      <c r="R17" s="773"/>
      <c r="S17" s="773"/>
      <c r="T17" s="773"/>
    </row>
    <row r="18" spans="1:20" s="774" customFormat="1" ht="3" customHeight="1">
      <c r="A18" s="775"/>
      <c r="B18" s="775"/>
      <c r="C18" s="775"/>
      <c r="D18" s="775"/>
      <c r="F18" s="627"/>
      <c r="G18" s="628"/>
      <c r="H18" s="629"/>
      <c r="I18" s="630"/>
      <c r="J18" s="775"/>
      <c r="K18" s="775"/>
      <c r="L18" s="775"/>
      <c r="M18" s="775"/>
      <c r="N18" s="775"/>
      <c r="O18" s="775"/>
      <c r="P18" s="775"/>
      <c r="Q18" s="775"/>
      <c r="R18" s="775"/>
      <c r="S18" s="775"/>
      <c r="T18" s="775"/>
    </row>
    <row r="19" spans="1:20" s="774" customFormat="1" ht="15" customHeight="1">
      <c r="A19" s="775"/>
      <c r="B19" s="775"/>
      <c r="C19" s="775"/>
      <c r="D19" s="775"/>
      <c r="F19" s="824"/>
      <c r="G19" s="1195" t="s">
        <v>594</v>
      </c>
      <c r="H19" s="1195"/>
      <c r="I19" s="825"/>
      <c r="J19" s="775"/>
      <c r="K19" s="775"/>
      <c r="L19" s="775"/>
      <c r="M19" s="775"/>
      <c r="N19" s="775"/>
      <c r="O19" s="775"/>
      <c r="P19" s="775"/>
      <c r="Q19" s="775"/>
      <c r="R19" s="775"/>
      <c r="S19" s="775"/>
      <c r="T19" s="775"/>
    </row>
  </sheetData>
  <sheetProtection algorithmName="SHA-512" hashValue="guaD3ypZci5Rs63OIsQaiPDBuLEbtbj/iAIFK/KViEaq4umOXSvndG6A+uyVnjwfvZhDS3fj74pnTf+VLFas+w==" saltValue="TKQCAgeEAw/l4pNBQu8jrQ=="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_i">
    <tabColor rgb="FFEAEBEE"/>
  </sheetPr>
  <dimension ref="A1:AJ36"/>
  <sheetViews>
    <sheetView showGridLines="0" topLeftCell="I4" zoomScaleNormal="100" workbookViewId="0"/>
  </sheetViews>
  <sheetFormatPr defaultColWidth="10.5703125" defaultRowHeight="14.25"/>
  <cols>
    <col min="1" max="6" width="10.5703125" style="810" hidden="1" customWidth="1"/>
    <col min="7" max="8" width="9.140625" style="809" hidden="1" customWidth="1"/>
    <col min="9" max="9" width="3.7109375" style="689" customWidth="1"/>
    <col min="10" max="11" width="3.7109375" style="811" customWidth="1"/>
    <col min="12" max="12" width="12.7109375" style="801" customWidth="1"/>
    <col min="13" max="13" width="44.7109375" style="801" customWidth="1"/>
    <col min="14" max="14" width="1.7109375" style="801" hidden="1" customWidth="1"/>
    <col min="15" max="17" width="23.7109375" style="801" hidden="1" customWidth="1"/>
    <col min="18" max="18" width="11.7109375" style="801" customWidth="1"/>
    <col min="19" max="19" width="3.7109375" style="801" customWidth="1"/>
    <col min="20" max="20" width="11.7109375" style="801" customWidth="1"/>
    <col min="21" max="21" width="8.5703125" style="801" hidden="1" customWidth="1"/>
    <col min="22" max="22" width="4.7109375" style="801" customWidth="1"/>
    <col min="23" max="23" width="115.7109375" style="801" customWidth="1"/>
    <col min="24" max="25" width="10.5703125" style="810"/>
    <col min="26" max="26" width="11.140625" style="810" customWidth="1"/>
    <col min="27" max="34" width="10.5703125" style="810"/>
    <col min="35" max="256" width="10.5703125" style="801"/>
    <col min="257" max="264" width="0" style="801" hidden="1" customWidth="1"/>
    <col min="265" max="265" width="3.7109375" style="801" customWidth="1"/>
    <col min="266" max="266" width="3.85546875" style="801" customWidth="1"/>
    <col min="267" max="267" width="3.7109375" style="801" customWidth="1"/>
    <col min="268" max="268" width="12.7109375" style="801" customWidth="1"/>
    <col min="269" max="269" width="52.7109375" style="801" customWidth="1"/>
    <col min="270" max="273" width="0" style="801" hidden="1" customWidth="1"/>
    <col min="274" max="274" width="12.28515625" style="801" customWidth="1"/>
    <col min="275" max="275" width="6.42578125" style="801" customWidth="1"/>
    <col min="276" max="276" width="12.28515625" style="801" customWidth="1"/>
    <col min="277" max="277" width="0" style="801" hidden="1" customWidth="1"/>
    <col min="278" max="278" width="3.7109375" style="801" customWidth="1"/>
    <col min="279" max="279" width="11.140625" style="801" bestFit="1" customWidth="1"/>
    <col min="280" max="281" width="10.5703125" style="801"/>
    <col min="282" max="282" width="11.140625" style="801" customWidth="1"/>
    <col min="283" max="512" width="10.5703125" style="801"/>
    <col min="513" max="520" width="0" style="801" hidden="1" customWidth="1"/>
    <col min="521" max="521" width="3.7109375" style="801" customWidth="1"/>
    <col min="522" max="522" width="3.85546875" style="801" customWidth="1"/>
    <col min="523" max="523" width="3.7109375" style="801" customWidth="1"/>
    <col min="524" max="524" width="12.7109375" style="801" customWidth="1"/>
    <col min="525" max="525" width="52.7109375" style="801" customWidth="1"/>
    <col min="526" max="529" width="0" style="801" hidden="1" customWidth="1"/>
    <col min="530" max="530" width="12.28515625" style="801" customWidth="1"/>
    <col min="531" max="531" width="6.42578125" style="801" customWidth="1"/>
    <col min="532" max="532" width="12.28515625" style="801" customWidth="1"/>
    <col min="533" max="533" width="0" style="801" hidden="1" customWidth="1"/>
    <col min="534" max="534" width="3.7109375" style="801" customWidth="1"/>
    <col min="535" max="535" width="11.140625" style="801" bestFit="1" customWidth="1"/>
    <col min="536" max="537" width="10.5703125" style="801"/>
    <col min="538" max="538" width="11.140625" style="801" customWidth="1"/>
    <col min="539" max="768" width="10.5703125" style="801"/>
    <col min="769" max="776" width="0" style="801" hidden="1" customWidth="1"/>
    <col min="777" max="777" width="3.7109375" style="801" customWidth="1"/>
    <col min="778" max="778" width="3.85546875" style="801" customWidth="1"/>
    <col min="779" max="779" width="3.7109375" style="801" customWidth="1"/>
    <col min="780" max="780" width="12.7109375" style="801" customWidth="1"/>
    <col min="781" max="781" width="52.7109375" style="801" customWidth="1"/>
    <col min="782" max="785" width="0" style="801" hidden="1" customWidth="1"/>
    <col min="786" max="786" width="12.28515625" style="801" customWidth="1"/>
    <col min="787" max="787" width="6.42578125" style="801" customWidth="1"/>
    <col min="788" max="788" width="12.28515625" style="801" customWidth="1"/>
    <col min="789" max="789" width="0" style="801" hidden="1" customWidth="1"/>
    <col min="790" max="790" width="3.7109375" style="801" customWidth="1"/>
    <col min="791" max="791" width="11.140625" style="801" bestFit="1" customWidth="1"/>
    <col min="792" max="793" width="10.5703125" style="801"/>
    <col min="794" max="794" width="11.140625" style="801" customWidth="1"/>
    <col min="795" max="1024" width="10.5703125" style="801"/>
    <col min="1025" max="1032" width="0" style="801" hidden="1" customWidth="1"/>
    <col min="1033" max="1033" width="3.7109375" style="801" customWidth="1"/>
    <col min="1034" max="1034" width="3.85546875" style="801" customWidth="1"/>
    <col min="1035" max="1035" width="3.7109375" style="801" customWidth="1"/>
    <col min="1036" max="1036" width="12.7109375" style="801" customWidth="1"/>
    <col min="1037" max="1037" width="52.7109375" style="801" customWidth="1"/>
    <col min="1038" max="1041" width="0" style="801" hidden="1" customWidth="1"/>
    <col min="1042" max="1042" width="12.28515625" style="801" customWidth="1"/>
    <col min="1043" max="1043" width="6.42578125" style="801" customWidth="1"/>
    <col min="1044" max="1044" width="12.28515625" style="801" customWidth="1"/>
    <col min="1045" max="1045" width="0" style="801" hidden="1" customWidth="1"/>
    <col min="1046" max="1046" width="3.7109375" style="801" customWidth="1"/>
    <col min="1047" max="1047" width="11.140625" style="801" bestFit="1" customWidth="1"/>
    <col min="1048" max="1049" width="10.5703125" style="801"/>
    <col min="1050" max="1050" width="11.140625" style="801" customWidth="1"/>
    <col min="1051" max="1280" width="10.5703125" style="801"/>
    <col min="1281" max="1288" width="0" style="801" hidden="1" customWidth="1"/>
    <col min="1289" max="1289" width="3.7109375" style="801" customWidth="1"/>
    <col min="1290" max="1290" width="3.85546875" style="801" customWidth="1"/>
    <col min="1291" max="1291" width="3.7109375" style="801" customWidth="1"/>
    <col min="1292" max="1292" width="12.7109375" style="801" customWidth="1"/>
    <col min="1293" max="1293" width="52.7109375" style="801" customWidth="1"/>
    <col min="1294" max="1297" width="0" style="801" hidden="1" customWidth="1"/>
    <col min="1298" max="1298" width="12.28515625" style="801" customWidth="1"/>
    <col min="1299" max="1299" width="6.42578125" style="801" customWidth="1"/>
    <col min="1300" max="1300" width="12.28515625" style="801" customWidth="1"/>
    <col min="1301" max="1301" width="0" style="801" hidden="1" customWidth="1"/>
    <col min="1302" max="1302" width="3.7109375" style="801" customWidth="1"/>
    <col min="1303" max="1303" width="11.140625" style="801" bestFit="1" customWidth="1"/>
    <col min="1304" max="1305" width="10.5703125" style="801"/>
    <col min="1306" max="1306" width="11.140625" style="801" customWidth="1"/>
    <col min="1307" max="1536" width="10.5703125" style="801"/>
    <col min="1537" max="1544" width="0" style="801" hidden="1" customWidth="1"/>
    <col min="1545" max="1545" width="3.7109375" style="801" customWidth="1"/>
    <col min="1546" max="1546" width="3.85546875" style="801" customWidth="1"/>
    <col min="1547" max="1547" width="3.7109375" style="801" customWidth="1"/>
    <col min="1548" max="1548" width="12.7109375" style="801" customWidth="1"/>
    <col min="1549" max="1549" width="52.7109375" style="801" customWidth="1"/>
    <col min="1550" max="1553" width="0" style="801" hidden="1" customWidth="1"/>
    <col min="1554" max="1554" width="12.28515625" style="801" customWidth="1"/>
    <col min="1555" max="1555" width="6.42578125" style="801" customWidth="1"/>
    <col min="1556" max="1556" width="12.28515625" style="801" customWidth="1"/>
    <col min="1557" max="1557" width="0" style="801" hidden="1" customWidth="1"/>
    <col min="1558" max="1558" width="3.7109375" style="801" customWidth="1"/>
    <col min="1559" max="1559" width="11.140625" style="801" bestFit="1" customWidth="1"/>
    <col min="1560" max="1561" width="10.5703125" style="801"/>
    <col min="1562" max="1562" width="11.140625" style="801" customWidth="1"/>
    <col min="1563" max="1792" width="10.5703125" style="801"/>
    <col min="1793" max="1800" width="0" style="801" hidden="1" customWidth="1"/>
    <col min="1801" max="1801" width="3.7109375" style="801" customWidth="1"/>
    <col min="1802" max="1802" width="3.85546875" style="801" customWidth="1"/>
    <col min="1803" max="1803" width="3.7109375" style="801" customWidth="1"/>
    <col min="1804" max="1804" width="12.7109375" style="801" customWidth="1"/>
    <col min="1805" max="1805" width="52.7109375" style="801" customWidth="1"/>
    <col min="1806" max="1809" width="0" style="801" hidden="1" customWidth="1"/>
    <col min="1810" max="1810" width="12.28515625" style="801" customWidth="1"/>
    <col min="1811" max="1811" width="6.42578125" style="801" customWidth="1"/>
    <col min="1812" max="1812" width="12.28515625" style="801" customWidth="1"/>
    <col min="1813" max="1813" width="0" style="801" hidden="1" customWidth="1"/>
    <col min="1814" max="1814" width="3.7109375" style="801" customWidth="1"/>
    <col min="1815" max="1815" width="11.140625" style="801" bestFit="1" customWidth="1"/>
    <col min="1816" max="1817" width="10.5703125" style="801"/>
    <col min="1818" max="1818" width="11.140625" style="801" customWidth="1"/>
    <col min="1819" max="2048" width="10.5703125" style="801"/>
    <col min="2049" max="2056" width="0" style="801" hidden="1" customWidth="1"/>
    <col min="2057" max="2057" width="3.7109375" style="801" customWidth="1"/>
    <col min="2058" max="2058" width="3.85546875" style="801" customWidth="1"/>
    <col min="2059" max="2059" width="3.7109375" style="801" customWidth="1"/>
    <col min="2060" max="2060" width="12.7109375" style="801" customWidth="1"/>
    <col min="2061" max="2061" width="52.7109375" style="801" customWidth="1"/>
    <col min="2062" max="2065" width="0" style="801" hidden="1" customWidth="1"/>
    <col min="2066" max="2066" width="12.28515625" style="801" customWidth="1"/>
    <col min="2067" max="2067" width="6.42578125" style="801" customWidth="1"/>
    <col min="2068" max="2068" width="12.28515625" style="801" customWidth="1"/>
    <col min="2069" max="2069" width="0" style="801" hidden="1" customWidth="1"/>
    <col min="2070" max="2070" width="3.7109375" style="801" customWidth="1"/>
    <col min="2071" max="2071" width="11.140625" style="801" bestFit="1" customWidth="1"/>
    <col min="2072" max="2073" width="10.5703125" style="801"/>
    <col min="2074" max="2074" width="11.140625" style="801" customWidth="1"/>
    <col min="2075" max="2304" width="10.5703125" style="801"/>
    <col min="2305" max="2312" width="0" style="801" hidden="1" customWidth="1"/>
    <col min="2313" max="2313" width="3.7109375" style="801" customWidth="1"/>
    <col min="2314" max="2314" width="3.85546875" style="801" customWidth="1"/>
    <col min="2315" max="2315" width="3.7109375" style="801" customWidth="1"/>
    <col min="2316" max="2316" width="12.7109375" style="801" customWidth="1"/>
    <col min="2317" max="2317" width="52.7109375" style="801" customWidth="1"/>
    <col min="2318" max="2321" width="0" style="801" hidden="1" customWidth="1"/>
    <col min="2322" max="2322" width="12.28515625" style="801" customWidth="1"/>
    <col min="2323" max="2323" width="6.42578125" style="801" customWidth="1"/>
    <col min="2324" max="2324" width="12.28515625" style="801" customWidth="1"/>
    <col min="2325" max="2325" width="0" style="801" hidden="1" customWidth="1"/>
    <col min="2326" max="2326" width="3.7109375" style="801" customWidth="1"/>
    <col min="2327" max="2327" width="11.140625" style="801" bestFit="1" customWidth="1"/>
    <col min="2328" max="2329" width="10.5703125" style="801"/>
    <col min="2330" max="2330" width="11.140625" style="801" customWidth="1"/>
    <col min="2331" max="2560" width="10.5703125" style="801"/>
    <col min="2561" max="2568" width="0" style="801" hidden="1" customWidth="1"/>
    <col min="2569" max="2569" width="3.7109375" style="801" customWidth="1"/>
    <col min="2570" max="2570" width="3.85546875" style="801" customWidth="1"/>
    <col min="2571" max="2571" width="3.7109375" style="801" customWidth="1"/>
    <col min="2572" max="2572" width="12.7109375" style="801" customWidth="1"/>
    <col min="2573" max="2573" width="52.7109375" style="801" customWidth="1"/>
    <col min="2574" max="2577" width="0" style="801" hidden="1" customWidth="1"/>
    <col min="2578" max="2578" width="12.28515625" style="801" customWidth="1"/>
    <col min="2579" max="2579" width="6.42578125" style="801" customWidth="1"/>
    <col min="2580" max="2580" width="12.28515625" style="801" customWidth="1"/>
    <col min="2581" max="2581" width="0" style="801" hidden="1" customWidth="1"/>
    <col min="2582" max="2582" width="3.7109375" style="801" customWidth="1"/>
    <col min="2583" max="2583" width="11.140625" style="801" bestFit="1" customWidth="1"/>
    <col min="2584" max="2585" width="10.5703125" style="801"/>
    <col min="2586" max="2586" width="11.140625" style="801" customWidth="1"/>
    <col min="2587" max="2816" width="10.5703125" style="801"/>
    <col min="2817" max="2824" width="0" style="801" hidden="1" customWidth="1"/>
    <col min="2825" max="2825" width="3.7109375" style="801" customWidth="1"/>
    <col min="2826" max="2826" width="3.85546875" style="801" customWidth="1"/>
    <col min="2827" max="2827" width="3.7109375" style="801" customWidth="1"/>
    <col min="2828" max="2828" width="12.7109375" style="801" customWidth="1"/>
    <col min="2829" max="2829" width="52.7109375" style="801" customWidth="1"/>
    <col min="2830" max="2833" width="0" style="801" hidden="1" customWidth="1"/>
    <col min="2834" max="2834" width="12.28515625" style="801" customWidth="1"/>
    <col min="2835" max="2835" width="6.42578125" style="801" customWidth="1"/>
    <col min="2836" max="2836" width="12.28515625" style="801" customWidth="1"/>
    <col min="2837" max="2837" width="0" style="801" hidden="1" customWidth="1"/>
    <col min="2838" max="2838" width="3.7109375" style="801" customWidth="1"/>
    <col min="2839" max="2839" width="11.140625" style="801" bestFit="1" customWidth="1"/>
    <col min="2840" max="2841" width="10.5703125" style="801"/>
    <col min="2842" max="2842" width="11.140625" style="801" customWidth="1"/>
    <col min="2843" max="3072" width="10.5703125" style="801"/>
    <col min="3073" max="3080" width="0" style="801" hidden="1" customWidth="1"/>
    <col min="3081" max="3081" width="3.7109375" style="801" customWidth="1"/>
    <col min="3082" max="3082" width="3.85546875" style="801" customWidth="1"/>
    <col min="3083" max="3083" width="3.7109375" style="801" customWidth="1"/>
    <col min="3084" max="3084" width="12.7109375" style="801" customWidth="1"/>
    <col min="3085" max="3085" width="52.7109375" style="801" customWidth="1"/>
    <col min="3086" max="3089" width="0" style="801" hidden="1" customWidth="1"/>
    <col min="3090" max="3090" width="12.28515625" style="801" customWidth="1"/>
    <col min="3091" max="3091" width="6.42578125" style="801" customWidth="1"/>
    <col min="3092" max="3092" width="12.28515625" style="801" customWidth="1"/>
    <col min="3093" max="3093" width="0" style="801" hidden="1" customWidth="1"/>
    <col min="3094" max="3094" width="3.7109375" style="801" customWidth="1"/>
    <col min="3095" max="3095" width="11.140625" style="801" bestFit="1" customWidth="1"/>
    <col min="3096" max="3097" width="10.5703125" style="801"/>
    <col min="3098" max="3098" width="11.140625" style="801" customWidth="1"/>
    <col min="3099" max="3328" width="10.5703125" style="801"/>
    <col min="3329" max="3336" width="0" style="801" hidden="1" customWidth="1"/>
    <col min="3337" max="3337" width="3.7109375" style="801" customWidth="1"/>
    <col min="3338" max="3338" width="3.85546875" style="801" customWidth="1"/>
    <col min="3339" max="3339" width="3.7109375" style="801" customWidth="1"/>
    <col min="3340" max="3340" width="12.7109375" style="801" customWidth="1"/>
    <col min="3341" max="3341" width="52.7109375" style="801" customWidth="1"/>
    <col min="3342" max="3345" width="0" style="801" hidden="1" customWidth="1"/>
    <col min="3346" max="3346" width="12.28515625" style="801" customWidth="1"/>
    <col min="3347" max="3347" width="6.42578125" style="801" customWidth="1"/>
    <col min="3348" max="3348" width="12.28515625" style="801" customWidth="1"/>
    <col min="3349" max="3349" width="0" style="801" hidden="1" customWidth="1"/>
    <col min="3350" max="3350" width="3.7109375" style="801" customWidth="1"/>
    <col min="3351" max="3351" width="11.140625" style="801" bestFit="1" customWidth="1"/>
    <col min="3352" max="3353" width="10.5703125" style="801"/>
    <col min="3354" max="3354" width="11.140625" style="801" customWidth="1"/>
    <col min="3355" max="3584" width="10.5703125" style="801"/>
    <col min="3585" max="3592" width="0" style="801" hidden="1" customWidth="1"/>
    <col min="3593" max="3593" width="3.7109375" style="801" customWidth="1"/>
    <col min="3594" max="3594" width="3.85546875" style="801" customWidth="1"/>
    <col min="3595" max="3595" width="3.7109375" style="801" customWidth="1"/>
    <col min="3596" max="3596" width="12.7109375" style="801" customWidth="1"/>
    <col min="3597" max="3597" width="52.7109375" style="801" customWidth="1"/>
    <col min="3598" max="3601" width="0" style="801" hidden="1" customWidth="1"/>
    <col min="3602" max="3602" width="12.28515625" style="801" customWidth="1"/>
    <col min="3603" max="3603" width="6.42578125" style="801" customWidth="1"/>
    <col min="3604" max="3604" width="12.28515625" style="801" customWidth="1"/>
    <col min="3605" max="3605" width="0" style="801" hidden="1" customWidth="1"/>
    <col min="3606" max="3606" width="3.7109375" style="801" customWidth="1"/>
    <col min="3607" max="3607" width="11.140625" style="801" bestFit="1" customWidth="1"/>
    <col min="3608" max="3609" width="10.5703125" style="801"/>
    <col min="3610" max="3610" width="11.140625" style="801" customWidth="1"/>
    <col min="3611" max="3840" width="10.5703125" style="801"/>
    <col min="3841" max="3848" width="0" style="801" hidden="1" customWidth="1"/>
    <col min="3849" max="3849" width="3.7109375" style="801" customWidth="1"/>
    <col min="3850" max="3850" width="3.85546875" style="801" customWidth="1"/>
    <col min="3851" max="3851" width="3.7109375" style="801" customWidth="1"/>
    <col min="3852" max="3852" width="12.7109375" style="801" customWidth="1"/>
    <col min="3853" max="3853" width="52.7109375" style="801" customWidth="1"/>
    <col min="3854" max="3857" width="0" style="801" hidden="1" customWidth="1"/>
    <col min="3858" max="3858" width="12.28515625" style="801" customWidth="1"/>
    <col min="3859" max="3859" width="6.42578125" style="801" customWidth="1"/>
    <col min="3860" max="3860" width="12.28515625" style="801" customWidth="1"/>
    <col min="3861" max="3861" width="0" style="801" hidden="1" customWidth="1"/>
    <col min="3862" max="3862" width="3.7109375" style="801" customWidth="1"/>
    <col min="3863" max="3863" width="11.140625" style="801" bestFit="1" customWidth="1"/>
    <col min="3864" max="3865" width="10.5703125" style="801"/>
    <col min="3866" max="3866" width="11.140625" style="801" customWidth="1"/>
    <col min="3867" max="4096" width="10.5703125" style="801"/>
    <col min="4097" max="4104" width="0" style="801" hidden="1" customWidth="1"/>
    <col min="4105" max="4105" width="3.7109375" style="801" customWidth="1"/>
    <col min="4106" max="4106" width="3.85546875" style="801" customWidth="1"/>
    <col min="4107" max="4107" width="3.7109375" style="801" customWidth="1"/>
    <col min="4108" max="4108" width="12.7109375" style="801" customWidth="1"/>
    <col min="4109" max="4109" width="52.7109375" style="801" customWidth="1"/>
    <col min="4110" max="4113" width="0" style="801" hidden="1" customWidth="1"/>
    <col min="4114" max="4114" width="12.28515625" style="801" customWidth="1"/>
    <col min="4115" max="4115" width="6.42578125" style="801" customWidth="1"/>
    <col min="4116" max="4116" width="12.28515625" style="801" customWidth="1"/>
    <col min="4117" max="4117" width="0" style="801" hidden="1" customWidth="1"/>
    <col min="4118" max="4118" width="3.7109375" style="801" customWidth="1"/>
    <col min="4119" max="4119" width="11.140625" style="801" bestFit="1" customWidth="1"/>
    <col min="4120" max="4121" width="10.5703125" style="801"/>
    <col min="4122" max="4122" width="11.140625" style="801" customWidth="1"/>
    <col min="4123" max="4352" width="10.5703125" style="801"/>
    <col min="4353" max="4360" width="0" style="801" hidden="1" customWidth="1"/>
    <col min="4361" max="4361" width="3.7109375" style="801" customWidth="1"/>
    <col min="4362" max="4362" width="3.85546875" style="801" customWidth="1"/>
    <col min="4363" max="4363" width="3.7109375" style="801" customWidth="1"/>
    <col min="4364" max="4364" width="12.7109375" style="801" customWidth="1"/>
    <col min="4365" max="4365" width="52.7109375" style="801" customWidth="1"/>
    <col min="4366" max="4369" width="0" style="801" hidden="1" customWidth="1"/>
    <col min="4370" max="4370" width="12.28515625" style="801" customWidth="1"/>
    <col min="4371" max="4371" width="6.42578125" style="801" customWidth="1"/>
    <col min="4372" max="4372" width="12.28515625" style="801" customWidth="1"/>
    <col min="4373" max="4373" width="0" style="801" hidden="1" customWidth="1"/>
    <col min="4374" max="4374" width="3.7109375" style="801" customWidth="1"/>
    <col min="4375" max="4375" width="11.140625" style="801" bestFit="1" customWidth="1"/>
    <col min="4376" max="4377" width="10.5703125" style="801"/>
    <col min="4378" max="4378" width="11.140625" style="801" customWidth="1"/>
    <col min="4379" max="4608" width="10.5703125" style="801"/>
    <col min="4609" max="4616" width="0" style="801" hidden="1" customWidth="1"/>
    <col min="4617" max="4617" width="3.7109375" style="801" customWidth="1"/>
    <col min="4618" max="4618" width="3.85546875" style="801" customWidth="1"/>
    <col min="4619" max="4619" width="3.7109375" style="801" customWidth="1"/>
    <col min="4620" max="4620" width="12.7109375" style="801" customWidth="1"/>
    <col min="4621" max="4621" width="52.7109375" style="801" customWidth="1"/>
    <col min="4622" max="4625" width="0" style="801" hidden="1" customWidth="1"/>
    <col min="4626" max="4626" width="12.28515625" style="801" customWidth="1"/>
    <col min="4627" max="4627" width="6.42578125" style="801" customWidth="1"/>
    <col min="4628" max="4628" width="12.28515625" style="801" customWidth="1"/>
    <col min="4629" max="4629" width="0" style="801" hidden="1" customWidth="1"/>
    <col min="4630" max="4630" width="3.7109375" style="801" customWidth="1"/>
    <col min="4631" max="4631" width="11.140625" style="801" bestFit="1" customWidth="1"/>
    <col min="4632" max="4633" width="10.5703125" style="801"/>
    <col min="4634" max="4634" width="11.140625" style="801" customWidth="1"/>
    <col min="4635" max="4864" width="10.5703125" style="801"/>
    <col min="4865" max="4872" width="0" style="801" hidden="1" customWidth="1"/>
    <col min="4873" max="4873" width="3.7109375" style="801" customWidth="1"/>
    <col min="4874" max="4874" width="3.85546875" style="801" customWidth="1"/>
    <col min="4875" max="4875" width="3.7109375" style="801" customWidth="1"/>
    <col min="4876" max="4876" width="12.7109375" style="801" customWidth="1"/>
    <col min="4877" max="4877" width="52.7109375" style="801" customWidth="1"/>
    <col min="4878" max="4881" width="0" style="801" hidden="1" customWidth="1"/>
    <col min="4882" max="4882" width="12.28515625" style="801" customWidth="1"/>
    <col min="4883" max="4883" width="6.42578125" style="801" customWidth="1"/>
    <col min="4884" max="4884" width="12.28515625" style="801" customWidth="1"/>
    <col min="4885" max="4885" width="0" style="801" hidden="1" customWidth="1"/>
    <col min="4886" max="4886" width="3.7109375" style="801" customWidth="1"/>
    <col min="4887" max="4887" width="11.140625" style="801" bestFit="1" customWidth="1"/>
    <col min="4888" max="4889" width="10.5703125" style="801"/>
    <col min="4890" max="4890" width="11.140625" style="801" customWidth="1"/>
    <col min="4891" max="5120" width="10.5703125" style="801"/>
    <col min="5121" max="5128" width="0" style="801" hidden="1" customWidth="1"/>
    <col min="5129" max="5129" width="3.7109375" style="801" customWidth="1"/>
    <col min="5130" max="5130" width="3.85546875" style="801" customWidth="1"/>
    <col min="5131" max="5131" width="3.7109375" style="801" customWidth="1"/>
    <col min="5132" max="5132" width="12.7109375" style="801" customWidth="1"/>
    <col min="5133" max="5133" width="52.7109375" style="801" customWidth="1"/>
    <col min="5134" max="5137" width="0" style="801" hidden="1" customWidth="1"/>
    <col min="5138" max="5138" width="12.28515625" style="801" customWidth="1"/>
    <col min="5139" max="5139" width="6.42578125" style="801" customWidth="1"/>
    <col min="5140" max="5140" width="12.28515625" style="801" customWidth="1"/>
    <col min="5141" max="5141" width="0" style="801" hidden="1" customWidth="1"/>
    <col min="5142" max="5142" width="3.7109375" style="801" customWidth="1"/>
    <col min="5143" max="5143" width="11.140625" style="801" bestFit="1" customWidth="1"/>
    <col min="5144" max="5145" width="10.5703125" style="801"/>
    <col min="5146" max="5146" width="11.140625" style="801" customWidth="1"/>
    <col min="5147" max="5376" width="10.5703125" style="801"/>
    <col min="5377" max="5384" width="0" style="801" hidden="1" customWidth="1"/>
    <col min="5385" max="5385" width="3.7109375" style="801" customWidth="1"/>
    <col min="5386" max="5386" width="3.85546875" style="801" customWidth="1"/>
    <col min="5387" max="5387" width="3.7109375" style="801" customWidth="1"/>
    <col min="5388" max="5388" width="12.7109375" style="801" customWidth="1"/>
    <col min="5389" max="5389" width="52.7109375" style="801" customWidth="1"/>
    <col min="5390" max="5393" width="0" style="801" hidden="1" customWidth="1"/>
    <col min="5394" max="5394" width="12.28515625" style="801" customWidth="1"/>
    <col min="5395" max="5395" width="6.42578125" style="801" customWidth="1"/>
    <col min="5396" max="5396" width="12.28515625" style="801" customWidth="1"/>
    <col min="5397" max="5397" width="0" style="801" hidden="1" customWidth="1"/>
    <col min="5398" max="5398" width="3.7109375" style="801" customWidth="1"/>
    <col min="5399" max="5399" width="11.140625" style="801" bestFit="1" customWidth="1"/>
    <col min="5400" max="5401" width="10.5703125" style="801"/>
    <col min="5402" max="5402" width="11.140625" style="801" customWidth="1"/>
    <col min="5403" max="5632" width="10.5703125" style="801"/>
    <col min="5633" max="5640" width="0" style="801" hidden="1" customWidth="1"/>
    <col min="5641" max="5641" width="3.7109375" style="801" customWidth="1"/>
    <col min="5642" max="5642" width="3.85546875" style="801" customWidth="1"/>
    <col min="5643" max="5643" width="3.7109375" style="801" customWidth="1"/>
    <col min="5644" max="5644" width="12.7109375" style="801" customWidth="1"/>
    <col min="5645" max="5645" width="52.7109375" style="801" customWidth="1"/>
    <col min="5646" max="5649" width="0" style="801" hidden="1" customWidth="1"/>
    <col min="5650" max="5650" width="12.28515625" style="801" customWidth="1"/>
    <col min="5651" max="5651" width="6.42578125" style="801" customWidth="1"/>
    <col min="5652" max="5652" width="12.28515625" style="801" customWidth="1"/>
    <col min="5653" max="5653" width="0" style="801" hidden="1" customWidth="1"/>
    <col min="5654" max="5654" width="3.7109375" style="801" customWidth="1"/>
    <col min="5655" max="5655" width="11.140625" style="801" bestFit="1" customWidth="1"/>
    <col min="5656" max="5657" width="10.5703125" style="801"/>
    <col min="5658" max="5658" width="11.140625" style="801" customWidth="1"/>
    <col min="5659" max="5888" width="10.5703125" style="801"/>
    <col min="5889" max="5896" width="0" style="801" hidden="1" customWidth="1"/>
    <col min="5897" max="5897" width="3.7109375" style="801" customWidth="1"/>
    <col min="5898" max="5898" width="3.85546875" style="801" customWidth="1"/>
    <col min="5899" max="5899" width="3.7109375" style="801" customWidth="1"/>
    <col min="5900" max="5900" width="12.7109375" style="801" customWidth="1"/>
    <col min="5901" max="5901" width="52.7109375" style="801" customWidth="1"/>
    <col min="5902" max="5905" width="0" style="801" hidden="1" customWidth="1"/>
    <col min="5906" max="5906" width="12.28515625" style="801" customWidth="1"/>
    <col min="5907" max="5907" width="6.42578125" style="801" customWidth="1"/>
    <col min="5908" max="5908" width="12.28515625" style="801" customWidth="1"/>
    <col min="5909" max="5909" width="0" style="801" hidden="1" customWidth="1"/>
    <col min="5910" max="5910" width="3.7109375" style="801" customWidth="1"/>
    <col min="5911" max="5911" width="11.140625" style="801" bestFit="1" customWidth="1"/>
    <col min="5912" max="5913" width="10.5703125" style="801"/>
    <col min="5914" max="5914" width="11.140625" style="801" customWidth="1"/>
    <col min="5915" max="6144" width="10.5703125" style="801"/>
    <col min="6145" max="6152" width="0" style="801" hidden="1" customWidth="1"/>
    <col min="6153" max="6153" width="3.7109375" style="801" customWidth="1"/>
    <col min="6154" max="6154" width="3.85546875" style="801" customWidth="1"/>
    <col min="6155" max="6155" width="3.7109375" style="801" customWidth="1"/>
    <col min="6156" max="6156" width="12.7109375" style="801" customWidth="1"/>
    <col min="6157" max="6157" width="52.7109375" style="801" customWidth="1"/>
    <col min="6158" max="6161" width="0" style="801" hidden="1" customWidth="1"/>
    <col min="6162" max="6162" width="12.28515625" style="801" customWidth="1"/>
    <col min="6163" max="6163" width="6.42578125" style="801" customWidth="1"/>
    <col min="6164" max="6164" width="12.28515625" style="801" customWidth="1"/>
    <col min="6165" max="6165" width="0" style="801" hidden="1" customWidth="1"/>
    <col min="6166" max="6166" width="3.7109375" style="801" customWidth="1"/>
    <col min="6167" max="6167" width="11.140625" style="801" bestFit="1" customWidth="1"/>
    <col min="6168" max="6169" width="10.5703125" style="801"/>
    <col min="6170" max="6170" width="11.140625" style="801" customWidth="1"/>
    <col min="6171" max="6400" width="10.5703125" style="801"/>
    <col min="6401" max="6408" width="0" style="801" hidden="1" customWidth="1"/>
    <col min="6409" max="6409" width="3.7109375" style="801" customWidth="1"/>
    <col min="6410" max="6410" width="3.85546875" style="801" customWidth="1"/>
    <col min="6411" max="6411" width="3.7109375" style="801" customWidth="1"/>
    <col min="6412" max="6412" width="12.7109375" style="801" customWidth="1"/>
    <col min="6413" max="6413" width="52.7109375" style="801" customWidth="1"/>
    <col min="6414" max="6417" width="0" style="801" hidden="1" customWidth="1"/>
    <col min="6418" max="6418" width="12.28515625" style="801" customWidth="1"/>
    <col min="6419" max="6419" width="6.42578125" style="801" customWidth="1"/>
    <col min="6420" max="6420" width="12.28515625" style="801" customWidth="1"/>
    <col min="6421" max="6421" width="0" style="801" hidden="1" customWidth="1"/>
    <col min="6422" max="6422" width="3.7109375" style="801" customWidth="1"/>
    <col min="6423" max="6423" width="11.140625" style="801" bestFit="1" customWidth="1"/>
    <col min="6424" max="6425" width="10.5703125" style="801"/>
    <col min="6426" max="6426" width="11.140625" style="801" customWidth="1"/>
    <col min="6427" max="6656" width="10.5703125" style="801"/>
    <col min="6657" max="6664" width="0" style="801" hidden="1" customWidth="1"/>
    <col min="6665" max="6665" width="3.7109375" style="801" customWidth="1"/>
    <col min="6666" max="6666" width="3.85546875" style="801" customWidth="1"/>
    <col min="6667" max="6667" width="3.7109375" style="801" customWidth="1"/>
    <col min="6668" max="6668" width="12.7109375" style="801" customWidth="1"/>
    <col min="6669" max="6669" width="52.7109375" style="801" customWidth="1"/>
    <col min="6670" max="6673" width="0" style="801" hidden="1" customWidth="1"/>
    <col min="6674" max="6674" width="12.28515625" style="801" customWidth="1"/>
    <col min="6675" max="6675" width="6.42578125" style="801" customWidth="1"/>
    <col min="6676" max="6676" width="12.28515625" style="801" customWidth="1"/>
    <col min="6677" max="6677" width="0" style="801" hidden="1" customWidth="1"/>
    <col min="6678" max="6678" width="3.7109375" style="801" customWidth="1"/>
    <col min="6679" max="6679" width="11.140625" style="801" bestFit="1" customWidth="1"/>
    <col min="6680" max="6681" width="10.5703125" style="801"/>
    <col min="6682" max="6682" width="11.140625" style="801" customWidth="1"/>
    <col min="6683" max="6912" width="10.5703125" style="801"/>
    <col min="6913" max="6920" width="0" style="801" hidden="1" customWidth="1"/>
    <col min="6921" max="6921" width="3.7109375" style="801" customWidth="1"/>
    <col min="6922" max="6922" width="3.85546875" style="801" customWidth="1"/>
    <col min="6923" max="6923" width="3.7109375" style="801" customWidth="1"/>
    <col min="6924" max="6924" width="12.7109375" style="801" customWidth="1"/>
    <col min="6925" max="6925" width="52.7109375" style="801" customWidth="1"/>
    <col min="6926" max="6929" width="0" style="801" hidden="1" customWidth="1"/>
    <col min="6930" max="6930" width="12.28515625" style="801" customWidth="1"/>
    <col min="6931" max="6931" width="6.42578125" style="801" customWidth="1"/>
    <col min="6932" max="6932" width="12.28515625" style="801" customWidth="1"/>
    <col min="6933" max="6933" width="0" style="801" hidden="1" customWidth="1"/>
    <col min="6934" max="6934" width="3.7109375" style="801" customWidth="1"/>
    <col min="6935" max="6935" width="11.140625" style="801" bestFit="1" customWidth="1"/>
    <col min="6936" max="6937" width="10.5703125" style="801"/>
    <col min="6938" max="6938" width="11.140625" style="801" customWidth="1"/>
    <col min="6939" max="7168" width="10.5703125" style="801"/>
    <col min="7169" max="7176" width="0" style="801" hidden="1" customWidth="1"/>
    <col min="7177" max="7177" width="3.7109375" style="801" customWidth="1"/>
    <col min="7178" max="7178" width="3.85546875" style="801" customWidth="1"/>
    <col min="7179" max="7179" width="3.7109375" style="801" customWidth="1"/>
    <col min="7180" max="7180" width="12.7109375" style="801" customWidth="1"/>
    <col min="7181" max="7181" width="52.7109375" style="801" customWidth="1"/>
    <col min="7182" max="7185" width="0" style="801" hidden="1" customWidth="1"/>
    <col min="7186" max="7186" width="12.28515625" style="801" customWidth="1"/>
    <col min="7187" max="7187" width="6.42578125" style="801" customWidth="1"/>
    <col min="7188" max="7188" width="12.28515625" style="801" customWidth="1"/>
    <col min="7189" max="7189" width="0" style="801" hidden="1" customWidth="1"/>
    <col min="7190" max="7190" width="3.7109375" style="801" customWidth="1"/>
    <col min="7191" max="7191" width="11.140625" style="801" bestFit="1" customWidth="1"/>
    <col min="7192" max="7193" width="10.5703125" style="801"/>
    <col min="7194" max="7194" width="11.140625" style="801" customWidth="1"/>
    <col min="7195" max="7424" width="10.5703125" style="801"/>
    <col min="7425" max="7432" width="0" style="801" hidden="1" customWidth="1"/>
    <col min="7433" max="7433" width="3.7109375" style="801" customWidth="1"/>
    <col min="7434" max="7434" width="3.85546875" style="801" customWidth="1"/>
    <col min="7435" max="7435" width="3.7109375" style="801" customWidth="1"/>
    <col min="7436" max="7436" width="12.7109375" style="801" customWidth="1"/>
    <col min="7437" max="7437" width="52.7109375" style="801" customWidth="1"/>
    <col min="7438" max="7441" width="0" style="801" hidden="1" customWidth="1"/>
    <col min="7442" max="7442" width="12.28515625" style="801" customWidth="1"/>
    <col min="7443" max="7443" width="6.42578125" style="801" customWidth="1"/>
    <col min="7444" max="7444" width="12.28515625" style="801" customWidth="1"/>
    <col min="7445" max="7445" width="0" style="801" hidden="1" customWidth="1"/>
    <col min="7446" max="7446" width="3.7109375" style="801" customWidth="1"/>
    <col min="7447" max="7447" width="11.140625" style="801" bestFit="1" customWidth="1"/>
    <col min="7448" max="7449" width="10.5703125" style="801"/>
    <col min="7450" max="7450" width="11.140625" style="801" customWidth="1"/>
    <col min="7451" max="7680" width="10.5703125" style="801"/>
    <col min="7681" max="7688" width="0" style="801" hidden="1" customWidth="1"/>
    <col min="7689" max="7689" width="3.7109375" style="801" customWidth="1"/>
    <col min="7690" max="7690" width="3.85546875" style="801" customWidth="1"/>
    <col min="7691" max="7691" width="3.7109375" style="801" customWidth="1"/>
    <col min="7692" max="7692" width="12.7109375" style="801" customWidth="1"/>
    <col min="7693" max="7693" width="52.7109375" style="801" customWidth="1"/>
    <col min="7694" max="7697" width="0" style="801" hidden="1" customWidth="1"/>
    <col min="7698" max="7698" width="12.28515625" style="801" customWidth="1"/>
    <col min="7699" max="7699" width="6.42578125" style="801" customWidth="1"/>
    <col min="7700" max="7700" width="12.28515625" style="801" customWidth="1"/>
    <col min="7701" max="7701" width="0" style="801" hidden="1" customWidth="1"/>
    <col min="7702" max="7702" width="3.7109375" style="801" customWidth="1"/>
    <col min="7703" max="7703" width="11.140625" style="801" bestFit="1" customWidth="1"/>
    <col min="7704" max="7705" width="10.5703125" style="801"/>
    <col min="7706" max="7706" width="11.140625" style="801" customWidth="1"/>
    <col min="7707" max="7936" width="10.5703125" style="801"/>
    <col min="7937" max="7944" width="0" style="801" hidden="1" customWidth="1"/>
    <col min="7945" max="7945" width="3.7109375" style="801" customWidth="1"/>
    <col min="7946" max="7946" width="3.85546875" style="801" customWidth="1"/>
    <col min="7947" max="7947" width="3.7109375" style="801" customWidth="1"/>
    <col min="7948" max="7948" width="12.7109375" style="801" customWidth="1"/>
    <col min="7949" max="7949" width="52.7109375" style="801" customWidth="1"/>
    <col min="7950" max="7953" width="0" style="801" hidden="1" customWidth="1"/>
    <col min="7954" max="7954" width="12.28515625" style="801" customWidth="1"/>
    <col min="7955" max="7955" width="6.42578125" style="801" customWidth="1"/>
    <col min="7956" max="7956" width="12.28515625" style="801" customWidth="1"/>
    <col min="7957" max="7957" width="0" style="801" hidden="1" customWidth="1"/>
    <col min="7958" max="7958" width="3.7109375" style="801" customWidth="1"/>
    <col min="7959" max="7959" width="11.140625" style="801" bestFit="1" customWidth="1"/>
    <col min="7960" max="7961" width="10.5703125" style="801"/>
    <col min="7962" max="7962" width="11.140625" style="801" customWidth="1"/>
    <col min="7963" max="8192" width="10.5703125" style="801"/>
    <col min="8193" max="8200" width="0" style="801" hidden="1" customWidth="1"/>
    <col min="8201" max="8201" width="3.7109375" style="801" customWidth="1"/>
    <col min="8202" max="8202" width="3.85546875" style="801" customWidth="1"/>
    <col min="8203" max="8203" width="3.7109375" style="801" customWidth="1"/>
    <col min="8204" max="8204" width="12.7109375" style="801" customWidth="1"/>
    <col min="8205" max="8205" width="52.7109375" style="801" customWidth="1"/>
    <col min="8206" max="8209" width="0" style="801" hidden="1" customWidth="1"/>
    <col min="8210" max="8210" width="12.28515625" style="801" customWidth="1"/>
    <col min="8211" max="8211" width="6.42578125" style="801" customWidth="1"/>
    <col min="8212" max="8212" width="12.28515625" style="801" customWidth="1"/>
    <col min="8213" max="8213" width="0" style="801" hidden="1" customWidth="1"/>
    <col min="8214" max="8214" width="3.7109375" style="801" customWidth="1"/>
    <col min="8215" max="8215" width="11.140625" style="801" bestFit="1" customWidth="1"/>
    <col min="8216" max="8217" width="10.5703125" style="801"/>
    <col min="8218" max="8218" width="11.140625" style="801" customWidth="1"/>
    <col min="8219" max="8448" width="10.5703125" style="801"/>
    <col min="8449" max="8456" width="0" style="801" hidden="1" customWidth="1"/>
    <col min="8457" max="8457" width="3.7109375" style="801" customWidth="1"/>
    <col min="8458" max="8458" width="3.85546875" style="801" customWidth="1"/>
    <col min="8459" max="8459" width="3.7109375" style="801" customWidth="1"/>
    <col min="8460" max="8460" width="12.7109375" style="801" customWidth="1"/>
    <col min="8461" max="8461" width="52.7109375" style="801" customWidth="1"/>
    <col min="8462" max="8465" width="0" style="801" hidden="1" customWidth="1"/>
    <col min="8466" max="8466" width="12.28515625" style="801" customWidth="1"/>
    <col min="8467" max="8467" width="6.42578125" style="801" customWidth="1"/>
    <col min="8468" max="8468" width="12.28515625" style="801" customWidth="1"/>
    <col min="8469" max="8469" width="0" style="801" hidden="1" customWidth="1"/>
    <col min="8470" max="8470" width="3.7109375" style="801" customWidth="1"/>
    <col min="8471" max="8471" width="11.140625" style="801" bestFit="1" customWidth="1"/>
    <col min="8472" max="8473" width="10.5703125" style="801"/>
    <col min="8474" max="8474" width="11.140625" style="801" customWidth="1"/>
    <col min="8475" max="8704" width="10.5703125" style="801"/>
    <col min="8705" max="8712" width="0" style="801" hidden="1" customWidth="1"/>
    <col min="8713" max="8713" width="3.7109375" style="801" customWidth="1"/>
    <col min="8714" max="8714" width="3.85546875" style="801" customWidth="1"/>
    <col min="8715" max="8715" width="3.7109375" style="801" customWidth="1"/>
    <col min="8716" max="8716" width="12.7109375" style="801" customWidth="1"/>
    <col min="8717" max="8717" width="52.7109375" style="801" customWidth="1"/>
    <col min="8718" max="8721" width="0" style="801" hidden="1" customWidth="1"/>
    <col min="8722" max="8722" width="12.28515625" style="801" customWidth="1"/>
    <col min="8723" max="8723" width="6.42578125" style="801" customWidth="1"/>
    <col min="8724" max="8724" width="12.28515625" style="801" customWidth="1"/>
    <col min="8725" max="8725" width="0" style="801" hidden="1" customWidth="1"/>
    <col min="8726" max="8726" width="3.7109375" style="801" customWidth="1"/>
    <col min="8727" max="8727" width="11.140625" style="801" bestFit="1" customWidth="1"/>
    <col min="8728" max="8729" width="10.5703125" style="801"/>
    <col min="8730" max="8730" width="11.140625" style="801" customWidth="1"/>
    <col min="8731" max="8960" width="10.5703125" style="801"/>
    <col min="8961" max="8968" width="0" style="801" hidden="1" customWidth="1"/>
    <col min="8969" max="8969" width="3.7109375" style="801" customWidth="1"/>
    <col min="8970" max="8970" width="3.85546875" style="801" customWidth="1"/>
    <col min="8971" max="8971" width="3.7109375" style="801" customWidth="1"/>
    <col min="8972" max="8972" width="12.7109375" style="801" customWidth="1"/>
    <col min="8973" max="8973" width="52.7109375" style="801" customWidth="1"/>
    <col min="8974" max="8977" width="0" style="801" hidden="1" customWidth="1"/>
    <col min="8978" max="8978" width="12.28515625" style="801" customWidth="1"/>
    <col min="8979" max="8979" width="6.42578125" style="801" customWidth="1"/>
    <col min="8980" max="8980" width="12.28515625" style="801" customWidth="1"/>
    <col min="8981" max="8981" width="0" style="801" hidden="1" customWidth="1"/>
    <col min="8982" max="8982" width="3.7109375" style="801" customWidth="1"/>
    <col min="8983" max="8983" width="11.140625" style="801" bestFit="1" customWidth="1"/>
    <col min="8984" max="8985" width="10.5703125" style="801"/>
    <col min="8986" max="8986" width="11.140625" style="801" customWidth="1"/>
    <col min="8987" max="9216" width="10.5703125" style="801"/>
    <col min="9217" max="9224" width="0" style="801" hidden="1" customWidth="1"/>
    <col min="9225" max="9225" width="3.7109375" style="801" customWidth="1"/>
    <col min="9226" max="9226" width="3.85546875" style="801" customWidth="1"/>
    <col min="9227" max="9227" width="3.7109375" style="801" customWidth="1"/>
    <col min="9228" max="9228" width="12.7109375" style="801" customWidth="1"/>
    <col min="9229" max="9229" width="52.7109375" style="801" customWidth="1"/>
    <col min="9230" max="9233" width="0" style="801" hidden="1" customWidth="1"/>
    <col min="9234" max="9234" width="12.28515625" style="801" customWidth="1"/>
    <col min="9235" max="9235" width="6.42578125" style="801" customWidth="1"/>
    <col min="9236" max="9236" width="12.28515625" style="801" customWidth="1"/>
    <col min="9237" max="9237" width="0" style="801" hidden="1" customWidth="1"/>
    <col min="9238" max="9238" width="3.7109375" style="801" customWidth="1"/>
    <col min="9239" max="9239" width="11.140625" style="801" bestFit="1" customWidth="1"/>
    <col min="9240" max="9241" width="10.5703125" style="801"/>
    <col min="9242" max="9242" width="11.140625" style="801" customWidth="1"/>
    <col min="9243" max="9472" width="10.5703125" style="801"/>
    <col min="9473" max="9480" width="0" style="801" hidden="1" customWidth="1"/>
    <col min="9481" max="9481" width="3.7109375" style="801" customWidth="1"/>
    <col min="9482" max="9482" width="3.85546875" style="801" customWidth="1"/>
    <col min="9483" max="9483" width="3.7109375" style="801" customWidth="1"/>
    <col min="9484" max="9484" width="12.7109375" style="801" customWidth="1"/>
    <col min="9485" max="9485" width="52.7109375" style="801" customWidth="1"/>
    <col min="9486" max="9489" width="0" style="801" hidden="1" customWidth="1"/>
    <col min="9490" max="9490" width="12.28515625" style="801" customWidth="1"/>
    <col min="9491" max="9491" width="6.42578125" style="801" customWidth="1"/>
    <col min="9492" max="9492" width="12.28515625" style="801" customWidth="1"/>
    <col min="9493" max="9493" width="0" style="801" hidden="1" customWidth="1"/>
    <col min="9494" max="9494" width="3.7109375" style="801" customWidth="1"/>
    <col min="9495" max="9495" width="11.140625" style="801" bestFit="1" customWidth="1"/>
    <col min="9496" max="9497" width="10.5703125" style="801"/>
    <col min="9498" max="9498" width="11.140625" style="801" customWidth="1"/>
    <col min="9499" max="9728" width="10.5703125" style="801"/>
    <col min="9729" max="9736" width="0" style="801" hidden="1" customWidth="1"/>
    <col min="9737" max="9737" width="3.7109375" style="801" customWidth="1"/>
    <col min="9738" max="9738" width="3.85546875" style="801" customWidth="1"/>
    <col min="9739" max="9739" width="3.7109375" style="801" customWidth="1"/>
    <col min="9740" max="9740" width="12.7109375" style="801" customWidth="1"/>
    <col min="9741" max="9741" width="52.7109375" style="801" customWidth="1"/>
    <col min="9742" max="9745" width="0" style="801" hidden="1" customWidth="1"/>
    <col min="9746" max="9746" width="12.28515625" style="801" customWidth="1"/>
    <col min="9747" max="9747" width="6.42578125" style="801" customWidth="1"/>
    <col min="9748" max="9748" width="12.28515625" style="801" customWidth="1"/>
    <col min="9749" max="9749" width="0" style="801" hidden="1" customWidth="1"/>
    <col min="9750" max="9750" width="3.7109375" style="801" customWidth="1"/>
    <col min="9751" max="9751" width="11.140625" style="801" bestFit="1" customWidth="1"/>
    <col min="9752" max="9753" width="10.5703125" style="801"/>
    <col min="9754" max="9754" width="11.140625" style="801" customWidth="1"/>
    <col min="9755" max="9984" width="10.5703125" style="801"/>
    <col min="9985" max="9992" width="0" style="801" hidden="1" customWidth="1"/>
    <col min="9993" max="9993" width="3.7109375" style="801" customWidth="1"/>
    <col min="9994" max="9994" width="3.85546875" style="801" customWidth="1"/>
    <col min="9995" max="9995" width="3.7109375" style="801" customWidth="1"/>
    <col min="9996" max="9996" width="12.7109375" style="801" customWidth="1"/>
    <col min="9997" max="9997" width="52.7109375" style="801" customWidth="1"/>
    <col min="9998" max="10001" width="0" style="801" hidden="1" customWidth="1"/>
    <col min="10002" max="10002" width="12.28515625" style="801" customWidth="1"/>
    <col min="10003" max="10003" width="6.42578125" style="801" customWidth="1"/>
    <col min="10004" max="10004" width="12.28515625" style="801" customWidth="1"/>
    <col min="10005" max="10005" width="0" style="801" hidden="1" customWidth="1"/>
    <col min="10006" max="10006" width="3.7109375" style="801" customWidth="1"/>
    <col min="10007" max="10007" width="11.140625" style="801" bestFit="1" customWidth="1"/>
    <col min="10008" max="10009" width="10.5703125" style="801"/>
    <col min="10010" max="10010" width="11.140625" style="801" customWidth="1"/>
    <col min="10011" max="10240" width="10.5703125" style="801"/>
    <col min="10241" max="10248" width="0" style="801" hidden="1" customWidth="1"/>
    <col min="10249" max="10249" width="3.7109375" style="801" customWidth="1"/>
    <col min="10250" max="10250" width="3.85546875" style="801" customWidth="1"/>
    <col min="10251" max="10251" width="3.7109375" style="801" customWidth="1"/>
    <col min="10252" max="10252" width="12.7109375" style="801" customWidth="1"/>
    <col min="10253" max="10253" width="52.7109375" style="801" customWidth="1"/>
    <col min="10254" max="10257" width="0" style="801" hidden="1" customWidth="1"/>
    <col min="10258" max="10258" width="12.28515625" style="801" customWidth="1"/>
    <col min="10259" max="10259" width="6.42578125" style="801" customWidth="1"/>
    <col min="10260" max="10260" width="12.28515625" style="801" customWidth="1"/>
    <col min="10261" max="10261" width="0" style="801" hidden="1" customWidth="1"/>
    <col min="10262" max="10262" width="3.7109375" style="801" customWidth="1"/>
    <col min="10263" max="10263" width="11.140625" style="801" bestFit="1" customWidth="1"/>
    <col min="10264" max="10265" width="10.5703125" style="801"/>
    <col min="10266" max="10266" width="11.140625" style="801" customWidth="1"/>
    <col min="10267" max="10496" width="10.5703125" style="801"/>
    <col min="10497" max="10504" width="0" style="801" hidden="1" customWidth="1"/>
    <col min="10505" max="10505" width="3.7109375" style="801" customWidth="1"/>
    <col min="10506" max="10506" width="3.85546875" style="801" customWidth="1"/>
    <col min="10507" max="10507" width="3.7109375" style="801" customWidth="1"/>
    <col min="10508" max="10508" width="12.7109375" style="801" customWidth="1"/>
    <col min="10509" max="10509" width="52.7109375" style="801" customWidth="1"/>
    <col min="10510" max="10513" width="0" style="801" hidden="1" customWidth="1"/>
    <col min="10514" max="10514" width="12.28515625" style="801" customWidth="1"/>
    <col min="10515" max="10515" width="6.42578125" style="801" customWidth="1"/>
    <col min="10516" max="10516" width="12.28515625" style="801" customWidth="1"/>
    <col min="10517" max="10517" width="0" style="801" hidden="1" customWidth="1"/>
    <col min="10518" max="10518" width="3.7109375" style="801" customWidth="1"/>
    <col min="10519" max="10519" width="11.140625" style="801" bestFit="1" customWidth="1"/>
    <col min="10520" max="10521" width="10.5703125" style="801"/>
    <col min="10522" max="10522" width="11.140625" style="801" customWidth="1"/>
    <col min="10523" max="10752" width="10.5703125" style="801"/>
    <col min="10753" max="10760" width="0" style="801" hidden="1" customWidth="1"/>
    <col min="10761" max="10761" width="3.7109375" style="801" customWidth="1"/>
    <col min="10762" max="10762" width="3.85546875" style="801" customWidth="1"/>
    <col min="10763" max="10763" width="3.7109375" style="801" customWidth="1"/>
    <col min="10764" max="10764" width="12.7109375" style="801" customWidth="1"/>
    <col min="10765" max="10765" width="52.7109375" style="801" customWidth="1"/>
    <col min="10766" max="10769" width="0" style="801" hidden="1" customWidth="1"/>
    <col min="10770" max="10770" width="12.28515625" style="801" customWidth="1"/>
    <col min="10771" max="10771" width="6.42578125" style="801" customWidth="1"/>
    <col min="10772" max="10772" width="12.28515625" style="801" customWidth="1"/>
    <col min="10773" max="10773" width="0" style="801" hidden="1" customWidth="1"/>
    <col min="10774" max="10774" width="3.7109375" style="801" customWidth="1"/>
    <col min="10775" max="10775" width="11.140625" style="801" bestFit="1" customWidth="1"/>
    <col min="10776" max="10777" width="10.5703125" style="801"/>
    <col min="10778" max="10778" width="11.140625" style="801" customWidth="1"/>
    <col min="10779" max="11008" width="10.5703125" style="801"/>
    <col min="11009" max="11016" width="0" style="801" hidden="1" customWidth="1"/>
    <col min="11017" max="11017" width="3.7109375" style="801" customWidth="1"/>
    <col min="11018" max="11018" width="3.85546875" style="801" customWidth="1"/>
    <col min="11019" max="11019" width="3.7109375" style="801" customWidth="1"/>
    <col min="11020" max="11020" width="12.7109375" style="801" customWidth="1"/>
    <col min="11021" max="11021" width="52.7109375" style="801" customWidth="1"/>
    <col min="11022" max="11025" width="0" style="801" hidden="1" customWidth="1"/>
    <col min="11026" max="11026" width="12.28515625" style="801" customWidth="1"/>
    <col min="11027" max="11027" width="6.42578125" style="801" customWidth="1"/>
    <col min="11028" max="11028" width="12.28515625" style="801" customWidth="1"/>
    <col min="11029" max="11029" width="0" style="801" hidden="1" customWidth="1"/>
    <col min="11030" max="11030" width="3.7109375" style="801" customWidth="1"/>
    <col min="11031" max="11031" width="11.140625" style="801" bestFit="1" customWidth="1"/>
    <col min="11032" max="11033" width="10.5703125" style="801"/>
    <col min="11034" max="11034" width="11.140625" style="801" customWidth="1"/>
    <col min="11035" max="11264" width="10.5703125" style="801"/>
    <col min="11265" max="11272" width="0" style="801" hidden="1" customWidth="1"/>
    <col min="11273" max="11273" width="3.7109375" style="801" customWidth="1"/>
    <col min="11274" max="11274" width="3.85546875" style="801" customWidth="1"/>
    <col min="11275" max="11275" width="3.7109375" style="801" customWidth="1"/>
    <col min="11276" max="11276" width="12.7109375" style="801" customWidth="1"/>
    <col min="11277" max="11277" width="52.7109375" style="801" customWidth="1"/>
    <col min="11278" max="11281" width="0" style="801" hidden="1" customWidth="1"/>
    <col min="11282" max="11282" width="12.28515625" style="801" customWidth="1"/>
    <col min="11283" max="11283" width="6.42578125" style="801" customWidth="1"/>
    <col min="11284" max="11284" width="12.28515625" style="801" customWidth="1"/>
    <col min="11285" max="11285" width="0" style="801" hidden="1" customWidth="1"/>
    <col min="11286" max="11286" width="3.7109375" style="801" customWidth="1"/>
    <col min="11287" max="11287" width="11.140625" style="801" bestFit="1" customWidth="1"/>
    <col min="11288" max="11289" width="10.5703125" style="801"/>
    <col min="11290" max="11290" width="11.140625" style="801" customWidth="1"/>
    <col min="11291" max="11520" width="10.5703125" style="801"/>
    <col min="11521" max="11528" width="0" style="801" hidden="1" customWidth="1"/>
    <col min="11529" max="11529" width="3.7109375" style="801" customWidth="1"/>
    <col min="11530" max="11530" width="3.85546875" style="801" customWidth="1"/>
    <col min="11531" max="11531" width="3.7109375" style="801" customWidth="1"/>
    <col min="11532" max="11532" width="12.7109375" style="801" customWidth="1"/>
    <col min="11533" max="11533" width="52.7109375" style="801" customWidth="1"/>
    <col min="11534" max="11537" width="0" style="801" hidden="1" customWidth="1"/>
    <col min="11538" max="11538" width="12.28515625" style="801" customWidth="1"/>
    <col min="11539" max="11539" width="6.42578125" style="801" customWidth="1"/>
    <col min="11540" max="11540" width="12.28515625" style="801" customWidth="1"/>
    <col min="11541" max="11541" width="0" style="801" hidden="1" customWidth="1"/>
    <col min="11542" max="11542" width="3.7109375" style="801" customWidth="1"/>
    <col min="11543" max="11543" width="11.140625" style="801" bestFit="1" customWidth="1"/>
    <col min="11544" max="11545" width="10.5703125" style="801"/>
    <col min="11546" max="11546" width="11.140625" style="801" customWidth="1"/>
    <col min="11547" max="11776" width="10.5703125" style="801"/>
    <col min="11777" max="11784" width="0" style="801" hidden="1" customWidth="1"/>
    <col min="11785" max="11785" width="3.7109375" style="801" customWidth="1"/>
    <col min="11786" max="11786" width="3.85546875" style="801" customWidth="1"/>
    <col min="11787" max="11787" width="3.7109375" style="801" customWidth="1"/>
    <col min="11788" max="11788" width="12.7109375" style="801" customWidth="1"/>
    <col min="11789" max="11789" width="52.7109375" style="801" customWidth="1"/>
    <col min="11790" max="11793" width="0" style="801" hidden="1" customWidth="1"/>
    <col min="11794" max="11794" width="12.28515625" style="801" customWidth="1"/>
    <col min="11795" max="11795" width="6.42578125" style="801" customWidth="1"/>
    <col min="11796" max="11796" width="12.28515625" style="801" customWidth="1"/>
    <col min="11797" max="11797" width="0" style="801" hidden="1" customWidth="1"/>
    <col min="11798" max="11798" width="3.7109375" style="801" customWidth="1"/>
    <col min="11799" max="11799" width="11.140625" style="801" bestFit="1" customWidth="1"/>
    <col min="11800" max="11801" width="10.5703125" style="801"/>
    <col min="11802" max="11802" width="11.140625" style="801" customWidth="1"/>
    <col min="11803" max="12032" width="10.5703125" style="801"/>
    <col min="12033" max="12040" width="0" style="801" hidden="1" customWidth="1"/>
    <col min="12041" max="12041" width="3.7109375" style="801" customWidth="1"/>
    <col min="12042" max="12042" width="3.85546875" style="801" customWidth="1"/>
    <col min="12043" max="12043" width="3.7109375" style="801" customWidth="1"/>
    <col min="12044" max="12044" width="12.7109375" style="801" customWidth="1"/>
    <col min="12045" max="12045" width="52.7109375" style="801" customWidth="1"/>
    <col min="12046" max="12049" width="0" style="801" hidden="1" customWidth="1"/>
    <col min="12050" max="12050" width="12.28515625" style="801" customWidth="1"/>
    <col min="12051" max="12051" width="6.42578125" style="801" customWidth="1"/>
    <col min="12052" max="12052" width="12.28515625" style="801" customWidth="1"/>
    <col min="12053" max="12053" width="0" style="801" hidden="1" customWidth="1"/>
    <col min="12054" max="12054" width="3.7109375" style="801" customWidth="1"/>
    <col min="12055" max="12055" width="11.140625" style="801" bestFit="1" customWidth="1"/>
    <col min="12056" max="12057" width="10.5703125" style="801"/>
    <col min="12058" max="12058" width="11.140625" style="801" customWidth="1"/>
    <col min="12059" max="12288" width="10.5703125" style="801"/>
    <col min="12289" max="12296" width="0" style="801" hidden="1" customWidth="1"/>
    <col min="12297" max="12297" width="3.7109375" style="801" customWidth="1"/>
    <col min="12298" max="12298" width="3.85546875" style="801" customWidth="1"/>
    <col min="12299" max="12299" width="3.7109375" style="801" customWidth="1"/>
    <col min="12300" max="12300" width="12.7109375" style="801" customWidth="1"/>
    <col min="12301" max="12301" width="52.7109375" style="801" customWidth="1"/>
    <col min="12302" max="12305" width="0" style="801" hidden="1" customWidth="1"/>
    <col min="12306" max="12306" width="12.28515625" style="801" customWidth="1"/>
    <col min="12307" max="12307" width="6.42578125" style="801" customWidth="1"/>
    <col min="12308" max="12308" width="12.28515625" style="801" customWidth="1"/>
    <col min="12309" max="12309" width="0" style="801" hidden="1" customWidth="1"/>
    <col min="12310" max="12310" width="3.7109375" style="801" customWidth="1"/>
    <col min="12311" max="12311" width="11.140625" style="801" bestFit="1" customWidth="1"/>
    <col min="12312" max="12313" width="10.5703125" style="801"/>
    <col min="12314" max="12314" width="11.140625" style="801" customWidth="1"/>
    <col min="12315" max="12544" width="10.5703125" style="801"/>
    <col min="12545" max="12552" width="0" style="801" hidden="1" customWidth="1"/>
    <col min="12553" max="12553" width="3.7109375" style="801" customWidth="1"/>
    <col min="12554" max="12554" width="3.85546875" style="801" customWidth="1"/>
    <col min="12555" max="12555" width="3.7109375" style="801" customWidth="1"/>
    <col min="12556" max="12556" width="12.7109375" style="801" customWidth="1"/>
    <col min="12557" max="12557" width="52.7109375" style="801" customWidth="1"/>
    <col min="12558" max="12561" width="0" style="801" hidden="1" customWidth="1"/>
    <col min="12562" max="12562" width="12.28515625" style="801" customWidth="1"/>
    <col min="12563" max="12563" width="6.42578125" style="801" customWidth="1"/>
    <col min="12564" max="12564" width="12.28515625" style="801" customWidth="1"/>
    <col min="12565" max="12565" width="0" style="801" hidden="1" customWidth="1"/>
    <col min="12566" max="12566" width="3.7109375" style="801" customWidth="1"/>
    <col min="12567" max="12567" width="11.140625" style="801" bestFit="1" customWidth="1"/>
    <col min="12568" max="12569" width="10.5703125" style="801"/>
    <col min="12570" max="12570" width="11.140625" style="801" customWidth="1"/>
    <col min="12571" max="12800" width="10.5703125" style="801"/>
    <col min="12801" max="12808" width="0" style="801" hidden="1" customWidth="1"/>
    <col min="12809" max="12809" width="3.7109375" style="801" customWidth="1"/>
    <col min="12810" max="12810" width="3.85546875" style="801" customWidth="1"/>
    <col min="12811" max="12811" width="3.7109375" style="801" customWidth="1"/>
    <col min="12812" max="12812" width="12.7109375" style="801" customWidth="1"/>
    <col min="12813" max="12813" width="52.7109375" style="801" customWidth="1"/>
    <col min="12814" max="12817" width="0" style="801" hidden="1" customWidth="1"/>
    <col min="12818" max="12818" width="12.28515625" style="801" customWidth="1"/>
    <col min="12819" max="12819" width="6.42578125" style="801" customWidth="1"/>
    <col min="12820" max="12820" width="12.28515625" style="801" customWidth="1"/>
    <col min="12821" max="12821" width="0" style="801" hidden="1" customWidth="1"/>
    <col min="12822" max="12822" width="3.7109375" style="801" customWidth="1"/>
    <col min="12823" max="12823" width="11.140625" style="801" bestFit="1" customWidth="1"/>
    <col min="12824" max="12825" width="10.5703125" style="801"/>
    <col min="12826" max="12826" width="11.140625" style="801" customWidth="1"/>
    <col min="12827" max="13056" width="10.5703125" style="801"/>
    <col min="13057" max="13064" width="0" style="801" hidden="1" customWidth="1"/>
    <col min="13065" max="13065" width="3.7109375" style="801" customWidth="1"/>
    <col min="13066" max="13066" width="3.85546875" style="801" customWidth="1"/>
    <col min="13067" max="13067" width="3.7109375" style="801" customWidth="1"/>
    <col min="13068" max="13068" width="12.7109375" style="801" customWidth="1"/>
    <col min="13069" max="13069" width="52.7109375" style="801" customWidth="1"/>
    <col min="13070" max="13073" width="0" style="801" hidden="1" customWidth="1"/>
    <col min="13074" max="13074" width="12.28515625" style="801" customWidth="1"/>
    <col min="13075" max="13075" width="6.42578125" style="801" customWidth="1"/>
    <col min="13076" max="13076" width="12.28515625" style="801" customWidth="1"/>
    <col min="13077" max="13077" width="0" style="801" hidden="1" customWidth="1"/>
    <col min="13078" max="13078" width="3.7109375" style="801" customWidth="1"/>
    <col min="13079" max="13079" width="11.140625" style="801" bestFit="1" customWidth="1"/>
    <col min="13080" max="13081" width="10.5703125" style="801"/>
    <col min="13082" max="13082" width="11.140625" style="801" customWidth="1"/>
    <col min="13083" max="13312" width="10.5703125" style="801"/>
    <col min="13313" max="13320" width="0" style="801" hidden="1" customWidth="1"/>
    <col min="13321" max="13321" width="3.7109375" style="801" customWidth="1"/>
    <col min="13322" max="13322" width="3.85546875" style="801" customWidth="1"/>
    <col min="13323" max="13323" width="3.7109375" style="801" customWidth="1"/>
    <col min="13324" max="13324" width="12.7109375" style="801" customWidth="1"/>
    <col min="13325" max="13325" width="52.7109375" style="801" customWidth="1"/>
    <col min="13326" max="13329" width="0" style="801" hidden="1" customWidth="1"/>
    <col min="13330" max="13330" width="12.28515625" style="801" customWidth="1"/>
    <col min="13331" max="13331" width="6.42578125" style="801" customWidth="1"/>
    <col min="13332" max="13332" width="12.28515625" style="801" customWidth="1"/>
    <col min="13333" max="13333" width="0" style="801" hidden="1" customWidth="1"/>
    <col min="13334" max="13334" width="3.7109375" style="801" customWidth="1"/>
    <col min="13335" max="13335" width="11.140625" style="801" bestFit="1" customWidth="1"/>
    <col min="13336" max="13337" width="10.5703125" style="801"/>
    <col min="13338" max="13338" width="11.140625" style="801" customWidth="1"/>
    <col min="13339" max="13568" width="10.5703125" style="801"/>
    <col min="13569" max="13576" width="0" style="801" hidden="1" customWidth="1"/>
    <col min="13577" max="13577" width="3.7109375" style="801" customWidth="1"/>
    <col min="13578" max="13578" width="3.85546875" style="801" customWidth="1"/>
    <col min="13579" max="13579" width="3.7109375" style="801" customWidth="1"/>
    <col min="13580" max="13580" width="12.7109375" style="801" customWidth="1"/>
    <col min="13581" max="13581" width="52.7109375" style="801" customWidth="1"/>
    <col min="13582" max="13585" width="0" style="801" hidden="1" customWidth="1"/>
    <col min="13586" max="13586" width="12.28515625" style="801" customWidth="1"/>
    <col min="13587" max="13587" width="6.42578125" style="801" customWidth="1"/>
    <col min="13588" max="13588" width="12.28515625" style="801" customWidth="1"/>
    <col min="13589" max="13589" width="0" style="801" hidden="1" customWidth="1"/>
    <col min="13590" max="13590" width="3.7109375" style="801" customWidth="1"/>
    <col min="13591" max="13591" width="11.140625" style="801" bestFit="1" customWidth="1"/>
    <col min="13592" max="13593" width="10.5703125" style="801"/>
    <col min="13594" max="13594" width="11.140625" style="801" customWidth="1"/>
    <col min="13595" max="13824" width="10.5703125" style="801"/>
    <col min="13825" max="13832" width="0" style="801" hidden="1" customWidth="1"/>
    <col min="13833" max="13833" width="3.7109375" style="801" customWidth="1"/>
    <col min="13834" max="13834" width="3.85546875" style="801" customWidth="1"/>
    <col min="13835" max="13835" width="3.7109375" style="801" customWidth="1"/>
    <col min="13836" max="13836" width="12.7109375" style="801" customWidth="1"/>
    <col min="13837" max="13837" width="52.7109375" style="801" customWidth="1"/>
    <col min="13838" max="13841" width="0" style="801" hidden="1" customWidth="1"/>
    <col min="13842" max="13842" width="12.28515625" style="801" customWidth="1"/>
    <col min="13843" max="13843" width="6.42578125" style="801" customWidth="1"/>
    <col min="13844" max="13844" width="12.28515625" style="801" customWidth="1"/>
    <col min="13845" max="13845" width="0" style="801" hidden="1" customWidth="1"/>
    <col min="13846" max="13846" width="3.7109375" style="801" customWidth="1"/>
    <col min="13847" max="13847" width="11.140625" style="801" bestFit="1" customWidth="1"/>
    <col min="13848" max="13849" width="10.5703125" style="801"/>
    <col min="13850" max="13850" width="11.140625" style="801" customWidth="1"/>
    <col min="13851" max="14080" width="10.5703125" style="801"/>
    <col min="14081" max="14088" width="0" style="801" hidden="1" customWidth="1"/>
    <col min="14089" max="14089" width="3.7109375" style="801" customWidth="1"/>
    <col min="14090" max="14090" width="3.85546875" style="801" customWidth="1"/>
    <col min="14091" max="14091" width="3.7109375" style="801" customWidth="1"/>
    <col min="14092" max="14092" width="12.7109375" style="801" customWidth="1"/>
    <col min="14093" max="14093" width="52.7109375" style="801" customWidth="1"/>
    <col min="14094" max="14097" width="0" style="801" hidden="1" customWidth="1"/>
    <col min="14098" max="14098" width="12.28515625" style="801" customWidth="1"/>
    <col min="14099" max="14099" width="6.42578125" style="801" customWidth="1"/>
    <col min="14100" max="14100" width="12.28515625" style="801" customWidth="1"/>
    <col min="14101" max="14101" width="0" style="801" hidden="1" customWidth="1"/>
    <col min="14102" max="14102" width="3.7109375" style="801" customWidth="1"/>
    <col min="14103" max="14103" width="11.140625" style="801" bestFit="1" customWidth="1"/>
    <col min="14104" max="14105" width="10.5703125" style="801"/>
    <col min="14106" max="14106" width="11.140625" style="801" customWidth="1"/>
    <col min="14107" max="14336" width="10.5703125" style="801"/>
    <col min="14337" max="14344" width="0" style="801" hidden="1" customWidth="1"/>
    <col min="14345" max="14345" width="3.7109375" style="801" customWidth="1"/>
    <col min="14346" max="14346" width="3.85546875" style="801" customWidth="1"/>
    <col min="14347" max="14347" width="3.7109375" style="801" customWidth="1"/>
    <col min="14348" max="14348" width="12.7109375" style="801" customWidth="1"/>
    <col min="14349" max="14349" width="52.7109375" style="801" customWidth="1"/>
    <col min="14350" max="14353" width="0" style="801" hidden="1" customWidth="1"/>
    <col min="14354" max="14354" width="12.28515625" style="801" customWidth="1"/>
    <col min="14355" max="14355" width="6.42578125" style="801" customWidth="1"/>
    <col min="14356" max="14356" width="12.28515625" style="801" customWidth="1"/>
    <col min="14357" max="14357" width="0" style="801" hidden="1" customWidth="1"/>
    <col min="14358" max="14358" width="3.7109375" style="801" customWidth="1"/>
    <col min="14359" max="14359" width="11.140625" style="801" bestFit="1" customWidth="1"/>
    <col min="14360" max="14361" width="10.5703125" style="801"/>
    <col min="14362" max="14362" width="11.140625" style="801" customWidth="1"/>
    <col min="14363" max="14592" width="10.5703125" style="801"/>
    <col min="14593" max="14600" width="0" style="801" hidden="1" customWidth="1"/>
    <col min="14601" max="14601" width="3.7109375" style="801" customWidth="1"/>
    <col min="14602" max="14602" width="3.85546875" style="801" customWidth="1"/>
    <col min="14603" max="14603" width="3.7109375" style="801" customWidth="1"/>
    <col min="14604" max="14604" width="12.7109375" style="801" customWidth="1"/>
    <col min="14605" max="14605" width="52.7109375" style="801" customWidth="1"/>
    <col min="14606" max="14609" width="0" style="801" hidden="1" customWidth="1"/>
    <col min="14610" max="14610" width="12.28515625" style="801" customWidth="1"/>
    <col min="14611" max="14611" width="6.42578125" style="801" customWidth="1"/>
    <col min="14612" max="14612" width="12.28515625" style="801" customWidth="1"/>
    <col min="14613" max="14613" width="0" style="801" hidden="1" customWidth="1"/>
    <col min="14614" max="14614" width="3.7109375" style="801" customWidth="1"/>
    <col min="14615" max="14615" width="11.140625" style="801" bestFit="1" customWidth="1"/>
    <col min="14616" max="14617" width="10.5703125" style="801"/>
    <col min="14618" max="14618" width="11.140625" style="801" customWidth="1"/>
    <col min="14619" max="14848" width="10.5703125" style="801"/>
    <col min="14849" max="14856" width="0" style="801" hidden="1" customWidth="1"/>
    <col min="14857" max="14857" width="3.7109375" style="801" customWidth="1"/>
    <col min="14858" max="14858" width="3.85546875" style="801" customWidth="1"/>
    <col min="14859" max="14859" width="3.7109375" style="801" customWidth="1"/>
    <col min="14860" max="14860" width="12.7109375" style="801" customWidth="1"/>
    <col min="14861" max="14861" width="52.7109375" style="801" customWidth="1"/>
    <col min="14862" max="14865" width="0" style="801" hidden="1" customWidth="1"/>
    <col min="14866" max="14866" width="12.28515625" style="801" customWidth="1"/>
    <col min="14867" max="14867" width="6.42578125" style="801" customWidth="1"/>
    <col min="14868" max="14868" width="12.28515625" style="801" customWidth="1"/>
    <col min="14869" max="14869" width="0" style="801" hidden="1" customWidth="1"/>
    <col min="14870" max="14870" width="3.7109375" style="801" customWidth="1"/>
    <col min="14871" max="14871" width="11.140625" style="801" bestFit="1" customWidth="1"/>
    <col min="14872" max="14873" width="10.5703125" style="801"/>
    <col min="14874" max="14874" width="11.140625" style="801" customWidth="1"/>
    <col min="14875" max="15104" width="10.5703125" style="801"/>
    <col min="15105" max="15112" width="0" style="801" hidden="1" customWidth="1"/>
    <col min="15113" max="15113" width="3.7109375" style="801" customWidth="1"/>
    <col min="15114" max="15114" width="3.85546875" style="801" customWidth="1"/>
    <col min="15115" max="15115" width="3.7109375" style="801" customWidth="1"/>
    <col min="15116" max="15116" width="12.7109375" style="801" customWidth="1"/>
    <col min="15117" max="15117" width="52.7109375" style="801" customWidth="1"/>
    <col min="15118" max="15121" width="0" style="801" hidden="1" customWidth="1"/>
    <col min="15122" max="15122" width="12.28515625" style="801" customWidth="1"/>
    <col min="15123" max="15123" width="6.42578125" style="801" customWidth="1"/>
    <col min="15124" max="15124" width="12.28515625" style="801" customWidth="1"/>
    <col min="15125" max="15125" width="0" style="801" hidden="1" customWidth="1"/>
    <col min="15126" max="15126" width="3.7109375" style="801" customWidth="1"/>
    <col min="15127" max="15127" width="11.140625" style="801" bestFit="1" customWidth="1"/>
    <col min="15128" max="15129" width="10.5703125" style="801"/>
    <col min="15130" max="15130" width="11.140625" style="801" customWidth="1"/>
    <col min="15131" max="15360" width="10.5703125" style="801"/>
    <col min="15361" max="15368" width="0" style="801" hidden="1" customWidth="1"/>
    <col min="15369" max="15369" width="3.7109375" style="801" customWidth="1"/>
    <col min="15370" max="15370" width="3.85546875" style="801" customWidth="1"/>
    <col min="15371" max="15371" width="3.7109375" style="801" customWidth="1"/>
    <col min="15372" max="15372" width="12.7109375" style="801" customWidth="1"/>
    <col min="15373" max="15373" width="52.7109375" style="801" customWidth="1"/>
    <col min="15374" max="15377" width="0" style="801" hidden="1" customWidth="1"/>
    <col min="15378" max="15378" width="12.28515625" style="801" customWidth="1"/>
    <col min="15379" max="15379" width="6.42578125" style="801" customWidth="1"/>
    <col min="15380" max="15380" width="12.28515625" style="801" customWidth="1"/>
    <col min="15381" max="15381" width="0" style="801" hidden="1" customWidth="1"/>
    <col min="15382" max="15382" width="3.7109375" style="801" customWidth="1"/>
    <col min="15383" max="15383" width="11.140625" style="801" bestFit="1" customWidth="1"/>
    <col min="15384" max="15385" width="10.5703125" style="801"/>
    <col min="15386" max="15386" width="11.140625" style="801" customWidth="1"/>
    <col min="15387" max="15616" width="10.5703125" style="801"/>
    <col min="15617" max="15624" width="0" style="801" hidden="1" customWidth="1"/>
    <col min="15625" max="15625" width="3.7109375" style="801" customWidth="1"/>
    <col min="15626" max="15626" width="3.85546875" style="801" customWidth="1"/>
    <col min="15627" max="15627" width="3.7109375" style="801" customWidth="1"/>
    <col min="15628" max="15628" width="12.7109375" style="801" customWidth="1"/>
    <col min="15629" max="15629" width="52.7109375" style="801" customWidth="1"/>
    <col min="15630" max="15633" width="0" style="801" hidden="1" customWidth="1"/>
    <col min="15634" max="15634" width="12.28515625" style="801" customWidth="1"/>
    <col min="15635" max="15635" width="6.42578125" style="801" customWidth="1"/>
    <col min="15636" max="15636" width="12.28515625" style="801" customWidth="1"/>
    <col min="15637" max="15637" width="0" style="801" hidden="1" customWidth="1"/>
    <col min="15638" max="15638" width="3.7109375" style="801" customWidth="1"/>
    <col min="15639" max="15639" width="11.140625" style="801" bestFit="1" customWidth="1"/>
    <col min="15640" max="15641" width="10.5703125" style="801"/>
    <col min="15642" max="15642" width="11.140625" style="801" customWidth="1"/>
    <col min="15643" max="15872" width="10.5703125" style="801"/>
    <col min="15873" max="15880" width="0" style="801" hidden="1" customWidth="1"/>
    <col min="15881" max="15881" width="3.7109375" style="801" customWidth="1"/>
    <col min="15882" max="15882" width="3.85546875" style="801" customWidth="1"/>
    <col min="15883" max="15883" width="3.7109375" style="801" customWidth="1"/>
    <col min="15884" max="15884" width="12.7109375" style="801" customWidth="1"/>
    <col min="15885" max="15885" width="52.7109375" style="801" customWidth="1"/>
    <col min="15886" max="15889" width="0" style="801" hidden="1" customWidth="1"/>
    <col min="15890" max="15890" width="12.28515625" style="801" customWidth="1"/>
    <col min="15891" max="15891" width="6.42578125" style="801" customWidth="1"/>
    <col min="15892" max="15892" width="12.28515625" style="801" customWidth="1"/>
    <col min="15893" max="15893" width="0" style="801" hidden="1" customWidth="1"/>
    <col min="15894" max="15894" width="3.7109375" style="801" customWidth="1"/>
    <col min="15895" max="15895" width="11.140625" style="801" bestFit="1" customWidth="1"/>
    <col min="15896" max="15897" width="10.5703125" style="801"/>
    <col min="15898" max="15898" width="11.140625" style="801" customWidth="1"/>
    <col min="15899" max="16128" width="10.5703125" style="801"/>
    <col min="16129" max="16136" width="0" style="801" hidden="1" customWidth="1"/>
    <col min="16137" max="16137" width="3.7109375" style="801" customWidth="1"/>
    <col min="16138" max="16138" width="3.85546875" style="801" customWidth="1"/>
    <col min="16139" max="16139" width="3.7109375" style="801" customWidth="1"/>
    <col min="16140" max="16140" width="12.7109375" style="801" customWidth="1"/>
    <col min="16141" max="16141" width="52.7109375" style="801" customWidth="1"/>
    <col min="16142" max="16145" width="0" style="801" hidden="1" customWidth="1"/>
    <col min="16146" max="16146" width="12.28515625" style="801" customWidth="1"/>
    <col min="16147" max="16147" width="6.42578125" style="801" customWidth="1"/>
    <col min="16148" max="16148" width="12.28515625" style="801" customWidth="1"/>
    <col min="16149" max="16149" width="0" style="801" hidden="1" customWidth="1"/>
    <col min="16150" max="16150" width="3.7109375" style="801" customWidth="1"/>
    <col min="16151" max="16151" width="11.140625" style="801" bestFit="1" customWidth="1"/>
    <col min="16152" max="16153" width="10.5703125" style="801"/>
    <col min="16154" max="16154" width="11.140625" style="801" customWidth="1"/>
    <col min="16155" max="16384" width="10.5703125" style="801"/>
  </cols>
  <sheetData>
    <row r="1" spans="1:34" hidden="1">
      <c r="Q1" s="770"/>
      <c r="R1" s="770"/>
    </row>
    <row r="2" spans="1:34" hidden="1">
      <c r="U2" s="770"/>
    </row>
    <row r="3" spans="1:34" hidden="1"/>
    <row r="4" spans="1:34" ht="3" customHeight="1">
      <c r="J4" s="688"/>
      <c r="K4" s="688"/>
      <c r="L4" s="756"/>
      <c r="M4" s="756"/>
      <c r="N4" s="756"/>
      <c r="O4" s="806"/>
      <c r="P4" s="806"/>
      <c r="Q4" s="806"/>
      <c r="R4" s="806"/>
      <c r="S4" s="806"/>
      <c r="T4" s="806"/>
      <c r="U4" s="806"/>
    </row>
    <row r="5" spans="1:34" ht="22.5" customHeight="1">
      <c r="J5" s="688"/>
      <c r="K5" s="688"/>
      <c r="L5" s="1216" t="s">
        <v>632</v>
      </c>
      <c r="M5" s="1216"/>
      <c r="N5" s="1216"/>
      <c r="O5" s="1216"/>
      <c r="P5" s="1216"/>
      <c r="Q5" s="1216"/>
      <c r="R5" s="1216"/>
      <c r="S5" s="1216"/>
      <c r="T5" s="1216"/>
      <c r="U5" s="666"/>
    </row>
    <row r="6" spans="1:34" ht="3" customHeight="1">
      <c r="J6" s="688"/>
      <c r="K6" s="688"/>
      <c r="L6" s="756"/>
      <c r="M6" s="756"/>
      <c r="N6" s="756"/>
      <c r="O6" s="757"/>
      <c r="P6" s="757"/>
      <c r="Q6" s="757"/>
      <c r="R6" s="757"/>
      <c r="S6" s="757"/>
      <c r="T6" s="757"/>
      <c r="U6" s="757"/>
      <c r="V6" s="806"/>
    </row>
    <row r="7" spans="1:34" ht="33.75">
      <c r="J7" s="688"/>
      <c r="K7" s="688"/>
      <c r="L7" s="756"/>
      <c r="M7" s="619" t="s">
        <v>746</v>
      </c>
      <c r="N7" s="756"/>
      <c r="O7" s="1239"/>
      <c r="P7" s="1240"/>
      <c r="Q7" s="1240"/>
      <c r="R7" s="1240"/>
      <c r="S7" s="1240"/>
      <c r="T7" s="1241"/>
      <c r="U7" s="769"/>
      <c r="V7" s="806"/>
    </row>
    <row r="8" spans="1:34" s="830" customFormat="1" ht="5.25">
      <c r="A8" s="810"/>
      <c r="B8" s="810"/>
      <c r="C8" s="810"/>
      <c r="D8" s="810"/>
      <c r="E8" s="810"/>
      <c r="F8" s="810"/>
      <c r="G8" s="809"/>
      <c r="H8" s="809"/>
      <c r="I8" s="796"/>
      <c r="J8" s="797"/>
      <c r="K8" s="797"/>
      <c r="L8" s="798"/>
      <c r="M8" s="798"/>
      <c r="N8" s="798"/>
      <c r="O8" s="833"/>
      <c r="P8" s="833"/>
      <c r="Q8" s="833"/>
      <c r="R8" s="833"/>
      <c r="S8" s="833"/>
      <c r="T8" s="833"/>
      <c r="U8" s="834"/>
      <c r="V8" s="835"/>
      <c r="X8" s="810"/>
      <c r="Y8" s="810"/>
      <c r="Z8" s="810"/>
      <c r="AA8" s="810"/>
      <c r="AB8" s="810"/>
      <c r="AC8" s="810"/>
      <c r="AD8" s="810"/>
      <c r="AE8" s="810"/>
      <c r="AF8" s="810"/>
      <c r="AG8" s="810"/>
      <c r="AH8" s="810"/>
    </row>
    <row r="9" spans="1:34" s="572" customFormat="1" ht="22.5">
      <c r="A9" s="773"/>
      <c r="B9" s="773"/>
      <c r="C9" s="773"/>
      <c r="D9" s="773"/>
      <c r="E9" s="773"/>
      <c r="F9" s="773"/>
      <c r="G9" s="773"/>
      <c r="H9" s="773"/>
      <c r="L9" s="501"/>
      <c r="M9" s="619" t="s">
        <v>502</v>
      </c>
      <c r="N9" s="668"/>
      <c r="O9" s="1222" t="str">
        <f>IF(NameOrPr_ch="",IF(NameOrPr="","",NameOrPr),NameOrPr_ch)</f>
        <v>РСТ по РО</v>
      </c>
      <c r="P9" s="1222"/>
      <c r="Q9" s="1222"/>
      <c r="R9" s="1222"/>
      <c r="S9" s="1222"/>
      <c r="T9" s="1222"/>
      <c r="U9" s="769"/>
      <c r="V9" s="769"/>
      <c r="W9" s="521"/>
      <c r="X9" s="773"/>
      <c r="Y9" s="773"/>
      <c r="Z9" s="773"/>
      <c r="AA9" s="773"/>
      <c r="AB9" s="773"/>
      <c r="AC9" s="773"/>
      <c r="AD9" s="773"/>
      <c r="AE9" s="773"/>
      <c r="AF9" s="773"/>
      <c r="AG9" s="773"/>
      <c r="AH9" s="773"/>
    </row>
    <row r="10" spans="1:34" s="572" customFormat="1" ht="18.75">
      <c r="A10" s="773"/>
      <c r="B10" s="773"/>
      <c r="C10" s="773"/>
      <c r="D10" s="773"/>
      <c r="E10" s="773"/>
      <c r="F10" s="773"/>
      <c r="G10" s="773"/>
      <c r="H10" s="773"/>
      <c r="L10" s="501"/>
      <c r="M10" s="619" t="s">
        <v>597</v>
      </c>
      <c r="N10" s="668"/>
      <c r="O10" s="1222" t="str">
        <f>IF(datePr_ch="",IF(datePr="","",datePr),datePr_ch)</f>
        <v>22.11.2022</v>
      </c>
      <c r="P10" s="1222"/>
      <c r="Q10" s="1222"/>
      <c r="R10" s="1222"/>
      <c r="S10" s="1222"/>
      <c r="T10" s="1222"/>
      <c r="U10" s="769"/>
      <c r="V10" s="769"/>
      <c r="W10" s="521"/>
      <c r="X10" s="773"/>
      <c r="Y10" s="773"/>
      <c r="Z10" s="773"/>
      <c r="AA10" s="773"/>
      <c r="AB10" s="773"/>
      <c r="AC10" s="773"/>
      <c r="AD10" s="773"/>
      <c r="AE10" s="773"/>
      <c r="AF10" s="773"/>
      <c r="AG10" s="773"/>
      <c r="AH10" s="773"/>
    </row>
    <row r="11" spans="1:34" s="572" customFormat="1" ht="18.75">
      <c r="A11" s="773"/>
      <c r="B11" s="773"/>
      <c r="C11" s="773"/>
      <c r="D11" s="773"/>
      <c r="E11" s="773"/>
      <c r="F11" s="773"/>
      <c r="G11" s="773"/>
      <c r="H11" s="773"/>
      <c r="L11" s="763"/>
      <c r="M11" s="619" t="s">
        <v>596</v>
      </c>
      <c r="N11" s="668"/>
      <c r="O11" s="1222" t="str">
        <f>IF(numberPr_ch="",IF(numberPr="","",numberPr),numberPr_ch)</f>
        <v>65/13</v>
      </c>
      <c r="P11" s="1222"/>
      <c r="Q11" s="1222"/>
      <c r="R11" s="1222"/>
      <c r="S11" s="1222"/>
      <c r="T11" s="1222"/>
      <c r="U11" s="769"/>
      <c r="V11" s="769"/>
      <c r="W11" s="521"/>
      <c r="X11" s="773"/>
      <c r="Y11" s="773"/>
      <c r="Z11" s="773"/>
      <c r="AA11" s="773"/>
      <c r="AB11" s="773"/>
      <c r="AC11" s="773"/>
      <c r="AD11" s="773"/>
      <c r="AE11" s="773"/>
      <c r="AF11" s="773"/>
      <c r="AG11" s="773"/>
      <c r="AH11" s="773"/>
    </row>
    <row r="12" spans="1:34" s="572" customFormat="1" ht="18.75">
      <c r="A12" s="773"/>
      <c r="B12" s="773"/>
      <c r="C12" s="773"/>
      <c r="D12" s="773"/>
      <c r="E12" s="773"/>
      <c r="F12" s="773"/>
      <c r="G12" s="773"/>
      <c r="H12" s="773"/>
      <c r="L12" s="763"/>
      <c r="M12" s="619" t="s">
        <v>501</v>
      </c>
      <c r="N12" s="668"/>
      <c r="O12" s="1222" t="str">
        <f>IF(IstPub_ch="",IF(IstPub="","",IstPub),IstPub_ch)</f>
        <v>Официальный интернет - портал правовой информации pravo.donland.ru от 23.11.2022г. №6145202211230065</v>
      </c>
      <c r="P12" s="1222"/>
      <c r="Q12" s="1222"/>
      <c r="R12" s="1222"/>
      <c r="S12" s="1222"/>
      <c r="T12" s="1222"/>
      <c r="U12" s="769"/>
      <c r="V12" s="769"/>
      <c r="W12" s="521"/>
      <c r="X12" s="773"/>
      <c r="Y12" s="773"/>
      <c r="Z12" s="773"/>
      <c r="AA12" s="773"/>
      <c r="AB12" s="773"/>
      <c r="AC12" s="773"/>
      <c r="AD12" s="773"/>
      <c r="AE12" s="773"/>
      <c r="AF12" s="773"/>
      <c r="AG12" s="773"/>
      <c r="AH12" s="773"/>
    </row>
    <row r="13" spans="1:34" s="572" customFormat="1" ht="11.25">
      <c r="A13" s="773"/>
      <c r="B13" s="773"/>
      <c r="C13" s="773"/>
      <c r="D13" s="773"/>
      <c r="E13" s="773"/>
      <c r="F13" s="773"/>
      <c r="G13" s="773"/>
      <c r="H13" s="773"/>
      <c r="L13" s="1217"/>
      <c r="M13" s="1217"/>
      <c r="N13" s="781"/>
      <c r="O13" s="769"/>
      <c r="P13" s="769"/>
      <c r="Q13" s="769"/>
      <c r="R13" s="769"/>
      <c r="S13" s="769"/>
      <c r="T13" s="769"/>
      <c r="U13" s="772" t="s">
        <v>373</v>
      </c>
      <c r="X13" s="773"/>
      <c r="Y13" s="773"/>
      <c r="Z13" s="773"/>
      <c r="AA13" s="773"/>
      <c r="AB13" s="773"/>
      <c r="AC13" s="773"/>
      <c r="AD13" s="773"/>
      <c r="AE13" s="773"/>
      <c r="AF13" s="773"/>
      <c r="AG13" s="773"/>
      <c r="AH13" s="773"/>
    </row>
    <row r="14" spans="1:34">
      <c r="J14" s="688"/>
      <c r="K14" s="688"/>
      <c r="L14" s="756"/>
      <c r="M14" s="756"/>
      <c r="N14" s="504"/>
      <c r="O14" s="1223"/>
      <c r="P14" s="1223"/>
      <c r="Q14" s="1223"/>
      <c r="R14" s="1223"/>
      <c r="S14" s="1223"/>
      <c r="T14" s="1223"/>
      <c r="U14" s="1223"/>
    </row>
    <row r="15" spans="1:34">
      <c r="J15" s="688"/>
      <c r="K15" s="688"/>
      <c r="L15" s="1150" t="s">
        <v>454</v>
      </c>
      <c r="M15" s="1150"/>
      <c r="N15" s="1150"/>
      <c r="O15" s="1150"/>
      <c r="P15" s="1150"/>
      <c r="Q15" s="1150"/>
      <c r="R15" s="1150"/>
      <c r="S15" s="1150"/>
      <c r="T15" s="1150"/>
      <c r="U15" s="1150"/>
      <c r="V15" s="1150"/>
      <c r="W15" s="1150" t="s">
        <v>455</v>
      </c>
    </row>
    <row r="16" spans="1:34" ht="14.25" customHeight="1">
      <c r="J16" s="688"/>
      <c r="K16" s="688"/>
      <c r="L16" s="1229" t="s">
        <v>92</v>
      </c>
      <c r="M16" s="1229" t="s">
        <v>640</v>
      </c>
      <c r="N16" s="663"/>
      <c r="O16" s="1230" t="s">
        <v>642</v>
      </c>
      <c r="P16" s="1231"/>
      <c r="Q16" s="1231"/>
      <c r="R16" s="1231"/>
      <c r="S16" s="1231"/>
      <c r="T16" s="1232"/>
      <c r="U16" s="1213" t="s">
        <v>341</v>
      </c>
      <c r="V16" s="1226" t="s">
        <v>275</v>
      </c>
      <c r="W16" s="1150"/>
    </row>
    <row r="17" spans="1:36" ht="14.25" customHeight="1">
      <c r="J17" s="688"/>
      <c r="K17" s="688"/>
      <c r="L17" s="1229"/>
      <c r="M17" s="1229"/>
      <c r="N17" s="664"/>
      <c r="O17" s="1235" t="s">
        <v>606</v>
      </c>
      <c r="P17" s="1233" t="s">
        <v>271</v>
      </c>
      <c r="Q17" s="1234"/>
      <c r="R17" s="1210" t="s">
        <v>655</v>
      </c>
      <c r="S17" s="1211"/>
      <c r="T17" s="1212"/>
      <c r="U17" s="1214"/>
      <c r="V17" s="1227"/>
      <c r="W17" s="1150"/>
    </row>
    <row r="18" spans="1:36" ht="33.75" customHeight="1">
      <c r="J18" s="688"/>
      <c r="K18" s="688"/>
      <c r="L18" s="1229"/>
      <c r="M18" s="1229"/>
      <c r="N18" s="665"/>
      <c r="O18" s="1236"/>
      <c r="P18" s="758" t="s">
        <v>607</v>
      </c>
      <c r="Q18" s="758" t="s">
        <v>6</v>
      </c>
      <c r="R18" s="782" t="s">
        <v>274</v>
      </c>
      <c r="S18" s="1224" t="s">
        <v>273</v>
      </c>
      <c r="T18" s="1225"/>
      <c r="U18" s="1215"/>
      <c r="V18" s="1228"/>
      <c r="W18" s="1150"/>
    </row>
    <row r="19" spans="1:36">
      <c r="J19" s="688"/>
      <c r="K19" s="571">
        <v>1</v>
      </c>
      <c r="L19" s="649" t="s">
        <v>93</v>
      </c>
      <c r="M19" s="649" t="s">
        <v>49</v>
      </c>
      <c r="N19" s="651" t="str">
        <f ca="1">OFFSET(N19,0,-1)</f>
        <v>2</v>
      </c>
      <c r="O19" s="780">
        <f ca="1">OFFSET(O19,0,-1)+1</f>
        <v>3</v>
      </c>
      <c r="P19" s="780">
        <f ca="1">OFFSET(P19,0,-1)+1</f>
        <v>4</v>
      </c>
      <c r="Q19" s="780">
        <f ca="1">OFFSET(Q19,0,-1)+1</f>
        <v>5</v>
      </c>
      <c r="R19" s="780">
        <f ca="1">OFFSET(R19,0,-1)+1</f>
        <v>6</v>
      </c>
      <c r="S19" s="1218">
        <f ca="1">OFFSET(S19,0,-1)+1</f>
        <v>7</v>
      </c>
      <c r="T19" s="1218"/>
      <c r="U19" s="780">
        <f ca="1">OFFSET(U19,0,-2)+1</f>
        <v>8</v>
      </c>
      <c r="V19" s="651">
        <f ca="1">OFFSET(V19,0,-1)</f>
        <v>8</v>
      </c>
      <c r="W19" s="780">
        <f ca="1">OFFSET(W19,0,-1)+1</f>
        <v>9</v>
      </c>
    </row>
    <row r="20" spans="1:36" ht="22.5">
      <c r="A20" s="1202">
        <v>1</v>
      </c>
      <c r="B20" s="885"/>
      <c r="C20" s="885"/>
      <c r="D20" s="885"/>
      <c r="E20" s="886"/>
      <c r="F20" s="887"/>
      <c r="G20" s="887"/>
      <c r="H20" s="887"/>
      <c r="I20" s="888"/>
      <c r="J20" s="883"/>
      <c r="K20" s="890"/>
      <c r="L20" s="783">
        <f>mergeValue(A20)</f>
        <v>1</v>
      </c>
      <c r="M20" s="643" t="s">
        <v>20</v>
      </c>
      <c r="N20" s="648"/>
      <c r="O20" s="1203"/>
      <c r="P20" s="1203"/>
      <c r="Q20" s="1203"/>
      <c r="R20" s="1203"/>
      <c r="S20" s="1203"/>
      <c r="T20" s="1203"/>
      <c r="U20" s="1203"/>
      <c r="V20" s="1203"/>
      <c r="W20" s="632" t="s">
        <v>476</v>
      </c>
      <c r="Y20" s="831"/>
      <c r="Z20" s="831" t="str">
        <f t="shared" ref="Z20:Z33" si="0">IF(M20="","",M20 )</f>
        <v>Наименование тарифа</v>
      </c>
      <c r="AA20" s="831"/>
      <c r="AB20" s="831"/>
      <c r="AC20" s="831"/>
      <c r="AI20" s="810"/>
      <c r="AJ20" s="810"/>
    </row>
    <row r="21" spans="1:36" ht="22.5">
      <c r="A21" s="1202"/>
      <c r="B21" s="1202">
        <v>1</v>
      </c>
      <c r="C21" s="885"/>
      <c r="D21" s="885"/>
      <c r="E21" s="887"/>
      <c r="F21" s="887"/>
      <c r="G21" s="887"/>
      <c r="H21" s="887"/>
      <c r="I21" s="882"/>
      <c r="J21" s="881"/>
      <c r="K21" s="884"/>
      <c r="L21" s="783" t="str">
        <f>mergeValue(A21) &amp;"."&amp; mergeValue(B21)</f>
        <v>1.1</v>
      </c>
      <c r="M21" s="694" t="s">
        <v>16</v>
      </c>
      <c r="N21" s="648"/>
      <c r="O21" s="1203"/>
      <c r="P21" s="1203"/>
      <c r="Q21" s="1203"/>
      <c r="R21" s="1203"/>
      <c r="S21" s="1203"/>
      <c r="T21" s="1203"/>
      <c r="U21" s="1203"/>
      <c r="V21" s="1203"/>
      <c r="W21" s="632" t="s">
        <v>477</v>
      </c>
      <c r="Y21" s="831"/>
      <c r="Z21" s="831" t="str">
        <f t="shared" si="0"/>
        <v>Территория действия тарифа</v>
      </c>
      <c r="AA21" s="831"/>
      <c r="AB21" s="831"/>
      <c r="AC21" s="831"/>
      <c r="AI21" s="810"/>
      <c r="AJ21" s="810"/>
    </row>
    <row r="22" spans="1:36" ht="22.5">
      <c r="A22" s="1202"/>
      <c r="B22" s="1202"/>
      <c r="C22" s="1202">
        <v>1</v>
      </c>
      <c r="D22" s="885"/>
      <c r="E22" s="887"/>
      <c r="F22" s="887"/>
      <c r="G22" s="887"/>
      <c r="H22" s="887"/>
      <c r="I22" s="889"/>
      <c r="J22" s="881"/>
      <c r="K22" s="884"/>
      <c r="L22" s="783" t="str">
        <f>mergeValue(A22) &amp;"."&amp; mergeValue(B22)&amp;"."&amp; mergeValue(C22)</f>
        <v>1.1.1</v>
      </c>
      <c r="M22" s="695" t="s">
        <v>7</v>
      </c>
      <c r="N22" s="648"/>
      <c r="O22" s="1203"/>
      <c r="P22" s="1203"/>
      <c r="Q22" s="1203"/>
      <c r="R22" s="1203"/>
      <c r="S22" s="1203"/>
      <c r="T22" s="1203"/>
      <c r="U22" s="1203"/>
      <c r="V22" s="1203"/>
      <c r="W22" s="632" t="s">
        <v>634</v>
      </c>
      <c r="Y22" s="831"/>
      <c r="Z22" s="831" t="str">
        <f t="shared" si="0"/>
        <v xml:space="preserve">Наименование системы теплоснабжения </v>
      </c>
      <c r="AA22" s="831"/>
      <c r="AB22" s="831"/>
      <c r="AC22" s="831"/>
      <c r="AI22" s="810"/>
      <c r="AJ22" s="810"/>
    </row>
    <row r="23" spans="1:36" ht="22.5">
      <c r="A23" s="1202"/>
      <c r="B23" s="1202"/>
      <c r="C23" s="1202"/>
      <c r="D23" s="1202">
        <v>1</v>
      </c>
      <c r="E23" s="887"/>
      <c r="F23" s="887"/>
      <c r="G23" s="887"/>
      <c r="H23" s="887"/>
      <c r="I23" s="889"/>
      <c r="J23" s="881"/>
      <c r="K23" s="884"/>
      <c r="L23" s="783" t="str">
        <f>mergeValue(A23) &amp;"."&amp; mergeValue(B23)&amp;"."&amp; mergeValue(C23)&amp;"."&amp; mergeValue(D23)</f>
        <v>1.1.1.1</v>
      </c>
      <c r="M23" s="696" t="s">
        <v>22</v>
      </c>
      <c r="N23" s="648"/>
      <c r="O23" s="1203"/>
      <c r="P23" s="1203"/>
      <c r="Q23" s="1203"/>
      <c r="R23" s="1203"/>
      <c r="S23" s="1203"/>
      <c r="T23" s="1203"/>
      <c r="U23" s="1203"/>
      <c r="V23" s="1203"/>
      <c r="W23" s="632" t="s">
        <v>635</v>
      </c>
      <c r="Y23" s="831"/>
      <c r="Z23" s="831" t="str">
        <f t="shared" si="0"/>
        <v xml:space="preserve">Источник тепловой энергии  </v>
      </c>
      <c r="AA23" s="831"/>
      <c r="AB23" s="831"/>
      <c r="AC23" s="831"/>
      <c r="AI23" s="810"/>
      <c r="AJ23" s="810"/>
    </row>
    <row r="24" spans="1:36" ht="101.25">
      <c r="A24" s="1202"/>
      <c r="B24" s="1202"/>
      <c r="C24" s="1202"/>
      <c r="D24" s="1202"/>
      <c r="E24" s="1202">
        <v>1</v>
      </c>
      <c r="F24" s="887"/>
      <c r="G24" s="887"/>
      <c r="H24" s="885">
        <v>1</v>
      </c>
      <c r="I24" s="1202">
        <v>1</v>
      </c>
      <c r="J24" s="887"/>
      <c r="K24" s="892"/>
      <c r="L24" s="783" t="str">
        <f>mergeValue(A24) &amp;"."&amp; mergeValue(B24)&amp;"."&amp; mergeValue(C24)&amp;"."&amp; mergeValue(D24)&amp;"."&amp; mergeValue(E24)</f>
        <v>1.1.1.1.1</v>
      </c>
      <c r="M24" s="556" t="s">
        <v>9</v>
      </c>
      <c r="N24" s="648"/>
      <c r="O24" s="1204"/>
      <c r="P24" s="1204"/>
      <c r="Q24" s="1204"/>
      <c r="R24" s="1204"/>
      <c r="S24" s="1204"/>
      <c r="T24" s="1204"/>
      <c r="U24" s="1204"/>
      <c r="V24" s="1204"/>
      <c r="W24" s="632" t="s">
        <v>639</v>
      </c>
      <c r="Y24" s="831"/>
      <c r="Z24" s="831" t="str">
        <f t="shared" si="0"/>
        <v>Схема подключения теплопотребляющей установки к коллектору источника тепловой энергии</v>
      </c>
      <c r="AA24" s="831"/>
      <c r="AB24" s="831"/>
      <c r="AC24" s="831"/>
      <c r="AI24" s="810"/>
      <c r="AJ24" s="810"/>
    </row>
    <row r="25" spans="1:36" ht="90">
      <c r="A25" s="1202"/>
      <c r="B25" s="1202"/>
      <c r="C25" s="1202"/>
      <c r="D25" s="1202"/>
      <c r="E25" s="1202"/>
      <c r="F25" s="1202">
        <v>1</v>
      </c>
      <c r="G25" s="885"/>
      <c r="H25" s="885"/>
      <c r="I25" s="1202"/>
      <c r="J25" s="1202">
        <v>1</v>
      </c>
      <c r="K25" s="893"/>
      <c r="L25" s="783" t="str">
        <f>mergeValue(A25) &amp;"."&amp; mergeValue(B25)&amp;"."&amp; mergeValue(C25)&amp;"."&amp; mergeValue(D25)&amp;"."&amp; mergeValue(E25)&amp;"."&amp; mergeValue(F25)</f>
        <v>1.1.1.1.1.1</v>
      </c>
      <c r="M25" s="557" t="s">
        <v>10</v>
      </c>
      <c r="N25" s="648"/>
      <c r="O25" s="1204"/>
      <c r="P25" s="1204"/>
      <c r="Q25" s="1204"/>
      <c r="R25" s="1204"/>
      <c r="S25" s="1204"/>
      <c r="T25" s="1204"/>
      <c r="U25" s="1204"/>
      <c r="V25" s="1204"/>
      <c r="W25" s="632" t="s">
        <v>637</v>
      </c>
      <c r="Y25" s="831"/>
      <c r="Z25" s="831" t="str">
        <f t="shared" si="0"/>
        <v>Группа потребителей</v>
      </c>
      <c r="AA25" s="831"/>
      <c r="AB25" s="831"/>
      <c r="AC25" s="831"/>
      <c r="AI25" s="810"/>
      <c r="AJ25" s="810"/>
    </row>
    <row r="26" spans="1:36" ht="189" customHeight="1">
      <c r="A26" s="1202"/>
      <c r="B26" s="1202"/>
      <c r="C26" s="1202"/>
      <c r="D26" s="1202"/>
      <c r="E26" s="1202"/>
      <c r="F26" s="1202"/>
      <c r="G26" s="885">
        <v>1</v>
      </c>
      <c r="H26" s="885"/>
      <c r="I26" s="1202"/>
      <c r="J26" s="1202"/>
      <c r="K26" s="893">
        <v>1</v>
      </c>
      <c r="L26" s="783" t="str">
        <f>mergeValue(A26) &amp;"."&amp; mergeValue(B26)&amp;"."&amp; mergeValue(C26)&amp;"."&amp; mergeValue(D26)&amp;"."&amp; mergeValue(E26)&amp;"."&amp; mergeValue(F26)&amp;"."&amp; mergeValue(G26)</f>
        <v>1.1.1.1.1.1.1</v>
      </c>
      <c r="M26" s="1071"/>
      <c r="N26" s="648"/>
      <c r="O26" s="765"/>
      <c r="P26" s="765"/>
      <c r="Q26" s="1096"/>
      <c r="R26" s="1208"/>
      <c r="S26" s="1209" t="s">
        <v>84</v>
      </c>
      <c r="T26" s="1208"/>
      <c r="U26" s="1209" t="s">
        <v>85</v>
      </c>
      <c r="V26" s="765"/>
      <c r="W26" s="1219" t="s">
        <v>656</v>
      </c>
      <c r="X26" s="810" t="str">
        <f>strCheckDate(O27:V27)</f>
        <v/>
      </c>
      <c r="Y26" s="831"/>
      <c r="Z26" s="831" t="str">
        <f t="shared" si="0"/>
        <v/>
      </c>
      <c r="AA26" s="831"/>
      <c r="AB26" s="831"/>
      <c r="AC26" s="831"/>
      <c r="AI26" s="810"/>
      <c r="AJ26" s="810"/>
    </row>
    <row r="27" spans="1:36" ht="11.25" hidden="1">
      <c r="A27" s="1202"/>
      <c r="B27" s="1202"/>
      <c r="C27" s="1202"/>
      <c r="D27" s="1202"/>
      <c r="E27" s="1202"/>
      <c r="F27" s="1202"/>
      <c r="G27" s="885"/>
      <c r="H27" s="885"/>
      <c r="I27" s="1202"/>
      <c r="J27" s="1202"/>
      <c r="K27" s="893"/>
      <c r="L27" s="802"/>
      <c r="M27" s="648"/>
      <c r="N27" s="648"/>
      <c r="O27" s="765"/>
      <c r="P27" s="765"/>
      <c r="Q27" s="771" t="str">
        <f>R26 &amp; "-" &amp; T26</f>
        <v>-</v>
      </c>
      <c r="R27" s="1208"/>
      <c r="S27" s="1209"/>
      <c r="T27" s="1208"/>
      <c r="U27" s="1209"/>
      <c r="V27" s="765"/>
      <c r="W27" s="1220"/>
      <c r="Y27" s="831"/>
      <c r="Z27" s="831" t="str">
        <f t="shared" si="0"/>
        <v/>
      </c>
      <c r="AA27" s="831"/>
      <c r="AB27" s="831"/>
      <c r="AC27" s="831"/>
      <c r="AI27" s="810"/>
      <c r="AJ27" s="810"/>
    </row>
    <row r="28" spans="1:36" ht="15" customHeight="1">
      <c r="A28" s="1202"/>
      <c r="B28" s="1202"/>
      <c r="C28" s="1202"/>
      <c r="D28" s="1202"/>
      <c r="E28" s="1202"/>
      <c r="F28" s="1202"/>
      <c r="G28" s="887"/>
      <c r="H28" s="885"/>
      <c r="I28" s="1202"/>
      <c r="J28" s="1202"/>
      <c r="K28" s="892"/>
      <c r="L28" s="690"/>
      <c r="M28" s="559" t="s">
        <v>25</v>
      </c>
      <c r="N28" s="767"/>
      <c r="O28" s="767"/>
      <c r="P28" s="767"/>
      <c r="Q28" s="767"/>
      <c r="R28" s="767"/>
      <c r="S28" s="767"/>
      <c r="T28" s="767"/>
      <c r="U28" s="767"/>
      <c r="V28" s="764"/>
      <c r="W28" s="1221"/>
      <c r="Y28" s="831"/>
      <c r="Z28" s="831" t="str">
        <f t="shared" si="0"/>
        <v>Добавить вид теплоносителя (параметры теплоносителя)</v>
      </c>
      <c r="AA28" s="831"/>
      <c r="AB28" s="831"/>
      <c r="AC28" s="831"/>
      <c r="AI28" s="810"/>
      <c r="AJ28" s="810"/>
    </row>
    <row r="29" spans="1:36" ht="15" customHeight="1">
      <c r="A29" s="1202"/>
      <c r="B29" s="1202"/>
      <c r="C29" s="1202"/>
      <c r="D29" s="1202"/>
      <c r="E29" s="1202"/>
      <c r="F29" s="887"/>
      <c r="G29" s="887"/>
      <c r="H29" s="885"/>
      <c r="I29" s="1202"/>
      <c r="J29" s="887"/>
      <c r="K29" s="892"/>
      <c r="L29" s="690"/>
      <c r="M29" s="558" t="s">
        <v>11</v>
      </c>
      <c r="N29" s="767"/>
      <c r="O29" s="767"/>
      <c r="P29" s="767"/>
      <c r="Q29" s="767"/>
      <c r="R29" s="767"/>
      <c r="S29" s="767"/>
      <c r="T29" s="767"/>
      <c r="U29" s="766"/>
      <c r="V29" s="767"/>
      <c r="W29" s="667"/>
      <c r="Y29" s="831"/>
      <c r="Z29" s="831" t="str">
        <f t="shared" si="0"/>
        <v>Добавить группу потребителей</v>
      </c>
      <c r="AA29" s="831"/>
      <c r="AB29" s="831"/>
      <c r="AC29" s="831"/>
      <c r="AI29" s="810"/>
      <c r="AJ29" s="810"/>
    </row>
    <row r="30" spans="1:36" ht="15" customHeight="1">
      <c r="A30" s="1202"/>
      <c r="B30" s="1202"/>
      <c r="C30" s="1202"/>
      <c r="D30" s="1202"/>
      <c r="E30" s="891"/>
      <c r="F30" s="887"/>
      <c r="G30" s="887"/>
      <c r="H30" s="887"/>
      <c r="I30" s="883"/>
      <c r="J30" s="880"/>
      <c r="K30" s="890"/>
      <c r="L30" s="690"/>
      <c r="M30" s="762" t="s">
        <v>12</v>
      </c>
      <c r="N30" s="767"/>
      <c r="O30" s="767"/>
      <c r="P30" s="767"/>
      <c r="Q30" s="767"/>
      <c r="R30" s="767"/>
      <c r="S30" s="767"/>
      <c r="T30" s="767"/>
      <c r="U30" s="766"/>
      <c r="V30" s="767"/>
      <c r="W30" s="667"/>
      <c r="Y30" s="831"/>
      <c r="Z30" s="831" t="str">
        <f t="shared" si="0"/>
        <v>Добавить схему подключения</v>
      </c>
      <c r="AA30" s="831"/>
      <c r="AB30" s="831"/>
      <c r="AC30" s="831"/>
      <c r="AI30" s="810"/>
      <c r="AJ30" s="810"/>
    </row>
    <row r="31" spans="1:36" ht="15" customHeight="1">
      <c r="A31" s="1202"/>
      <c r="B31" s="1202"/>
      <c r="C31" s="1202"/>
      <c r="D31" s="891"/>
      <c r="E31" s="891"/>
      <c r="F31" s="887"/>
      <c r="G31" s="887"/>
      <c r="H31" s="887"/>
      <c r="I31" s="883"/>
      <c r="J31" s="880"/>
      <c r="K31" s="890"/>
      <c r="L31" s="690"/>
      <c r="M31" s="761" t="s">
        <v>17</v>
      </c>
      <c r="N31" s="767"/>
      <c r="O31" s="767"/>
      <c r="P31" s="767"/>
      <c r="Q31" s="767"/>
      <c r="R31" s="767"/>
      <c r="S31" s="767"/>
      <c r="T31" s="767"/>
      <c r="U31" s="766"/>
      <c r="V31" s="767"/>
      <c r="W31" s="667"/>
      <c r="Y31" s="831"/>
      <c r="Z31" s="831" t="str">
        <f t="shared" si="0"/>
        <v>Добавить источник тепловой энергии</v>
      </c>
      <c r="AA31" s="831"/>
      <c r="AB31" s="831"/>
      <c r="AC31" s="831"/>
      <c r="AI31" s="810"/>
      <c r="AJ31" s="810"/>
    </row>
    <row r="32" spans="1:36" ht="15" customHeight="1">
      <c r="A32" s="1202"/>
      <c r="B32" s="1202"/>
      <c r="C32" s="891"/>
      <c r="D32" s="891"/>
      <c r="E32" s="891"/>
      <c r="F32" s="891"/>
      <c r="G32" s="896"/>
      <c r="H32" s="883"/>
      <c r="I32" s="894"/>
      <c r="J32" s="880"/>
      <c r="K32" s="895"/>
      <c r="L32" s="690"/>
      <c r="M32" s="760" t="s">
        <v>18</v>
      </c>
      <c r="N32" s="767"/>
      <c r="O32" s="767"/>
      <c r="P32" s="767"/>
      <c r="Q32" s="767"/>
      <c r="R32" s="767"/>
      <c r="S32" s="767"/>
      <c r="T32" s="767"/>
      <c r="U32" s="766"/>
      <c r="V32" s="767"/>
      <c r="W32" s="667"/>
      <c r="Y32" s="831"/>
      <c r="Z32" s="831" t="str">
        <f t="shared" si="0"/>
        <v>Добавить наименование системы теплоснабжения</v>
      </c>
      <c r="AA32" s="831"/>
      <c r="AB32" s="831"/>
      <c r="AC32" s="831"/>
      <c r="AI32" s="810"/>
      <c r="AJ32" s="810"/>
    </row>
    <row r="33" spans="1:36" ht="15" customHeight="1">
      <c r="A33" s="1202"/>
      <c r="B33" s="891"/>
      <c r="C33" s="891"/>
      <c r="D33" s="891"/>
      <c r="E33" s="891"/>
      <c r="F33" s="891"/>
      <c r="G33" s="896"/>
      <c r="H33" s="883"/>
      <c r="I33" s="883"/>
      <c r="J33" s="880"/>
      <c r="K33" s="890"/>
      <c r="L33" s="690"/>
      <c r="M33" s="735" t="s">
        <v>19</v>
      </c>
      <c r="N33" s="767"/>
      <c r="O33" s="767"/>
      <c r="P33" s="767"/>
      <c r="Q33" s="767"/>
      <c r="R33" s="767"/>
      <c r="S33" s="767"/>
      <c r="T33" s="767"/>
      <c r="U33" s="766"/>
      <c r="V33" s="767"/>
      <c r="W33" s="667"/>
      <c r="Y33" s="831"/>
      <c r="Z33" s="831" t="str">
        <f t="shared" si="0"/>
        <v>Добавить территорию действия тарифа</v>
      </c>
      <c r="AA33" s="831"/>
      <c r="AB33" s="831"/>
      <c r="AC33" s="831"/>
      <c r="AI33" s="810"/>
      <c r="AJ33" s="810"/>
    </row>
    <row r="34" spans="1:36" s="744" customFormat="1" ht="15" customHeight="1">
      <c r="A34" s="879"/>
      <c r="B34" s="879"/>
      <c r="C34" s="879"/>
      <c r="D34" s="879"/>
      <c r="E34" s="879"/>
      <c r="F34" s="879"/>
      <c r="G34" s="879"/>
      <c r="H34" s="879"/>
      <c r="I34" s="879"/>
      <c r="J34" s="879"/>
      <c r="K34" s="879"/>
      <c r="L34" s="494"/>
      <c r="M34" s="738" t="s">
        <v>309</v>
      </c>
      <c r="N34" s="767"/>
      <c r="O34" s="767"/>
      <c r="P34" s="767"/>
      <c r="Q34" s="767"/>
      <c r="R34" s="767"/>
      <c r="S34" s="767"/>
      <c r="T34" s="767"/>
      <c r="U34" s="766"/>
      <c r="V34" s="767"/>
      <c r="W34" s="667"/>
      <c r="X34" s="723"/>
      <c r="Y34" s="723"/>
      <c r="Z34" s="723"/>
      <c r="AA34" s="723"/>
      <c r="AB34" s="723"/>
      <c r="AC34" s="723"/>
      <c r="AD34" s="723"/>
      <c r="AE34" s="723"/>
      <c r="AF34" s="723"/>
      <c r="AG34" s="723"/>
      <c r="AH34" s="723"/>
    </row>
    <row r="35" spans="1:36" ht="11.25">
      <c r="A35" s="801"/>
      <c r="B35" s="801"/>
      <c r="C35" s="801"/>
      <c r="D35" s="801"/>
      <c r="E35" s="801"/>
      <c r="F35" s="801"/>
      <c r="G35" s="801"/>
      <c r="H35" s="801"/>
      <c r="I35" s="801"/>
      <c r="J35" s="801"/>
      <c r="K35" s="801"/>
      <c r="X35" s="801"/>
      <c r="Y35" s="801"/>
      <c r="Z35" s="801"/>
      <c r="AA35" s="801"/>
      <c r="AB35" s="801"/>
      <c r="AC35" s="801"/>
      <c r="AD35" s="801"/>
      <c r="AE35" s="801"/>
      <c r="AF35" s="801"/>
      <c r="AG35" s="801"/>
      <c r="AH35" s="801"/>
    </row>
    <row r="36" spans="1:36" ht="105.75" customHeight="1">
      <c r="L36" s="1">
        <v>1</v>
      </c>
      <c r="M36" s="1195" t="s">
        <v>633</v>
      </c>
      <c r="N36" s="1195"/>
      <c r="O36" s="1195"/>
      <c r="P36" s="1195"/>
      <c r="Q36" s="1195"/>
      <c r="R36" s="1195"/>
      <c r="S36" s="1195"/>
      <c r="T36" s="1195"/>
      <c r="U36" s="1195"/>
      <c r="V36" s="1195"/>
      <c r="W36" s="1195"/>
    </row>
  </sheetData>
  <sheetProtection algorithmName="SHA-512" hashValue="nX5M142CDNT7sdsu4IA5RPiU6xkoFSS12W+t5EcvfE03VAH3vH42IMJ5X9IupGGE/0lujpswQaW+QBBNAUfqUg==" saltValue="LZPnfwt6ernizEpsqztr6w==" spinCount="100000" sheet="1" objects="1" scenarios="1" formatColumns="0" formatRows="0"/>
  <mergeCells count="40">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 ref="A20:A33"/>
    <mergeCell ref="O20:V20"/>
    <mergeCell ref="B21:B32"/>
    <mergeCell ref="O21:V21"/>
    <mergeCell ref="C22:C31"/>
    <mergeCell ref="O22:V22"/>
    <mergeCell ref="D23:D30"/>
    <mergeCell ref="O23:V23"/>
    <mergeCell ref="I24:I29"/>
    <mergeCell ref="J25:J28"/>
    <mergeCell ref="S18:T18"/>
    <mergeCell ref="O14:U14"/>
    <mergeCell ref="L15:V15"/>
    <mergeCell ref="W15:W18"/>
    <mergeCell ref="L16:L18"/>
    <mergeCell ref="M16:M18"/>
    <mergeCell ref="O16:T16"/>
    <mergeCell ref="U16:U18"/>
    <mergeCell ref="L13:M13"/>
    <mergeCell ref="L5:T5"/>
    <mergeCell ref="O9:T9"/>
    <mergeCell ref="O10:T10"/>
    <mergeCell ref="O11:T11"/>
    <mergeCell ref="O12:T12"/>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S2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formula1>900</formula1>
    </dataValidation>
    <dataValidation type="list" allowBlank="1" showInputMessage="1" showErrorMessage="1" errorTitle="Ошибка" error="Выберите значение из списка" prompt="Выберите значение из списка" sqref="O25:V25">
      <formula1>kind_of_cons</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8">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184</v>
      </c>
    </row>
    <row r="2" spans="1:20" ht="22.5">
      <c r="F2" s="1196" t="s">
        <v>491</v>
      </c>
      <c r="G2" s="1197"/>
      <c r="H2" s="1198"/>
      <c r="I2" s="642"/>
    </row>
    <row r="3" spans="1:20" ht="3" customHeight="1"/>
    <row r="4" spans="1:20" s="572" customFormat="1" ht="11.25">
      <c r="A4" s="592"/>
      <c r="B4" s="592"/>
      <c r="C4" s="592"/>
      <c r="D4" s="592"/>
      <c r="F4" s="1150" t="s">
        <v>454</v>
      </c>
      <c r="G4" s="1150"/>
      <c r="H4" s="1150"/>
      <c r="I4" s="1199"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199"/>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492</v>
      </c>
      <c r="H7" s="606" t="str">
        <f>IF(dateCh="","",dateCh)</f>
        <v>28.11.2022</v>
      </c>
      <c r="I7" s="583" t="s">
        <v>493</v>
      </c>
      <c r="J7" s="617"/>
      <c r="K7" s="592"/>
      <c r="L7" s="592"/>
      <c r="M7" s="592"/>
      <c r="N7" s="592"/>
      <c r="O7" s="592"/>
      <c r="P7" s="592"/>
      <c r="Q7" s="592"/>
      <c r="R7" s="592"/>
      <c r="S7" s="592"/>
      <c r="T7" s="592"/>
    </row>
    <row r="8" spans="1:20" s="572" customFormat="1" ht="45">
      <c r="A8" s="1200">
        <v>1</v>
      </c>
      <c r="B8" s="592"/>
      <c r="C8" s="592"/>
      <c r="D8" s="592"/>
      <c r="F8" s="618" t="str">
        <f>"2." &amp;mergeValue(A8)</f>
        <v>2.1</v>
      </c>
      <c r="G8" s="634" t="s">
        <v>494</v>
      </c>
      <c r="H8" s="606"/>
      <c r="I8" s="583" t="s">
        <v>591</v>
      </c>
      <c r="J8" s="617"/>
      <c r="K8" s="592"/>
      <c r="L8" s="592"/>
      <c r="M8" s="592"/>
      <c r="N8" s="592"/>
      <c r="O8" s="592"/>
      <c r="P8" s="592"/>
      <c r="Q8" s="592"/>
      <c r="R8" s="592"/>
      <c r="S8" s="592"/>
      <c r="T8" s="592"/>
    </row>
    <row r="9" spans="1:20" s="572" customFormat="1" ht="22.5">
      <c r="A9" s="1200"/>
      <c r="B9" s="592"/>
      <c r="C9" s="592"/>
      <c r="D9" s="592"/>
      <c r="F9" s="618" t="str">
        <f>"3." &amp;mergeValue(A9)</f>
        <v>3.1</v>
      </c>
      <c r="G9" s="634" t="s">
        <v>495</v>
      </c>
      <c r="H9" s="606"/>
      <c r="I9" s="583" t="s">
        <v>589</v>
      </c>
      <c r="J9" s="617"/>
      <c r="K9" s="592"/>
      <c r="L9" s="592"/>
      <c r="M9" s="592"/>
      <c r="N9" s="592"/>
      <c r="O9" s="592"/>
      <c r="P9" s="592"/>
      <c r="Q9" s="592"/>
      <c r="R9" s="592"/>
      <c r="S9" s="592"/>
      <c r="T9" s="592"/>
    </row>
    <row r="10" spans="1:20" s="572" customFormat="1" ht="22.5">
      <c r="A10" s="1200"/>
      <c r="B10" s="592"/>
      <c r="C10" s="592"/>
      <c r="D10" s="592"/>
      <c r="F10" s="618" t="str">
        <f>"4."&amp;mergeValue(A10)</f>
        <v>4.1</v>
      </c>
      <c r="G10" s="634" t="s">
        <v>496</v>
      </c>
      <c r="H10" s="607" t="s">
        <v>458</v>
      </c>
      <c r="I10" s="583"/>
      <c r="J10" s="617"/>
      <c r="K10" s="592"/>
      <c r="L10" s="592"/>
      <c r="M10" s="592"/>
      <c r="N10" s="592"/>
      <c r="O10" s="592"/>
      <c r="P10" s="592"/>
      <c r="Q10" s="592"/>
      <c r="R10" s="592"/>
      <c r="S10" s="592"/>
      <c r="T10" s="592"/>
    </row>
    <row r="11" spans="1:20" s="572" customFormat="1" ht="18.75">
      <c r="A11" s="1200"/>
      <c r="B11" s="1200">
        <v>1</v>
      </c>
      <c r="C11" s="625"/>
      <c r="D11" s="625"/>
      <c r="F11" s="618" t="str">
        <f>"4."&amp;mergeValue(A11) &amp;"."&amp;mergeValue(B11)</f>
        <v>4.1.1</v>
      </c>
      <c r="G11" s="613" t="s">
        <v>593</v>
      </c>
      <c r="H11" s="606" t="str">
        <f>IF(region_name="","",region_name)</f>
        <v>Ростовская область</v>
      </c>
      <c r="I11" s="583" t="s">
        <v>499</v>
      </c>
      <c r="J11" s="617"/>
      <c r="K11" s="592"/>
      <c r="L11" s="592"/>
      <c r="M11" s="592"/>
      <c r="N11" s="592"/>
      <c r="O11" s="592"/>
      <c r="P11" s="592"/>
      <c r="Q11" s="592"/>
      <c r="R11" s="592"/>
      <c r="S11" s="592"/>
      <c r="T11" s="592"/>
    </row>
    <row r="12" spans="1:20" s="572" customFormat="1" ht="22.5">
      <c r="A12" s="1200"/>
      <c r="B12" s="1200"/>
      <c r="C12" s="1200">
        <v>1</v>
      </c>
      <c r="D12" s="625"/>
      <c r="F12" s="618" t="str">
        <f>"4."&amp;mergeValue(A12) &amp;"."&amp;mergeValue(B12)&amp;"."&amp;mergeValue(C12)</f>
        <v>4.1.1.1</v>
      </c>
      <c r="G12" s="624" t="s">
        <v>497</v>
      </c>
      <c r="H12" s="606"/>
      <c r="I12" s="583" t="s">
        <v>500</v>
      </c>
      <c r="J12" s="617"/>
      <c r="K12" s="592"/>
      <c r="L12" s="592"/>
      <c r="M12" s="592"/>
      <c r="N12" s="592"/>
      <c r="O12" s="592"/>
      <c r="P12" s="592"/>
      <c r="Q12" s="592"/>
      <c r="R12" s="592"/>
      <c r="S12" s="592"/>
      <c r="T12" s="592"/>
    </row>
    <row r="13" spans="1:20" s="572" customFormat="1" ht="39" customHeight="1">
      <c r="A13" s="1200"/>
      <c r="B13" s="1200"/>
      <c r="C13" s="1200"/>
      <c r="D13" s="625">
        <v>1</v>
      </c>
      <c r="F13" s="618" t="str">
        <f>"4."&amp;mergeValue(A13) &amp;"."&amp;mergeValue(B13)&amp;"."&amp;mergeValue(C13)&amp;"."&amp;mergeValue(D13)</f>
        <v>4.1.1.1.1</v>
      </c>
      <c r="G13" s="635" t="s">
        <v>498</v>
      </c>
      <c r="H13" s="606"/>
      <c r="I13" s="1201" t="s">
        <v>592</v>
      </c>
      <c r="J13" s="617"/>
      <c r="K13" s="592"/>
      <c r="L13" s="592"/>
      <c r="M13" s="592"/>
      <c r="N13" s="592"/>
      <c r="O13" s="592"/>
      <c r="P13" s="592"/>
      <c r="Q13" s="592"/>
      <c r="R13" s="592"/>
      <c r="S13" s="592"/>
      <c r="T13" s="592"/>
    </row>
    <row r="14" spans="1:20" s="572" customFormat="1" ht="18.75">
      <c r="A14" s="1200"/>
      <c r="B14" s="1200"/>
      <c r="C14" s="1200"/>
      <c r="D14" s="625"/>
      <c r="F14" s="621"/>
      <c r="G14" s="552" t="s">
        <v>4</v>
      </c>
      <c r="H14" s="626"/>
      <c r="I14" s="1201"/>
      <c r="J14" s="617"/>
      <c r="K14" s="592"/>
      <c r="L14" s="592"/>
      <c r="M14" s="592"/>
      <c r="N14" s="592"/>
      <c r="O14" s="592"/>
      <c r="P14" s="592"/>
      <c r="Q14" s="592"/>
      <c r="R14" s="592"/>
      <c r="S14" s="592"/>
      <c r="T14" s="592"/>
    </row>
    <row r="15" spans="1:20" s="572" customFormat="1" ht="18.75">
      <c r="A15" s="1200"/>
      <c r="B15" s="1200"/>
      <c r="C15" s="625"/>
      <c r="D15" s="625"/>
      <c r="F15" s="636"/>
      <c r="G15" s="579" t="s">
        <v>403</v>
      </c>
      <c r="H15" s="637"/>
      <c r="I15" s="638"/>
      <c r="J15" s="617"/>
      <c r="K15" s="592"/>
      <c r="L15" s="592"/>
      <c r="M15" s="592"/>
      <c r="N15" s="592"/>
      <c r="O15" s="592"/>
      <c r="P15" s="592"/>
      <c r="Q15" s="592"/>
      <c r="R15" s="592"/>
      <c r="S15" s="592"/>
      <c r="T15" s="592"/>
    </row>
    <row r="16" spans="1:20" s="572" customFormat="1" ht="18.75">
      <c r="A16" s="1200"/>
      <c r="B16" s="592"/>
      <c r="C16" s="592"/>
      <c r="D16" s="592"/>
      <c r="F16" s="621"/>
      <c r="G16" s="560" t="s">
        <v>506</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505</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195" t="s">
        <v>594</v>
      </c>
      <c r="H19" s="1195"/>
      <c r="I19" s="596"/>
      <c r="J19" s="616"/>
      <c r="K19" s="616"/>
      <c r="L19" s="616"/>
      <c r="M19" s="616"/>
      <c r="N19" s="616"/>
      <c r="O19" s="616"/>
      <c r="P19" s="616"/>
      <c r="Q19" s="616"/>
      <c r="R19" s="616"/>
      <c r="S19" s="616"/>
      <c r="T19" s="616"/>
    </row>
  </sheetData>
  <sheetProtection algorithmName="SHA-512" hashValue="ftp6iXhdG+/u65iSsZLLuUygKgAIrcMauaLw0tK23kEm8/olmwxYin1nbSD+YoNefbJ7/UsR+KlMec26Ip3+zA==" saltValue="ylQXUoXmhpggEloL/TKHaQ=="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86" hidden="1" customWidth="1"/>
    <col min="7" max="8" width="9.140625" style="512" hidden="1" customWidth="1"/>
    <col min="9" max="9" width="3.7109375" style="485" customWidth="1"/>
    <col min="10" max="11" width="3.7109375" style="484" customWidth="1"/>
    <col min="12" max="12" width="12.7109375" style="478" customWidth="1"/>
    <col min="13" max="13" width="44.7109375" style="478" customWidth="1"/>
    <col min="14" max="14" width="1.7109375" style="478" hidden="1" customWidth="1"/>
    <col min="15" max="15" width="23.7109375" style="478" customWidth="1"/>
    <col min="16" max="17" width="1.7109375" style="478" hidden="1" customWidth="1"/>
    <col min="18" max="18" width="11.7109375" style="478" customWidth="1"/>
    <col min="19" max="19" width="3.7109375" style="478" customWidth="1"/>
    <col min="20" max="20" width="11.7109375" style="478" customWidth="1"/>
    <col min="21" max="21" width="8.5703125" style="478" hidden="1" customWidth="1"/>
    <col min="22" max="22" width="4.7109375" style="478" customWidth="1"/>
    <col min="23" max="23" width="115.7109375" style="478" customWidth="1"/>
    <col min="24" max="33" width="10.5703125" style="502"/>
    <col min="34" max="256" width="10.5703125" style="478"/>
    <col min="257" max="264" width="0" style="478" hidden="1" customWidth="1"/>
    <col min="265" max="267" width="3.7109375" style="478" customWidth="1"/>
    <col min="268" max="268" width="12.7109375" style="478" customWidth="1"/>
    <col min="269" max="269" width="51.140625" style="478" customWidth="1"/>
    <col min="270" max="270" width="0" style="478" hidden="1" customWidth="1"/>
    <col min="271" max="271" width="18.7109375" style="478" customWidth="1"/>
    <col min="272" max="273" width="0" style="478" hidden="1" customWidth="1"/>
    <col min="274" max="274" width="11.7109375" style="478" customWidth="1"/>
    <col min="275" max="275" width="6.42578125" style="478" bestFit="1" customWidth="1"/>
    <col min="276" max="276" width="11.7109375" style="478" customWidth="1"/>
    <col min="277" max="277" width="0" style="478" hidden="1" customWidth="1"/>
    <col min="278" max="278" width="3.7109375" style="478" customWidth="1"/>
    <col min="279" max="279" width="11.140625" style="478" bestFit="1" customWidth="1"/>
    <col min="280" max="512" width="10.5703125" style="478"/>
    <col min="513" max="520" width="0" style="478" hidden="1" customWidth="1"/>
    <col min="521" max="523" width="3.7109375" style="478" customWidth="1"/>
    <col min="524" max="524" width="12.7109375" style="478" customWidth="1"/>
    <col min="525" max="525" width="51.140625" style="478" customWidth="1"/>
    <col min="526" max="526" width="0" style="478" hidden="1" customWidth="1"/>
    <col min="527" max="527" width="18.7109375" style="478" customWidth="1"/>
    <col min="528" max="529" width="0" style="478" hidden="1" customWidth="1"/>
    <col min="530" max="530" width="11.7109375" style="478" customWidth="1"/>
    <col min="531" max="531" width="6.42578125" style="478" bestFit="1" customWidth="1"/>
    <col min="532" max="532" width="11.7109375" style="478" customWidth="1"/>
    <col min="533" max="533" width="0" style="478" hidden="1" customWidth="1"/>
    <col min="534" max="534" width="3.7109375" style="478" customWidth="1"/>
    <col min="535" max="535" width="11.140625" style="478" bestFit="1" customWidth="1"/>
    <col min="536" max="768" width="10.5703125" style="478"/>
    <col min="769" max="776" width="0" style="478" hidden="1" customWidth="1"/>
    <col min="777" max="779" width="3.7109375" style="478" customWidth="1"/>
    <col min="780" max="780" width="12.7109375" style="478" customWidth="1"/>
    <col min="781" max="781" width="51.140625" style="478" customWidth="1"/>
    <col min="782" max="782" width="0" style="478" hidden="1" customWidth="1"/>
    <col min="783" max="783" width="18.7109375" style="478" customWidth="1"/>
    <col min="784" max="785" width="0" style="478" hidden="1" customWidth="1"/>
    <col min="786" max="786" width="11.7109375" style="478" customWidth="1"/>
    <col min="787" max="787" width="6.42578125" style="478" bestFit="1" customWidth="1"/>
    <col min="788" max="788" width="11.7109375" style="478" customWidth="1"/>
    <col min="789" max="789" width="0" style="478" hidden="1" customWidth="1"/>
    <col min="790" max="790" width="3.7109375" style="478" customWidth="1"/>
    <col min="791" max="791" width="11.140625" style="478" bestFit="1" customWidth="1"/>
    <col min="792" max="1024" width="10.5703125" style="478"/>
    <col min="1025" max="1032" width="0" style="478" hidden="1" customWidth="1"/>
    <col min="1033" max="1035" width="3.7109375" style="478" customWidth="1"/>
    <col min="1036" max="1036" width="12.7109375" style="478" customWidth="1"/>
    <col min="1037" max="1037" width="51.140625" style="478" customWidth="1"/>
    <col min="1038" max="1038" width="0" style="478" hidden="1" customWidth="1"/>
    <col min="1039" max="1039" width="18.7109375" style="478" customWidth="1"/>
    <col min="1040" max="1041" width="0" style="478" hidden="1" customWidth="1"/>
    <col min="1042" max="1042" width="11.7109375" style="478" customWidth="1"/>
    <col min="1043" max="1043" width="6.42578125" style="478" bestFit="1" customWidth="1"/>
    <col min="1044" max="1044" width="11.7109375" style="478" customWidth="1"/>
    <col min="1045" max="1045" width="0" style="478" hidden="1" customWidth="1"/>
    <col min="1046" max="1046" width="3.7109375" style="478" customWidth="1"/>
    <col min="1047" max="1047" width="11.140625" style="478" bestFit="1" customWidth="1"/>
    <col min="1048" max="1280" width="10.5703125" style="478"/>
    <col min="1281" max="1288" width="0" style="478" hidden="1" customWidth="1"/>
    <col min="1289" max="1291" width="3.7109375" style="478" customWidth="1"/>
    <col min="1292" max="1292" width="12.7109375" style="478" customWidth="1"/>
    <col min="1293" max="1293" width="51.140625" style="478" customWidth="1"/>
    <col min="1294" max="1294" width="0" style="478" hidden="1" customWidth="1"/>
    <col min="1295" max="1295" width="18.7109375" style="478" customWidth="1"/>
    <col min="1296" max="1297" width="0" style="478" hidden="1" customWidth="1"/>
    <col min="1298" max="1298" width="11.7109375" style="478" customWidth="1"/>
    <col min="1299" max="1299" width="6.42578125" style="478" bestFit="1" customWidth="1"/>
    <col min="1300" max="1300" width="11.7109375" style="478" customWidth="1"/>
    <col min="1301" max="1301" width="0" style="478" hidden="1" customWidth="1"/>
    <col min="1302" max="1302" width="3.7109375" style="478" customWidth="1"/>
    <col min="1303" max="1303" width="11.140625" style="478" bestFit="1" customWidth="1"/>
    <col min="1304" max="1536" width="10.5703125" style="478"/>
    <col min="1537" max="1544" width="0" style="478" hidden="1" customWidth="1"/>
    <col min="1545" max="1547" width="3.7109375" style="478" customWidth="1"/>
    <col min="1548" max="1548" width="12.7109375" style="478" customWidth="1"/>
    <col min="1549" max="1549" width="51.140625" style="478" customWidth="1"/>
    <col min="1550" max="1550" width="0" style="478" hidden="1" customWidth="1"/>
    <col min="1551" max="1551" width="18.7109375" style="478" customWidth="1"/>
    <col min="1552" max="1553" width="0" style="478" hidden="1" customWidth="1"/>
    <col min="1554" max="1554" width="11.7109375" style="478" customWidth="1"/>
    <col min="1555" max="1555" width="6.42578125" style="478" bestFit="1" customWidth="1"/>
    <col min="1556" max="1556" width="11.7109375" style="478" customWidth="1"/>
    <col min="1557" max="1557" width="0" style="478" hidden="1" customWidth="1"/>
    <col min="1558" max="1558" width="3.7109375" style="478" customWidth="1"/>
    <col min="1559" max="1559" width="11.140625" style="478" bestFit="1" customWidth="1"/>
    <col min="1560" max="1792" width="10.5703125" style="478"/>
    <col min="1793" max="1800" width="0" style="478" hidden="1" customWidth="1"/>
    <col min="1801" max="1803" width="3.7109375" style="478" customWidth="1"/>
    <col min="1804" max="1804" width="12.7109375" style="478" customWidth="1"/>
    <col min="1805" max="1805" width="51.140625" style="478" customWidth="1"/>
    <col min="1806" max="1806" width="0" style="478" hidden="1" customWidth="1"/>
    <col min="1807" max="1807" width="18.7109375" style="478" customWidth="1"/>
    <col min="1808" max="1809" width="0" style="478" hidden="1" customWidth="1"/>
    <col min="1810" max="1810" width="11.7109375" style="478" customWidth="1"/>
    <col min="1811" max="1811" width="6.42578125" style="478" bestFit="1" customWidth="1"/>
    <col min="1812" max="1812" width="11.7109375" style="478" customWidth="1"/>
    <col min="1813" max="1813" width="0" style="478" hidden="1" customWidth="1"/>
    <col min="1814" max="1814" width="3.7109375" style="478" customWidth="1"/>
    <col min="1815" max="1815" width="11.140625" style="478" bestFit="1" customWidth="1"/>
    <col min="1816" max="2048" width="10.5703125" style="478"/>
    <col min="2049" max="2056" width="0" style="478" hidden="1" customWidth="1"/>
    <col min="2057" max="2059" width="3.7109375" style="478" customWidth="1"/>
    <col min="2060" max="2060" width="12.7109375" style="478" customWidth="1"/>
    <col min="2061" max="2061" width="51.140625" style="478" customWidth="1"/>
    <col min="2062" max="2062" width="0" style="478" hidden="1" customWidth="1"/>
    <col min="2063" max="2063" width="18.7109375" style="478" customWidth="1"/>
    <col min="2064" max="2065" width="0" style="478" hidden="1" customWidth="1"/>
    <col min="2066" max="2066" width="11.7109375" style="478" customWidth="1"/>
    <col min="2067" max="2067" width="6.42578125" style="478" bestFit="1" customWidth="1"/>
    <col min="2068" max="2068" width="11.7109375" style="478" customWidth="1"/>
    <col min="2069" max="2069" width="0" style="478" hidden="1" customWidth="1"/>
    <col min="2070" max="2070" width="3.7109375" style="478" customWidth="1"/>
    <col min="2071" max="2071" width="11.140625" style="478" bestFit="1" customWidth="1"/>
    <col min="2072" max="2304" width="10.5703125" style="478"/>
    <col min="2305" max="2312" width="0" style="478" hidden="1" customWidth="1"/>
    <col min="2313" max="2315" width="3.7109375" style="478" customWidth="1"/>
    <col min="2316" max="2316" width="12.7109375" style="478" customWidth="1"/>
    <col min="2317" max="2317" width="51.140625" style="478" customWidth="1"/>
    <col min="2318" max="2318" width="0" style="478" hidden="1" customWidth="1"/>
    <col min="2319" max="2319" width="18.7109375" style="478" customWidth="1"/>
    <col min="2320" max="2321" width="0" style="478" hidden="1" customWidth="1"/>
    <col min="2322" max="2322" width="11.7109375" style="478" customWidth="1"/>
    <col min="2323" max="2323" width="6.42578125" style="478" bestFit="1" customWidth="1"/>
    <col min="2324" max="2324" width="11.7109375" style="478" customWidth="1"/>
    <col min="2325" max="2325" width="0" style="478" hidden="1" customWidth="1"/>
    <col min="2326" max="2326" width="3.7109375" style="478" customWidth="1"/>
    <col min="2327" max="2327" width="11.140625" style="478" bestFit="1" customWidth="1"/>
    <col min="2328" max="2560" width="10.5703125" style="478"/>
    <col min="2561" max="2568" width="0" style="478" hidden="1" customWidth="1"/>
    <col min="2569" max="2571" width="3.7109375" style="478" customWidth="1"/>
    <col min="2572" max="2572" width="12.7109375" style="478" customWidth="1"/>
    <col min="2573" max="2573" width="51.140625" style="478" customWidth="1"/>
    <col min="2574" max="2574" width="0" style="478" hidden="1" customWidth="1"/>
    <col min="2575" max="2575" width="18.7109375" style="478" customWidth="1"/>
    <col min="2576" max="2577" width="0" style="478" hidden="1" customWidth="1"/>
    <col min="2578" max="2578" width="11.7109375" style="478" customWidth="1"/>
    <col min="2579" max="2579" width="6.42578125" style="478" bestFit="1" customWidth="1"/>
    <col min="2580" max="2580" width="11.7109375" style="478" customWidth="1"/>
    <col min="2581" max="2581" width="0" style="478" hidden="1" customWidth="1"/>
    <col min="2582" max="2582" width="3.7109375" style="478" customWidth="1"/>
    <col min="2583" max="2583" width="11.140625" style="478" bestFit="1" customWidth="1"/>
    <col min="2584" max="2816" width="10.5703125" style="478"/>
    <col min="2817" max="2824" width="0" style="478" hidden="1" customWidth="1"/>
    <col min="2825" max="2827" width="3.7109375" style="478" customWidth="1"/>
    <col min="2828" max="2828" width="12.7109375" style="478" customWidth="1"/>
    <col min="2829" max="2829" width="51.140625" style="478" customWidth="1"/>
    <col min="2830" max="2830" width="0" style="478" hidden="1" customWidth="1"/>
    <col min="2831" max="2831" width="18.7109375" style="478" customWidth="1"/>
    <col min="2832" max="2833" width="0" style="478" hidden="1" customWidth="1"/>
    <col min="2834" max="2834" width="11.7109375" style="478" customWidth="1"/>
    <col min="2835" max="2835" width="6.42578125" style="478" bestFit="1" customWidth="1"/>
    <col min="2836" max="2836" width="11.7109375" style="478" customWidth="1"/>
    <col min="2837" max="2837" width="0" style="478" hidden="1" customWidth="1"/>
    <col min="2838" max="2838" width="3.7109375" style="478" customWidth="1"/>
    <col min="2839" max="2839" width="11.140625" style="478" bestFit="1" customWidth="1"/>
    <col min="2840" max="3072" width="10.5703125" style="478"/>
    <col min="3073" max="3080" width="0" style="478" hidden="1" customWidth="1"/>
    <col min="3081" max="3083" width="3.7109375" style="478" customWidth="1"/>
    <col min="3084" max="3084" width="12.7109375" style="478" customWidth="1"/>
    <col min="3085" max="3085" width="51.140625" style="478" customWidth="1"/>
    <col min="3086" max="3086" width="0" style="478" hidden="1" customWidth="1"/>
    <col min="3087" max="3087" width="18.7109375" style="478" customWidth="1"/>
    <col min="3088" max="3089" width="0" style="478" hidden="1" customWidth="1"/>
    <col min="3090" max="3090" width="11.7109375" style="478" customWidth="1"/>
    <col min="3091" max="3091" width="6.42578125" style="478" bestFit="1" customWidth="1"/>
    <col min="3092" max="3092" width="11.7109375" style="478" customWidth="1"/>
    <col min="3093" max="3093" width="0" style="478" hidden="1" customWidth="1"/>
    <col min="3094" max="3094" width="3.7109375" style="478" customWidth="1"/>
    <col min="3095" max="3095" width="11.140625" style="478" bestFit="1" customWidth="1"/>
    <col min="3096" max="3328" width="10.5703125" style="478"/>
    <col min="3329" max="3336" width="0" style="478" hidden="1" customWidth="1"/>
    <col min="3337" max="3339" width="3.7109375" style="478" customWidth="1"/>
    <col min="3340" max="3340" width="12.7109375" style="478" customWidth="1"/>
    <col min="3341" max="3341" width="51.140625" style="478" customWidth="1"/>
    <col min="3342" max="3342" width="0" style="478" hidden="1" customWidth="1"/>
    <col min="3343" max="3343" width="18.7109375" style="478" customWidth="1"/>
    <col min="3344" max="3345" width="0" style="478" hidden="1" customWidth="1"/>
    <col min="3346" max="3346" width="11.7109375" style="478" customWidth="1"/>
    <col min="3347" max="3347" width="6.42578125" style="478" bestFit="1" customWidth="1"/>
    <col min="3348" max="3348" width="11.7109375" style="478" customWidth="1"/>
    <col min="3349" max="3349" width="0" style="478" hidden="1" customWidth="1"/>
    <col min="3350" max="3350" width="3.7109375" style="478" customWidth="1"/>
    <col min="3351" max="3351" width="11.140625" style="478" bestFit="1" customWidth="1"/>
    <col min="3352" max="3584" width="10.5703125" style="478"/>
    <col min="3585" max="3592" width="0" style="478" hidden="1" customWidth="1"/>
    <col min="3593" max="3595" width="3.7109375" style="478" customWidth="1"/>
    <col min="3596" max="3596" width="12.7109375" style="478" customWidth="1"/>
    <col min="3597" max="3597" width="51.140625" style="478" customWidth="1"/>
    <col min="3598" max="3598" width="0" style="478" hidden="1" customWidth="1"/>
    <col min="3599" max="3599" width="18.7109375" style="478" customWidth="1"/>
    <col min="3600" max="3601" width="0" style="478" hidden="1" customWidth="1"/>
    <col min="3602" max="3602" width="11.7109375" style="478" customWidth="1"/>
    <col min="3603" max="3603" width="6.42578125" style="478" bestFit="1" customWidth="1"/>
    <col min="3604" max="3604" width="11.7109375" style="478" customWidth="1"/>
    <col min="3605" max="3605" width="0" style="478" hidden="1" customWidth="1"/>
    <col min="3606" max="3606" width="3.7109375" style="478" customWidth="1"/>
    <col min="3607" max="3607" width="11.140625" style="478" bestFit="1" customWidth="1"/>
    <col min="3608" max="3840" width="10.5703125" style="478"/>
    <col min="3841" max="3848" width="0" style="478" hidden="1" customWidth="1"/>
    <col min="3849" max="3851" width="3.7109375" style="478" customWidth="1"/>
    <col min="3852" max="3852" width="12.7109375" style="478" customWidth="1"/>
    <col min="3853" max="3853" width="51.140625" style="478" customWidth="1"/>
    <col min="3854" max="3854" width="0" style="478" hidden="1" customWidth="1"/>
    <col min="3855" max="3855" width="18.7109375" style="478" customWidth="1"/>
    <col min="3856" max="3857" width="0" style="478" hidden="1" customWidth="1"/>
    <col min="3858" max="3858" width="11.7109375" style="478" customWidth="1"/>
    <col min="3859" max="3859" width="6.42578125" style="478" bestFit="1" customWidth="1"/>
    <col min="3860" max="3860" width="11.7109375" style="478" customWidth="1"/>
    <col min="3861" max="3861" width="0" style="478" hidden="1" customWidth="1"/>
    <col min="3862" max="3862" width="3.7109375" style="478" customWidth="1"/>
    <col min="3863" max="3863" width="11.140625" style="478" bestFit="1" customWidth="1"/>
    <col min="3864" max="4096" width="10.5703125" style="478"/>
    <col min="4097" max="4104" width="0" style="478" hidden="1" customWidth="1"/>
    <col min="4105" max="4107" width="3.7109375" style="478" customWidth="1"/>
    <col min="4108" max="4108" width="12.7109375" style="478" customWidth="1"/>
    <col min="4109" max="4109" width="51.140625" style="478" customWidth="1"/>
    <col min="4110" max="4110" width="0" style="478" hidden="1" customWidth="1"/>
    <col min="4111" max="4111" width="18.7109375" style="478" customWidth="1"/>
    <col min="4112" max="4113" width="0" style="478" hidden="1" customWidth="1"/>
    <col min="4114" max="4114" width="11.7109375" style="478" customWidth="1"/>
    <col min="4115" max="4115" width="6.42578125" style="478" bestFit="1" customWidth="1"/>
    <col min="4116" max="4116" width="11.7109375" style="478" customWidth="1"/>
    <col min="4117" max="4117" width="0" style="478" hidden="1" customWidth="1"/>
    <col min="4118" max="4118" width="3.7109375" style="478" customWidth="1"/>
    <col min="4119" max="4119" width="11.140625" style="478" bestFit="1" customWidth="1"/>
    <col min="4120" max="4352" width="10.5703125" style="478"/>
    <col min="4353" max="4360" width="0" style="478" hidden="1" customWidth="1"/>
    <col min="4361" max="4363" width="3.7109375" style="478" customWidth="1"/>
    <col min="4364" max="4364" width="12.7109375" style="478" customWidth="1"/>
    <col min="4365" max="4365" width="51.140625" style="478" customWidth="1"/>
    <col min="4366" max="4366" width="0" style="478" hidden="1" customWidth="1"/>
    <col min="4367" max="4367" width="18.7109375" style="478" customWidth="1"/>
    <col min="4368" max="4369" width="0" style="478" hidden="1" customWidth="1"/>
    <col min="4370" max="4370" width="11.7109375" style="478" customWidth="1"/>
    <col min="4371" max="4371" width="6.42578125" style="478" bestFit="1" customWidth="1"/>
    <col min="4372" max="4372" width="11.7109375" style="478" customWidth="1"/>
    <col min="4373" max="4373" width="0" style="478" hidden="1" customWidth="1"/>
    <col min="4374" max="4374" width="3.7109375" style="478" customWidth="1"/>
    <col min="4375" max="4375" width="11.140625" style="478" bestFit="1" customWidth="1"/>
    <col min="4376" max="4608" width="10.5703125" style="478"/>
    <col min="4609" max="4616" width="0" style="478" hidden="1" customWidth="1"/>
    <col min="4617" max="4619" width="3.7109375" style="478" customWidth="1"/>
    <col min="4620" max="4620" width="12.7109375" style="478" customWidth="1"/>
    <col min="4621" max="4621" width="51.140625" style="478" customWidth="1"/>
    <col min="4622" max="4622" width="0" style="478" hidden="1" customWidth="1"/>
    <col min="4623" max="4623" width="18.7109375" style="478" customWidth="1"/>
    <col min="4624" max="4625" width="0" style="478" hidden="1" customWidth="1"/>
    <col min="4626" max="4626" width="11.7109375" style="478" customWidth="1"/>
    <col min="4627" max="4627" width="6.42578125" style="478" bestFit="1" customWidth="1"/>
    <col min="4628" max="4628" width="11.7109375" style="478" customWidth="1"/>
    <col min="4629" max="4629" width="0" style="478" hidden="1" customWidth="1"/>
    <col min="4630" max="4630" width="3.7109375" style="478" customWidth="1"/>
    <col min="4631" max="4631" width="11.140625" style="478" bestFit="1" customWidth="1"/>
    <col min="4632" max="4864" width="10.5703125" style="478"/>
    <col min="4865" max="4872" width="0" style="478" hidden="1" customWidth="1"/>
    <col min="4873" max="4875" width="3.7109375" style="478" customWidth="1"/>
    <col min="4876" max="4876" width="12.7109375" style="478" customWidth="1"/>
    <col min="4877" max="4877" width="51.140625" style="478" customWidth="1"/>
    <col min="4878" max="4878" width="0" style="478" hidden="1" customWidth="1"/>
    <col min="4879" max="4879" width="18.7109375" style="478" customWidth="1"/>
    <col min="4880" max="4881" width="0" style="478" hidden="1" customWidth="1"/>
    <col min="4882" max="4882" width="11.7109375" style="478" customWidth="1"/>
    <col min="4883" max="4883" width="6.42578125" style="478" bestFit="1" customWidth="1"/>
    <col min="4884" max="4884" width="11.7109375" style="478" customWidth="1"/>
    <col min="4885" max="4885" width="0" style="478" hidden="1" customWidth="1"/>
    <col min="4886" max="4886" width="3.7109375" style="478" customWidth="1"/>
    <col min="4887" max="4887" width="11.140625" style="478" bestFit="1" customWidth="1"/>
    <col min="4888" max="5120" width="10.5703125" style="478"/>
    <col min="5121" max="5128" width="0" style="478" hidden="1" customWidth="1"/>
    <col min="5129" max="5131" width="3.7109375" style="478" customWidth="1"/>
    <col min="5132" max="5132" width="12.7109375" style="478" customWidth="1"/>
    <col min="5133" max="5133" width="51.140625" style="478" customWidth="1"/>
    <col min="5134" max="5134" width="0" style="478" hidden="1" customWidth="1"/>
    <col min="5135" max="5135" width="18.7109375" style="478" customWidth="1"/>
    <col min="5136" max="5137" width="0" style="478" hidden="1" customWidth="1"/>
    <col min="5138" max="5138" width="11.7109375" style="478" customWidth="1"/>
    <col min="5139" max="5139" width="6.42578125" style="478" bestFit="1" customWidth="1"/>
    <col min="5140" max="5140" width="11.7109375" style="478" customWidth="1"/>
    <col min="5141" max="5141" width="0" style="478" hidden="1" customWidth="1"/>
    <col min="5142" max="5142" width="3.7109375" style="478" customWidth="1"/>
    <col min="5143" max="5143" width="11.140625" style="478" bestFit="1" customWidth="1"/>
    <col min="5144" max="5376" width="10.5703125" style="478"/>
    <col min="5377" max="5384" width="0" style="478" hidden="1" customWidth="1"/>
    <col min="5385" max="5387" width="3.7109375" style="478" customWidth="1"/>
    <col min="5388" max="5388" width="12.7109375" style="478" customWidth="1"/>
    <col min="5389" max="5389" width="51.140625" style="478" customWidth="1"/>
    <col min="5390" max="5390" width="0" style="478" hidden="1" customWidth="1"/>
    <col min="5391" max="5391" width="18.7109375" style="478" customWidth="1"/>
    <col min="5392" max="5393" width="0" style="478" hidden="1" customWidth="1"/>
    <col min="5394" max="5394" width="11.7109375" style="478" customWidth="1"/>
    <col min="5395" max="5395" width="6.42578125" style="478" bestFit="1" customWidth="1"/>
    <col min="5396" max="5396" width="11.7109375" style="478" customWidth="1"/>
    <col min="5397" max="5397" width="0" style="478" hidden="1" customWidth="1"/>
    <col min="5398" max="5398" width="3.7109375" style="478" customWidth="1"/>
    <col min="5399" max="5399" width="11.140625" style="478" bestFit="1" customWidth="1"/>
    <col min="5400" max="5632" width="10.5703125" style="478"/>
    <col min="5633" max="5640" width="0" style="478" hidden="1" customWidth="1"/>
    <col min="5641" max="5643" width="3.7109375" style="478" customWidth="1"/>
    <col min="5644" max="5644" width="12.7109375" style="478" customWidth="1"/>
    <col min="5645" max="5645" width="51.140625" style="478" customWidth="1"/>
    <col min="5646" max="5646" width="0" style="478" hidden="1" customWidth="1"/>
    <col min="5647" max="5647" width="18.7109375" style="478" customWidth="1"/>
    <col min="5648" max="5649" width="0" style="478" hidden="1" customWidth="1"/>
    <col min="5650" max="5650" width="11.7109375" style="478" customWidth="1"/>
    <col min="5651" max="5651" width="6.42578125" style="478" bestFit="1" customWidth="1"/>
    <col min="5652" max="5652" width="11.7109375" style="478" customWidth="1"/>
    <col min="5653" max="5653" width="0" style="478" hidden="1" customWidth="1"/>
    <col min="5654" max="5654" width="3.7109375" style="478" customWidth="1"/>
    <col min="5655" max="5655" width="11.140625" style="478" bestFit="1" customWidth="1"/>
    <col min="5656" max="5888" width="10.5703125" style="478"/>
    <col min="5889" max="5896" width="0" style="478" hidden="1" customWidth="1"/>
    <col min="5897" max="5899" width="3.7109375" style="478" customWidth="1"/>
    <col min="5900" max="5900" width="12.7109375" style="478" customWidth="1"/>
    <col min="5901" max="5901" width="51.140625" style="478" customWidth="1"/>
    <col min="5902" max="5902" width="0" style="478" hidden="1" customWidth="1"/>
    <col min="5903" max="5903" width="18.7109375" style="478" customWidth="1"/>
    <col min="5904" max="5905" width="0" style="478" hidden="1" customWidth="1"/>
    <col min="5906" max="5906" width="11.7109375" style="478" customWidth="1"/>
    <col min="5907" max="5907" width="6.42578125" style="478" bestFit="1" customWidth="1"/>
    <col min="5908" max="5908" width="11.7109375" style="478" customWidth="1"/>
    <col min="5909" max="5909" width="0" style="478" hidden="1" customWidth="1"/>
    <col min="5910" max="5910" width="3.7109375" style="478" customWidth="1"/>
    <col min="5911" max="5911" width="11.140625" style="478" bestFit="1" customWidth="1"/>
    <col min="5912" max="6144" width="10.5703125" style="478"/>
    <col min="6145" max="6152" width="0" style="478" hidden="1" customWidth="1"/>
    <col min="6153" max="6155" width="3.7109375" style="478" customWidth="1"/>
    <col min="6156" max="6156" width="12.7109375" style="478" customWidth="1"/>
    <col min="6157" max="6157" width="51.140625" style="478" customWidth="1"/>
    <col min="6158" max="6158" width="0" style="478" hidden="1" customWidth="1"/>
    <col min="6159" max="6159" width="18.7109375" style="478" customWidth="1"/>
    <col min="6160" max="6161" width="0" style="478" hidden="1" customWidth="1"/>
    <col min="6162" max="6162" width="11.7109375" style="478" customWidth="1"/>
    <col min="6163" max="6163" width="6.42578125" style="478" bestFit="1" customWidth="1"/>
    <col min="6164" max="6164" width="11.7109375" style="478" customWidth="1"/>
    <col min="6165" max="6165" width="0" style="478" hidden="1" customWidth="1"/>
    <col min="6166" max="6166" width="3.7109375" style="478" customWidth="1"/>
    <col min="6167" max="6167" width="11.140625" style="478" bestFit="1" customWidth="1"/>
    <col min="6168" max="6400" width="10.5703125" style="478"/>
    <col min="6401" max="6408" width="0" style="478" hidden="1" customWidth="1"/>
    <col min="6409" max="6411" width="3.7109375" style="478" customWidth="1"/>
    <col min="6412" max="6412" width="12.7109375" style="478" customWidth="1"/>
    <col min="6413" max="6413" width="51.140625" style="478" customWidth="1"/>
    <col min="6414" max="6414" width="0" style="478" hidden="1" customWidth="1"/>
    <col min="6415" max="6415" width="18.7109375" style="478" customWidth="1"/>
    <col min="6416" max="6417" width="0" style="478" hidden="1" customWidth="1"/>
    <col min="6418" max="6418" width="11.7109375" style="478" customWidth="1"/>
    <col min="6419" max="6419" width="6.42578125" style="478" bestFit="1" customWidth="1"/>
    <col min="6420" max="6420" width="11.7109375" style="478" customWidth="1"/>
    <col min="6421" max="6421" width="0" style="478" hidden="1" customWidth="1"/>
    <col min="6422" max="6422" width="3.7109375" style="478" customWidth="1"/>
    <col min="6423" max="6423" width="11.140625" style="478" bestFit="1" customWidth="1"/>
    <col min="6424" max="6656" width="10.5703125" style="478"/>
    <col min="6657" max="6664" width="0" style="478" hidden="1" customWidth="1"/>
    <col min="6665" max="6667" width="3.7109375" style="478" customWidth="1"/>
    <col min="6668" max="6668" width="12.7109375" style="478" customWidth="1"/>
    <col min="6669" max="6669" width="51.140625" style="478" customWidth="1"/>
    <col min="6670" max="6670" width="0" style="478" hidden="1" customWidth="1"/>
    <col min="6671" max="6671" width="18.7109375" style="478" customWidth="1"/>
    <col min="6672" max="6673" width="0" style="478" hidden="1" customWidth="1"/>
    <col min="6674" max="6674" width="11.7109375" style="478" customWidth="1"/>
    <col min="6675" max="6675" width="6.42578125" style="478" bestFit="1" customWidth="1"/>
    <col min="6676" max="6676" width="11.7109375" style="478" customWidth="1"/>
    <col min="6677" max="6677" width="0" style="478" hidden="1" customWidth="1"/>
    <col min="6678" max="6678" width="3.7109375" style="478" customWidth="1"/>
    <col min="6679" max="6679" width="11.140625" style="478" bestFit="1" customWidth="1"/>
    <col min="6680" max="6912" width="10.5703125" style="478"/>
    <col min="6913" max="6920" width="0" style="478" hidden="1" customWidth="1"/>
    <col min="6921" max="6923" width="3.7109375" style="478" customWidth="1"/>
    <col min="6924" max="6924" width="12.7109375" style="478" customWidth="1"/>
    <col min="6925" max="6925" width="51.140625" style="478" customWidth="1"/>
    <col min="6926" max="6926" width="0" style="478" hidden="1" customWidth="1"/>
    <col min="6927" max="6927" width="18.7109375" style="478" customWidth="1"/>
    <col min="6928" max="6929" width="0" style="478" hidden="1" customWidth="1"/>
    <col min="6930" max="6930" width="11.7109375" style="478" customWidth="1"/>
    <col min="6931" max="6931" width="6.42578125" style="478" bestFit="1" customWidth="1"/>
    <col min="6932" max="6932" width="11.7109375" style="478" customWidth="1"/>
    <col min="6933" max="6933" width="0" style="478" hidden="1" customWidth="1"/>
    <col min="6934" max="6934" width="3.7109375" style="478" customWidth="1"/>
    <col min="6935" max="6935" width="11.140625" style="478" bestFit="1" customWidth="1"/>
    <col min="6936" max="7168" width="10.5703125" style="478"/>
    <col min="7169" max="7176" width="0" style="478" hidden="1" customWidth="1"/>
    <col min="7177" max="7179" width="3.7109375" style="478" customWidth="1"/>
    <col min="7180" max="7180" width="12.7109375" style="478" customWidth="1"/>
    <col min="7181" max="7181" width="51.140625" style="478" customWidth="1"/>
    <col min="7182" max="7182" width="0" style="478" hidden="1" customWidth="1"/>
    <col min="7183" max="7183" width="18.7109375" style="478" customWidth="1"/>
    <col min="7184" max="7185" width="0" style="478" hidden="1" customWidth="1"/>
    <col min="7186" max="7186" width="11.7109375" style="478" customWidth="1"/>
    <col min="7187" max="7187" width="6.42578125" style="478" bestFit="1" customWidth="1"/>
    <col min="7188" max="7188" width="11.7109375" style="478" customWidth="1"/>
    <col min="7189" max="7189" width="0" style="478" hidden="1" customWidth="1"/>
    <col min="7190" max="7190" width="3.7109375" style="478" customWidth="1"/>
    <col min="7191" max="7191" width="11.140625" style="478" bestFit="1" customWidth="1"/>
    <col min="7192" max="7424" width="10.5703125" style="478"/>
    <col min="7425" max="7432" width="0" style="478" hidden="1" customWidth="1"/>
    <col min="7433" max="7435" width="3.7109375" style="478" customWidth="1"/>
    <col min="7436" max="7436" width="12.7109375" style="478" customWidth="1"/>
    <col min="7437" max="7437" width="51.140625" style="478" customWidth="1"/>
    <col min="7438" max="7438" width="0" style="478" hidden="1" customWidth="1"/>
    <col min="7439" max="7439" width="18.7109375" style="478" customWidth="1"/>
    <col min="7440" max="7441" width="0" style="478" hidden="1" customWidth="1"/>
    <col min="7442" max="7442" width="11.7109375" style="478" customWidth="1"/>
    <col min="7443" max="7443" width="6.42578125" style="478" bestFit="1" customWidth="1"/>
    <col min="7444" max="7444" width="11.7109375" style="478" customWidth="1"/>
    <col min="7445" max="7445" width="0" style="478" hidden="1" customWidth="1"/>
    <col min="7446" max="7446" width="3.7109375" style="478" customWidth="1"/>
    <col min="7447" max="7447" width="11.140625" style="478" bestFit="1" customWidth="1"/>
    <col min="7448" max="7680" width="10.5703125" style="478"/>
    <col min="7681" max="7688" width="0" style="478" hidden="1" customWidth="1"/>
    <col min="7689" max="7691" width="3.7109375" style="478" customWidth="1"/>
    <col min="7692" max="7692" width="12.7109375" style="478" customWidth="1"/>
    <col min="7693" max="7693" width="51.140625" style="478" customWidth="1"/>
    <col min="7694" max="7694" width="0" style="478" hidden="1" customWidth="1"/>
    <col min="7695" max="7695" width="18.7109375" style="478" customWidth="1"/>
    <col min="7696" max="7697" width="0" style="478" hidden="1" customWidth="1"/>
    <col min="7698" max="7698" width="11.7109375" style="478" customWidth="1"/>
    <col min="7699" max="7699" width="6.42578125" style="478" bestFit="1" customWidth="1"/>
    <col min="7700" max="7700" width="11.7109375" style="478" customWidth="1"/>
    <col min="7701" max="7701" width="0" style="478" hidden="1" customWidth="1"/>
    <col min="7702" max="7702" width="3.7109375" style="478" customWidth="1"/>
    <col min="7703" max="7703" width="11.140625" style="478" bestFit="1" customWidth="1"/>
    <col min="7704" max="7936" width="10.5703125" style="478"/>
    <col min="7937" max="7944" width="0" style="478" hidden="1" customWidth="1"/>
    <col min="7945" max="7947" width="3.7109375" style="478" customWidth="1"/>
    <col min="7948" max="7948" width="12.7109375" style="478" customWidth="1"/>
    <col min="7949" max="7949" width="51.140625" style="478" customWidth="1"/>
    <col min="7950" max="7950" width="0" style="478" hidden="1" customWidth="1"/>
    <col min="7951" max="7951" width="18.7109375" style="478" customWidth="1"/>
    <col min="7952" max="7953" width="0" style="478" hidden="1" customWidth="1"/>
    <col min="7954" max="7954" width="11.7109375" style="478" customWidth="1"/>
    <col min="7955" max="7955" width="6.42578125" style="478" bestFit="1" customWidth="1"/>
    <col min="7956" max="7956" width="11.7109375" style="478" customWidth="1"/>
    <col min="7957" max="7957" width="0" style="478" hidden="1" customWidth="1"/>
    <col min="7958" max="7958" width="3.7109375" style="478" customWidth="1"/>
    <col min="7959" max="7959" width="11.140625" style="478" bestFit="1" customWidth="1"/>
    <col min="7960" max="8192" width="10.5703125" style="478"/>
    <col min="8193" max="8200" width="0" style="478" hidden="1" customWidth="1"/>
    <col min="8201" max="8203" width="3.7109375" style="478" customWidth="1"/>
    <col min="8204" max="8204" width="12.7109375" style="478" customWidth="1"/>
    <col min="8205" max="8205" width="51.140625" style="478" customWidth="1"/>
    <col min="8206" max="8206" width="0" style="478" hidden="1" customWidth="1"/>
    <col min="8207" max="8207" width="18.7109375" style="478" customWidth="1"/>
    <col min="8208" max="8209" width="0" style="478" hidden="1" customWidth="1"/>
    <col min="8210" max="8210" width="11.7109375" style="478" customWidth="1"/>
    <col min="8211" max="8211" width="6.42578125" style="478" bestFit="1" customWidth="1"/>
    <col min="8212" max="8212" width="11.7109375" style="478" customWidth="1"/>
    <col min="8213" max="8213" width="0" style="478" hidden="1" customWidth="1"/>
    <col min="8214" max="8214" width="3.7109375" style="478" customWidth="1"/>
    <col min="8215" max="8215" width="11.140625" style="478" bestFit="1" customWidth="1"/>
    <col min="8216" max="8448" width="10.5703125" style="478"/>
    <col min="8449" max="8456" width="0" style="478" hidden="1" customWidth="1"/>
    <col min="8457" max="8459" width="3.7109375" style="478" customWidth="1"/>
    <col min="8460" max="8460" width="12.7109375" style="478" customWidth="1"/>
    <col min="8461" max="8461" width="51.140625" style="478" customWidth="1"/>
    <col min="8462" max="8462" width="0" style="478" hidden="1" customWidth="1"/>
    <col min="8463" max="8463" width="18.7109375" style="478" customWidth="1"/>
    <col min="8464" max="8465" width="0" style="478" hidden="1" customWidth="1"/>
    <col min="8466" max="8466" width="11.7109375" style="478" customWidth="1"/>
    <col min="8467" max="8467" width="6.42578125" style="478" bestFit="1" customWidth="1"/>
    <col min="8468" max="8468" width="11.7109375" style="478" customWidth="1"/>
    <col min="8469" max="8469" width="0" style="478" hidden="1" customWidth="1"/>
    <col min="8470" max="8470" width="3.7109375" style="478" customWidth="1"/>
    <col min="8471" max="8471" width="11.140625" style="478" bestFit="1" customWidth="1"/>
    <col min="8472" max="8704" width="10.5703125" style="478"/>
    <col min="8705" max="8712" width="0" style="478" hidden="1" customWidth="1"/>
    <col min="8713" max="8715" width="3.7109375" style="478" customWidth="1"/>
    <col min="8716" max="8716" width="12.7109375" style="478" customWidth="1"/>
    <col min="8717" max="8717" width="51.140625" style="478" customWidth="1"/>
    <col min="8718" max="8718" width="0" style="478" hidden="1" customWidth="1"/>
    <col min="8719" max="8719" width="18.7109375" style="478" customWidth="1"/>
    <col min="8720" max="8721" width="0" style="478" hidden="1" customWidth="1"/>
    <col min="8722" max="8722" width="11.7109375" style="478" customWidth="1"/>
    <col min="8723" max="8723" width="6.42578125" style="478" bestFit="1" customWidth="1"/>
    <col min="8724" max="8724" width="11.7109375" style="478" customWidth="1"/>
    <col min="8725" max="8725" width="0" style="478" hidden="1" customWidth="1"/>
    <col min="8726" max="8726" width="3.7109375" style="478" customWidth="1"/>
    <col min="8727" max="8727" width="11.140625" style="478" bestFit="1" customWidth="1"/>
    <col min="8728" max="8960" width="10.5703125" style="478"/>
    <col min="8961" max="8968" width="0" style="478" hidden="1" customWidth="1"/>
    <col min="8969" max="8971" width="3.7109375" style="478" customWidth="1"/>
    <col min="8972" max="8972" width="12.7109375" style="478" customWidth="1"/>
    <col min="8973" max="8973" width="51.140625" style="478" customWidth="1"/>
    <col min="8974" max="8974" width="0" style="478" hidden="1" customWidth="1"/>
    <col min="8975" max="8975" width="18.7109375" style="478" customWidth="1"/>
    <col min="8976" max="8977" width="0" style="478" hidden="1" customWidth="1"/>
    <col min="8978" max="8978" width="11.7109375" style="478" customWidth="1"/>
    <col min="8979" max="8979" width="6.42578125" style="478" bestFit="1" customWidth="1"/>
    <col min="8980" max="8980" width="11.7109375" style="478" customWidth="1"/>
    <col min="8981" max="8981" width="0" style="478" hidden="1" customWidth="1"/>
    <col min="8982" max="8982" width="3.7109375" style="478" customWidth="1"/>
    <col min="8983" max="8983" width="11.140625" style="478" bestFit="1" customWidth="1"/>
    <col min="8984" max="9216" width="10.5703125" style="478"/>
    <col min="9217" max="9224" width="0" style="478" hidden="1" customWidth="1"/>
    <col min="9225" max="9227" width="3.7109375" style="478" customWidth="1"/>
    <col min="9228" max="9228" width="12.7109375" style="478" customWidth="1"/>
    <col min="9229" max="9229" width="51.140625" style="478" customWidth="1"/>
    <col min="9230" max="9230" width="0" style="478" hidden="1" customWidth="1"/>
    <col min="9231" max="9231" width="18.7109375" style="478" customWidth="1"/>
    <col min="9232" max="9233" width="0" style="478" hidden="1" customWidth="1"/>
    <col min="9234" max="9234" width="11.7109375" style="478" customWidth="1"/>
    <col min="9235" max="9235" width="6.42578125" style="478" bestFit="1" customWidth="1"/>
    <col min="9236" max="9236" width="11.7109375" style="478" customWidth="1"/>
    <col min="9237" max="9237" width="0" style="478" hidden="1" customWidth="1"/>
    <col min="9238" max="9238" width="3.7109375" style="478" customWidth="1"/>
    <col min="9239" max="9239" width="11.140625" style="478" bestFit="1" customWidth="1"/>
    <col min="9240" max="9472" width="10.5703125" style="478"/>
    <col min="9473" max="9480" width="0" style="478" hidden="1" customWidth="1"/>
    <col min="9481" max="9483" width="3.7109375" style="478" customWidth="1"/>
    <col min="9484" max="9484" width="12.7109375" style="478" customWidth="1"/>
    <col min="9485" max="9485" width="51.140625" style="478" customWidth="1"/>
    <col min="9486" max="9486" width="0" style="478" hidden="1" customWidth="1"/>
    <col min="9487" max="9487" width="18.7109375" style="478" customWidth="1"/>
    <col min="9488" max="9489" width="0" style="478" hidden="1" customWidth="1"/>
    <col min="9490" max="9490" width="11.7109375" style="478" customWidth="1"/>
    <col min="9491" max="9491" width="6.42578125" style="478" bestFit="1" customWidth="1"/>
    <col min="9492" max="9492" width="11.7109375" style="478" customWidth="1"/>
    <col min="9493" max="9493" width="0" style="478" hidden="1" customWidth="1"/>
    <col min="9494" max="9494" width="3.7109375" style="478" customWidth="1"/>
    <col min="9495" max="9495" width="11.140625" style="478" bestFit="1" customWidth="1"/>
    <col min="9496" max="9728" width="10.5703125" style="478"/>
    <col min="9729" max="9736" width="0" style="478" hidden="1" customWidth="1"/>
    <col min="9737" max="9739" width="3.7109375" style="478" customWidth="1"/>
    <col min="9740" max="9740" width="12.7109375" style="478" customWidth="1"/>
    <col min="9741" max="9741" width="51.140625" style="478" customWidth="1"/>
    <col min="9742" max="9742" width="0" style="478" hidden="1" customWidth="1"/>
    <col min="9743" max="9743" width="18.7109375" style="478" customWidth="1"/>
    <col min="9744" max="9745" width="0" style="478" hidden="1" customWidth="1"/>
    <col min="9746" max="9746" width="11.7109375" style="478" customWidth="1"/>
    <col min="9747" max="9747" width="6.42578125" style="478" bestFit="1" customWidth="1"/>
    <col min="9748" max="9748" width="11.7109375" style="478" customWidth="1"/>
    <col min="9749" max="9749" width="0" style="478" hidden="1" customWidth="1"/>
    <col min="9750" max="9750" width="3.7109375" style="478" customWidth="1"/>
    <col min="9751" max="9751" width="11.140625" style="478" bestFit="1" customWidth="1"/>
    <col min="9752" max="9984" width="10.5703125" style="478"/>
    <col min="9985" max="9992" width="0" style="478" hidden="1" customWidth="1"/>
    <col min="9993" max="9995" width="3.7109375" style="478" customWidth="1"/>
    <col min="9996" max="9996" width="12.7109375" style="478" customWidth="1"/>
    <col min="9997" max="9997" width="51.140625" style="478" customWidth="1"/>
    <col min="9998" max="9998" width="0" style="478" hidden="1" customWidth="1"/>
    <col min="9999" max="9999" width="18.7109375" style="478" customWidth="1"/>
    <col min="10000" max="10001" width="0" style="478" hidden="1" customWidth="1"/>
    <col min="10002" max="10002" width="11.7109375" style="478" customWidth="1"/>
    <col min="10003" max="10003" width="6.42578125" style="478" bestFit="1" customWidth="1"/>
    <col min="10004" max="10004" width="11.7109375" style="478" customWidth="1"/>
    <col min="10005" max="10005" width="0" style="478" hidden="1" customWidth="1"/>
    <col min="10006" max="10006" width="3.7109375" style="478" customWidth="1"/>
    <col min="10007" max="10007" width="11.140625" style="478" bestFit="1" customWidth="1"/>
    <col min="10008" max="10240" width="10.5703125" style="478"/>
    <col min="10241" max="10248" width="0" style="478" hidden="1" customWidth="1"/>
    <col min="10249" max="10251" width="3.7109375" style="478" customWidth="1"/>
    <col min="10252" max="10252" width="12.7109375" style="478" customWidth="1"/>
    <col min="10253" max="10253" width="51.140625" style="478" customWidth="1"/>
    <col min="10254" max="10254" width="0" style="478" hidden="1" customWidth="1"/>
    <col min="10255" max="10255" width="18.7109375" style="478" customWidth="1"/>
    <col min="10256" max="10257" width="0" style="478" hidden="1" customWidth="1"/>
    <col min="10258" max="10258" width="11.7109375" style="478" customWidth="1"/>
    <col min="10259" max="10259" width="6.42578125" style="478" bestFit="1" customWidth="1"/>
    <col min="10260" max="10260" width="11.7109375" style="478" customWidth="1"/>
    <col min="10261" max="10261" width="0" style="478" hidden="1" customWidth="1"/>
    <col min="10262" max="10262" width="3.7109375" style="478" customWidth="1"/>
    <col min="10263" max="10263" width="11.140625" style="478" bestFit="1" customWidth="1"/>
    <col min="10264" max="10496" width="10.5703125" style="478"/>
    <col min="10497" max="10504" width="0" style="478" hidden="1" customWidth="1"/>
    <col min="10505" max="10507" width="3.7109375" style="478" customWidth="1"/>
    <col min="10508" max="10508" width="12.7109375" style="478" customWidth="1"/>
    <col min="10509" max="10509" width="51.140625" style="478" customWidth="1"/>
    <col min="10510" max="10510" width="0" style="478" hidden="1" customWidth="1"/>
    <col min="10511" max="10511" width="18.7109375" style="478" customWidth="1"/>
    <col min="10512" max="10513" width="0" style="478" hidden="1" customWidth="1"/>
    <col min="10514" max="10514" width="11.7109375" style="478" customWidth="1"/>
    <col min="10515" max="10515" width="6.42578125" style="478" bestFit="1" customWidth="1"/>
    <col min="10516" max="10516" width="11.7109375" style="478" customWidth="1"/>
    <col min="10517" max="10517" width="0" style="478" hidden="1" customWidth="1"/>
    <col min="10518" max="10518" width="3.7109375" style="478" customWidth="1"/>
    <col min="10519" max="10519" width="11.140625" style="478" bestFit="1" customWidth="1"/>
    <col min="10520" max="10752" width="10.5703125" style="478"/>
    <col min="10753" max="10760" width="0" style="478" hidden="1" customWidth="1"/>
    <col min="10761" max="10763" width="3.7109375" style="478" customWidth="1"/>
    <col min="10764" max="10764" width="12.7109375" style="478" customWidth="1"/>
    <col min="10765" max="10765" width="51.140625" style="478" customWidth="1"/>
    <col min="10766" max="10766" width="0" style="478" hidden="1" customWidth="1"/>
    <col min="10767" max="10767" width="18.7109375" style="478" customWidth="1"/>
    <col min="10768" max="10769" width="0" style="478" hidden="1" customWidth="1"/>
    <col min="10770" max="10770" width="11.7109375" style="478" customWidth="1"/>
    <col min="10771" max="10771" width="6.42578125" style="478" bestFit="1" customWidth="1"/>
    <col min="10772" max="10772" width="11.7109375" style="478" customWidth="1"/>
    <col min="10773" max="10773" width="0" style="478" hidden="1" customWidth="1"/>
    <col min="10774" max="10774" width="3.7109375" style="478" customWidth="1"/>
    <col min="10775" max="10775" width="11.140625" style="478" bestFit="1" customWidth="1"/>
    <col min="10776" max="11008" width="10.5703125" style="478"/>
    <col min="11009" max="11016" width="0" style="478" hidden="1" customWidth="1"/>
    <col min="11017" max="11019" width="3.7109375" style="478" customWidth="1"/>
    <col min="11020" max="11020" width="12.7109375" style="478" customWidth="1"/>
    <col min="11021" max="11021" width="51.140625" style="478" customWidth="1"/>
    <col min="11022" max="11022" width="0" style="478" hidden="1" customWidth="1"/>
    <col min="11023" max="11023" width="18.7109375" style="478" customWidth="1"/>
    <col min="11024" max="11025" width="0" style="478" hidden="1" customWidth="1"/>
    <col min="11026" max="11026" width="11.7109375" style="478" customWidth="1"/>
    <col min="11027" max="11027" width="6.42578125" style="478" bestFit="1" customWidth="1"/>
    <col min="11028" max="11028" width="11.7109375" style="478" customWidth="1"/>
    <col min="11029" max="11029" width="0" style="478" hidden="1" customWidth="1"/>
    <col min="11030" max="11030" width="3.7109375" style="478" customWidth="1"/>
    <col min="11031" max="11031" width="11.140625" style="478" bestFit="1" customWidth="1"/>
    <col min="11032" max="11264" width="10.5703125" style="478"/>
    <col min="11265" max="11272" width="0" style="478" hidden="1" customWidth="1"/>
    <col min="11273" max="11275" width="3.7109375" style="478" customWidth="1"/>
    <col min="11276" max="11276" width="12.7109375" style="478" customWidth="1"/>
    <col min="11277" max="11277" width="51.140625" style="478" customWidth="1"/>
    <col min="11278" max="11278" width="0" style="478" hidden="1" customWidth="1"/>
    <col min="11279" max="11279" width="18.7109375" style="478" customWidth="1"/>
    <col min="11280" max="11281" width="0" style="478" hidden="1" customWidth="1"/>
    <col min="11282" max="11282" width="11.7109375" style="478" customWidth="1"/>
    <col min="11283" max="11283" width="6.42578125" style="478" bestFit="1" customWidth="1"/>
    <col min="11284" max="11284" width="11.7109375" style="478" customWidth="1"/>
    <col min="11285" max="11285" width="0" style="478" hidden="1" customWidth="1"/>
    <col min="11286" max="11286" width="3.7109375" style="478" customWidth="1"/>
    <col min="11287" max="11287" width="11.140625" style="478" bestFit="1" customWidth="1"/>
    <col min="11288" max="11520" width="10.5703125" style="478"/>
    <col min="11521" max="11528" width="0" style="478" hidden="1" customWidth="1"/>
    <col min="11529" max="11531" width="3.7109375" style="478" customWidth="1"/>
    <col min="11532" max="11532" width="12.7109375" style="478" customWidth="1"/>
    <col min="11533" max="11533" width="51.140625" style="478" customWidth="1"/>
    <col min="11534" max="11534" width="0" style="478" hidden="1" customWidth="1"/>
    <col min="11535" max="11535" width="18.7109375" style="478" customWidth="1"/>
    <col min="11536" max="11537" width="0" style="478" hidden="1" customWidth="1"/>
    <col min="11538" max="11538" width="11.7109375" style="478" customWidth="1"/>
    <col min="11539" max="11539" width="6.42578125" style="478" bestFit="1" customWidth="1"/>
    <col min="11540" max="11540" width="11.7109375" style="478" customWidth="1"/>
    <col min="11541" max="11541" width="0" style="478" hidden="1" customWidth="1"/>
    <col min="11542" max="11542" width="3.7109375" style="478" customWidth="1"/>
    <col min="11543" max="11543" width="11.140625" style="478" bestFit="1" customWidth="1"/>
    <col min="11544" max="11776" width="10.5703125" style="478"/>
    <col min="11777" max="11784" width="0" style="478" hidden="1" customWidth="1"/>
    <col min="11785" max="11787" width="3.7109375" style="478" customWidth="1"/>
    <col min="11788" max="11788" width="12.7109375" style="478" customWidth="1"/>
    <col min="11789" max="11789" width="51.140625" style="478" customWidth="1"/>
    <col min="11790" max="11790" width="0" style="478" hidden="1" customWidth="1"/>
    <col min="11791" max="11791" width="18.7109375" style="478" customWidth="1"/>
    <col min="11792" max="11793" width="0" style="478" hidden="1" customWidth="1"/>
    <col min="11794" max="11794" width="11.7109375" style="478" customWidth="1"/>
    <col min="11795" max="11795" width="6.42578125" style="478" bestFit="1" customWidth="1"/>
    <col min="11796" max="11796" width="11.7109375" style="478" customWidth="1"/>
    <col min="11797" max="11797" width="0" style="478" hidden="1" customWidth="1"/>
    <col min="11798" max="11798" width="3.7109375" style="478" customWidth="1"/>
    <col min="11799" max="11799" width="11.140625" style="478" bestFit="1" customWidth="1"/>
    <col min="11800" max="12032" width="10.5703125" style="478"/>
    <col min="12033" max="12040" width="0" style="478" hidden="1" customWidth="1"/>
    <col min="12041" max="12043" width="3.7109375" style="478" customWidth="1"/>
    <col min="12044" max="12044" width="12.7109375" style="478" customWidth="1"/>
    <col min="12045" max="12045" width="51.140625" style="478" customWidth="1"/>
    <col min="12046" max="12046" width="0" style="478" hidden="1" customWidth="1"/>
    <col min="12047" max="12047" width="18.7109375" style="478" customWidth="1"/>
    <col min="12048" max="12049" width="0" style="478" hidden="1" customWidth="1"/>
    <col min="12050" max="12050" width="11.7109375" style="478" customWidth="1"/>
    <col min="12051" max="12051" width="6.42578125" style="478" bestFit="1" customWidth="1"/>
    <col min="12052" max="12052" width="11.7109375" style="478" customWidth="1"/>
    <col min="12053" max="12053" width="0" style="478" hidden="1" customWidth="1"/>
    <col min="12054" max="12054" width="3.7109375" style="478" customWidth="1"/>
    <col min="12055" max="12055" width="11.140625" style="478" bestFit="1" customWidth="1"/>
    <col min="12056" max="12288" width="10.5703125" style="478"/>
    <col min="12289" max="12296" width="0" style="478" hidden="1" customWidth="1"/>
    <col min="12297" max="12299" width="3.7109375" style="478" customWidth="1"/>
    <col min="12300" max="12300" width="12.7109375" style="478" customWidth="1"/>
    <col min="12301" max="12301" width="51.140625" style="478" customWidth="1"/>
    <col min="12302" max="12302" width="0" style="478" hidden="1" customWidth="1"/>
    <col min="12303" max="12303" width="18.7109375" style="478" customWidth="1"/>
    <col min="12304" max="12305" width="0" style="478" hidden="1" customWidth="1"/>
    <col min="12306" max="12306" width="11.7109375" style="478" customWidth="1"/>
    <col min="12307" max="12307" width="6.42578125" style="478" bestFit="1" customWidth="1"/>
    <col min="12308" max="12308" width="11.7109375" style="478" customWidth="1"/>
    <col min="12309" max="12309" width="0" style="478" hidden="1" customWidth="1"/>
    <col min="12310" max="12310" width="3.7109375" style="478" customWidth="1"/>
    <col min="12311" max="12311" width="11.140625" style="478" bestFit="1" customWidth="1"/>
    <col min="12312" max="12544" width="10.5703125" style="478"/>
    <col min="12545" max="12552" width="0" style="478" hidden="1" customWidth="1"/>
    <col min="12553" max="12555" width="3.7109375" style="478" customWidth="1"/>
    <col min="12556" max="12556" width="12.7109375" style="478" customWidth="1"/>
    <col min="12557" max="12557" width="51.140625" style="478" customWidth="1"/>
    <col min="12558" max="12558" width="0" style="478" hidden="1" customWidth="1"/>
    <col min="12559" max="12559" width="18.7109375" style="478" customWidth="1"/>
    <col min="12560" max="12561" width="0" style="478" hidden="1" customWidth="1"/>
    <col min="12562" max="12562" width="11.7109375" style="478" customWidth="1"/>
    <col min="12563" max="12563" width="6.42578125" style="478" bestFit="1" customWidth="1"/>
    <col min="12564" max="12564" width="11.7109375" style="478" customWidth="1"/>
    <col min="12565" max="12565" width="0" style="478" hidden="1" customWidth="1"/>
    <col min="12566" max="12566" width="3.7109375" style="478" customWidth="1"/>
    <col min="12567" max="12567" width="11.140625" style="478" bestFit="1" customWidth="1"/>
    <col min="12568" max="12800" width="10.5703125" style="478"/>
    <col min="12801" max="12808" width="0" style="478" hidden="1" customWidth="1"/>
    <col min="12809" max="12811" width="3.7109375" style="478" customWidth="1"/>
    <col min="12812" max="12812" width="12.7109375" style="478" customWidth="1"/>
    <col min="12813" max="12813" width="51.140625" style="478" customWidth="1"/>
    <col min="12814" max="12814" width="0" style="478" hidden="1" customWidth="1"/>
    <col min="12815" max="12815" width="18.7109375" style="478" customWidth="1"/>
    <col min="12816" max="12817" width="0" style="478" hidden="1" customWidth="1"/>
    <col min="12818" max="12818" width="11.7109375" style="478" customWidth="1"/>
    <col min="12819" max="12819" width="6.42578125" style="478" bestFit="1" customWidth="1"/>
    <col min="12820" max="12820" width="11.7109375" style="478" customWidth="1"/>
    <col min="12821" max="12821" width="0" style="478" hidden="1" customWidth="1"/>
    <col min="12822" max="12822" width="3.7109375" style="478" customWidth="1"/>
    <col min="12823" max="12823" width="11.140625" style="478" bestFit="1" customWidth="1"/>
    <col min="12824" max="13056" width="10.5703125" style="478"/>
    <col min="13057" max="13064" width="0" style="478" hidden="1" customWidth="1"/>
    <col min="13065" max="13067" width="3.7109375" style="478" customWidth="1"/>
    <col min="13068" max="13068" width="12.7109375" style="478" customWidth="1"/>
    <col min="13069" max="13069" width="51.140625" style="478" customWidth="1"/>
    <col min="13070" max="13070" width="0" style="478" hidden="1" customWidth="1"/>
    <col min="13071" max="13071" width="18.7109375" style="478" customWidth="1"/>
    <col min="13072" max="13073" width="0" style="478" hidden="1" customWidth="1"/>
    <col min="13074" max="13074" width="11.7109375" style="478" customWidth="1"/>
    <col min="13075" max="13075" width="6.42578125" style="478" bestFit="1" customWidth="1"/>
    <col min="13076" max="13076" width="11.7109375" style="478" customWidth="1"/>
    <col min="13077" max="13077" width="0" style="478" hidden="1" customWidth="1"/>
    <col min="13078" max="13078" width="3.7109375" style="478" customWidth="1"/>
    <col min="13079" max="13079" width="11.140625" style="478" bestFit="1" customWidth="1"/>
    <col min="13080" max="13312" width="10.5703125" style="478"/>
    <col min="13313" max="13320" width="0" style="478" hidden="1" customWidth="1"/>
    <col min="13321" max="13323" width="3.7109375" style="478" customWidth="1"/>
    <col min="13324" max="13324" width="12.7109375" style="478" customWidth="1"/>
    <col min="13325" max="13325" width="51.140625" style="478" customWidth="1"/>
    <col min="13326" max="13326" width="0" style="478" hidden="1" customWidth="1"/>
    <col min="13327" max="13327" width="18.7109375" style="478" customWidth="1"/>
    <col min="13328" max="13329" width="0" style="478" hidden="1" customWidth="1"/>
    <col min="13330" max="13330" width="11.7109375" style="478" customWidth="1"/>
    <col min="13331" max="13331" width="6.42578125" style="478" bestFit="1" customWidth="1"/>
    <col min="13332" max="13332" width="11.7109375" style="478" customWidth="1"/>
    <col min="13333" max="13333" width="0" style="478" hidden="1" customWidth="1"/>
    <col min="13334" max="13334" width="3.7109375" style="478" customWidth="1"/>
    <col min="13335" max="13335" width="11.140625" style="478" bestFit="1" customWidth="1"/>
    <col min="13336" max="13568" width="10.5703125" style="478"/>
    <col min="13569" max="13576" width="0" style="478" hidden="1" customWidth="1"/>
    <col min="13577" max="13579" width="3.7109375" style="478" customWidth="1"/>
    <col min="13580" max="13580" width="12.7109375" style="478" customWidth="1"/>
    <col min="13581" max="13581" width="51.140625" style="478" customWidth="1"/>
    <col min="13582" max="13582" width="0" style="478" hidden="1" customWidth="1"/>
    <col min="13583" max="13583" width="18.7109375" style="478" customWidth="1"/>
    <col min="13584" max="13585" width="0" style="478" hidden="1" customWidth="1"/>
    <col min="13586" max="13586" width="11.7109375" style="478" customWidth="1"/>
    <col min="13587" max="13587" width="6.42578125" style="478" bestFit="1" customWidth="1"/>
    <col min="13588" max="13588" width="11.7109375" style="478" customWidth="1"/>
    <col min="13589" max="13589" width="0" style="478" hidden="1" customWidth="1"/>
    <col min="13590" max="13590" width="3.7109375" style="478" customWidth="1"/>
    <col min="13591" max="13591" width="11.140625" style="478" bestFit="1" customWidth="1"/>
    <col min="13592" max="13824" width="10.5703125" style="478"/>
    <col min="13825" max="13832" width="0" style="478" hidden="1" customWidth="1"/>
    <col min="13833" max="13835" width="3.7109375" style="478" customWidth="1"/>
    <col min="13836" max="13836" width="12.7109375" style="478" customWidth="1"/>
    <col min="13837" max="13837" width="51.140625" style="478" customWidth="1"/>
    <col min="13838" max="13838" width="0" style="478" hidden="1" customWidth="1"/>
    <col min="13839" max="13839" width="18.7109375" style="478" customWidth="1"/>
    <col min="13840" max="13841" width="0" style="478" hidden="1" customWidth="1"/>
    <col min="13842" max="13842" width="11.7109375" style="478" customWidth="1"/>
    <col min="13843" max="13843" width="6.42578125" style="478" bestFit="1" customWidth="1"/>
    <col min="13844" max="13844" width="11.7109375" style="478" customWidth="1"/>
    <col min="13845" max="13845" width="0" style="478" hidden="1" customWidth="1"/>
    <col min="13846" max="13846" width="3.7109375" style="478" customWidth="1"/>
    <col min="13847" max="13847" width="11.140625" style="478" bestFit="1" customWidth="1"/>
    <col min="13848" max="14080" width="10.5703125" style="478"/>
    <col min="14081" max="14088" width="0" style="478" hidden="1" customWidth="1"/>
    <col min="14089" max="14091" width="3.7109375" style="478" customWidth="1"/>
    <col min="14092" max="14092" width="12.7109375" style="478" customWidth="1"/>
    <col min="14093" max="14093" width="51.140625" style="478" customWidth="1"/>
    <col min="14094" max="14094" width="0" style="478" hidden="1" customWidth="1"/>
    <col min="14095" max="14095" width="18.7109375" style="478" customWidth="1"/>
    <col min="14096" max="14097" width="0" style="478" hidden="1" customWidth="1"/>
    <col min="14098" max="14098" width="11.7109375" style="478" customWidth="1"/>
    <col min="14099" max="14099" width="6.42578125" style="478" bestFit="1" customWidth="1"/>
    <col min="14100" max="14100" width="11.7109375" style="478" customWidth="1"/>
    <col min="14101" max="14101" width="0" style="478" hidden="1" customWidth="1"/>
    <col min="14102" max="14102" width="3.7109375" style="478" customWidth="1"/>
    <col min="14103" max="14103" width="11.140625" style="478" bestFit="1" customWidth="1"/>
    <col min="14104" max="14336" width="10.5703125" style="478"/>
    <col min="14337" max="14344" width="0" style="478" hidden="1" customWidth="1"/>
    <col min="14345" max="14347" width="3.7109375" style="478" customWidth="1"/>
    <col min="14348" max="14348" width="12.7109375" style="478" customWidth="1"/>
    <col min="14349" max="14349" width="51.140625" style="478" customWidth="1"/>
    <col min="14350" max="14350" width="0" style="478" hidden="1" customWidth="1"/>
    <col min="14351" max="14351" width="18.7109375" style="478" customWidth="1"/>
    <col min="14352" max="14353" width="0" style="478" hidden="1" customWidth="1"/>
    <col min="14354" max="14354" width="11.7109375" style="478" customWidth="1"/>
    <col min="14355" max="14355" width="6.42578125" style="478" bestFit="1" customWidth="1"/>
    <col min="14356" max="14356" width="11.7109375" style="478" customWidth="1"/>
    <col min="14357" max="14357" width="0" style="478" hidden="1" customWidth="1"/>
    <col min="14358" max="14358" width="3.7109375" style="478" customWidth="1"/>
    <col min="14359" max="14359" width="11.140625" style="478" bestFit="1" customWidth="1"/>
    <col min="14360" max="14592" width="10.5703125" style="478"/>
    <col min="14593" max="14600" width="0" style="478" hidden="1" customWidth="1"/>
    <col min="14601" max="14603" width="3.7109375" style="478" customWidth="1"/>
    <col min="14604" max="14604" width="12.7109375" style="478" customWidth="1"/>
    <col min="14605" max="14605" width="51.140625" style="478" customWidth="1"/>
    <col min="14606" max="14606" width="0" style="478" hidden="1" customWidth="1"/>
    <col min="14607" max="14607" width="18.7109375" style="478" customWidth="1"/>
    <col min="14608" max="14609" width="0" style="478" hidden="1" customWidth="1"/>
    <col min="14610" max="14610" width="11.7109375" style="478" customWidth="1"/>
    <col min="14611" max="14611" width="6.42578125" style="478" bestFit="1" customWidth="1"/>
    <col min="14612" max="14612" width="11.7109375" style="478" customWidth="1"/>
    <col min="14613" max="14613" width="0" style="478" hidden="1" customWidth="1"/>
    <col min="14614" max="14614" width="3.7109375" style="478" customWidth="1"/>
    <col min="14615" max="14615" width="11.140625" style="478" bestFit="1" customWidth="1"/>
    <col min="14616" max="14848" width="10.5703125" style="478"/>
    <col min="14849" max="14856" width="0" style="478" hidden="1" customWidth="1"/>
    <col min="14857" max="14859" width="3.7109375" style="478" customWidth="1"/>
    <col min="14860" max="14860" width="12.7109375" style="478" customWidth="1"/>
    <col min="14861" max="14861" width="51.140625" style="478" customWidth="1"/>
    <col min="14862" max="14862" width="0" style="478" hidden="1" customWidth="1"/>
    <col min="14863" max="14863" width="18.7109375" style="478" customWidth="1"/>
    <col min="14864" max="14865" width="0" style="478" hidden="1" customWidth="1"/>
    <col min="14866" max="14866" width="11.7109375" style="478" customWidth="1"/>
    <col min="14867" max="14867" width="6.42578125" style="478" bestFit="1" customWidth="1"/>
    <col min="14868" max="14868" width="11.7109375" style="478" customWidth="1"/>
    <col min="14869" max="14869" width="0" style="478" hidden="1" customWidth="1"/>
    <col min="14870" max="14870" width="3.7109375" style="478" customWidth="1"/>
    <col min="14871" max="14871" width="11.140625" style="478" bestFit="1" customWidth="1"/>
    <col min="14872" max="15104" width="10.5703125" style="478"/>
    <col min="15105" max="15112" width="0" style="478" hidden="1" customWidth="1"/>
    <col min="15113" max="15115" width="3.7109375" style="478" customWidth="1"/>
    <col min="15116" max="15116" width="12.7109375" style="478" customWidth="1"/>
    <col min="15117" max="15117" width="51.140625" style="478" customWidth="1"/>
    <col min="15118" max="15118" width="0" style="478" hidden="1" customWidth="1"/>
    <col min="15119" max="15119" width="18.7109375" style="478" customWidth="1"/>
    <col min="15120" max="15121" width="0" style="478" hidden="1" customWidth="1"/>
    <col min="15122" max="15122" width="11.7109375" style="478" customWidth="1"/>
    <col min="15123" max="15123" width="6.42578125" style="478" bestFit="1" customWidth="1"/>
    <col min="15124" max="15124" width="11.7109375" style="478" customWidth="1"/>
    <col min="15125" max="15125" width="0" style="478" hidden="1" customWidth="1"/>
    <col min="15126" max="15126" width="3.7109375" style="478" customWidth="1"/>
    <col min="15127" max="15127" width="11.140625" style="478" bestFit="1" customWidth="1"/>
    <col min="15128" max="15360" width="10.5703125" style="478"/>
    <col min="15361" max="15368" width="0" style="478" hidden="1" customWidth="1"/>
    <col min="15369" max="15371" width="3.7109375" style="478" customWidth="1"/>
    <col min="15372" max="15372" width="12.7109375" style="478" customWidth="1"/>
    <col min="15373" max="15373" width="51.140625" style="478" customWidth="1"/>
    <col min="15374" max="15374" width="0" style="478" hidden="1" customWidth="1"/>
    <col min="15375" max="15375" width="18.7109375" style="478" customWidth="1"/>
    <col min="15376" max="15377" width="0" style="478" hidden="1" customWidth="1"/>
    <col min="15378" max="15378" width="11.7109375" style="478" customWidth="1"/>
    <col min="15379" max="15379" width="6.42578125" style="478" bestFit="1" customWidth="1"/>
    <col min="15380" max="15380" width="11.7109375" style="478" customWidth="1"/>
    <col min="15381" max="15381" width="0" style="478" hidden="1" customWidth="1"/>
    <col min="15382" max="15382" width="3.7109375" style="478" customWidth="1"/>
    <col min="15383" max="15383" width="11.140625" style="478" bestFit="1" customWidth="1"/>
    <col min="15384" max="15616" width="10.5703125" style="478"/>
    <col min="15617" max="15624" width="0" style="478" hidden="1" customWidth="1"/>
    <col min="15625" max="15627" width="3.7109375" style="478" customWidth="1"/>
    <col min="15628" max="15628" width="12.7109375" style="478" customWidth="1"/>
    <col min="15629" max="15629" width="51.140625" style="478" customWidth="1"/>
    <col min="15630" max="15630" width="0" style="478" hidden="1" customWidth="1"/>
    <col min="15631" max="15631" width="18.7109375" style="478" customWidth="1"/>
    <col min="15632" max="15633" width="0" style="478" hidden="1" customWidth="1"/>
    <col min="15634" max="15634" width="11.7109375" style="478" customWidth="1"/>
    <col min="15635" max="15635" width="6.42578125" style="478" bestFit="1" customWidth="1"/>
    <col min="15636" max="15636" width="11.7109375" style="478" customWidth="1"/>
    <col min="15637" max="15637" width="0" style="478" hidden="1" customWidth="1"/>
    <col min="15638" max="15638" width="3.7109375" style="478" customWidth="1"/>
    <col min="15639" max="15639" width="11.140625" style="478" bestFit="1" customWidth="1"/>
    <col min="15640" max="15872" width="10.5703125" style="478"/>
    <col min="15873" max="15880" width="0" style="478" hidden="1" customWidth="1"/>
    <col min="15881" max="15883" width="3.7109375" style="478" customWidth="1"/>
    <col min="15884" max="15884" width="12.7109375" style="478" customWidth="1"/>
    <col min="15885" max="15885" width="51.140625" style="478" customWidth="1"/>
    <col min="15886" max="15886" width="0" style="478" hidden="1" customWidth="1"/>
    <col min="15887" max="15887" width="18.7109375" style="478" customWidth="1"/>
    <col min="15888" max="15889" width="0" style="478" hidden="1" customWidth="1"/>
    <col min="15890" max="15890" width="11.7109375" style="478" customWidth="1"/>
    <col min="15891" max="15891" width="6.42578125" style="478" bestFit="1" customWidth="1"/>
    <col min="15892" max="15892" width="11.7109375" style="478" customWidth="1"/>
    <col min="15893" max="15893" width="0" style="478" hidden="1" customWidth="1"/>
    <col min="15894" max="15894" width="3.7109375" style="478" customWidth="1"/>
    <col min="15895" max="15895" width="11.140625" style="478" bestFit="1" customWidth="1"/>
    <col min="15896" max="16128" width="10.5703125" style="478"/>
    <col min="16129" max="16136" width="0" style="478" hidden="1" customWidth="1"/>
    <col min="16137" max="16139" width="3.7109375" style="478" customWidth="1"/>
    <col min="16140" max="16140" width="12.7109375" style="478" customWidth="1"/>
    <col min="16141" max="16141" width="51.140625" style="478" customWidth="1"/>
    <col min="16142" max="16142" width="0" style="478" hidden="1" customWidth="1"/>
    <col min="16143" max="16143" width="18.7109375" style="478" customWidth="1"/>
    <col min="16144" max="16145" width="0" style="478" hidden="1" customWidth="1"/>
    <col min="16146" max="16146" width="11.7109375" style="478" customWidth="1"/>
    <col min="16147" max="16147" width="6.42578125" style="478" bestFit="1" customWidth="1"/>
    <col min="16148" max="16148" width="11.7109375" style="478" customWidth="1"/>
    <col min="16149" max="16149" width="0" style="478" hidden="1" customWidth="1"/>
    <col min="16150" max="16150" width="3.7109375" style="478" customWidth="1"/>
    <col min="16151" max="16151" width="11.140625" style="478" bestFit="1" customWidth="1"/>
    <col min="16152" max="16384" width="10.5703125" style="478"/>
  </cols>
  <sheetData>
    <row r="1" spans="1:33" hidden="1"/>
    <row r="2" spans="1:33" hidden="1"/>
    <row r="3" spans="1:33" hidden="1"/>
    <row r="4" spans="1:33" ht="3" customHeight="1">
      <c r="J4" s="483"/>
      <c r="K4" s="483"/>
      <c r="L4" s="479"/>
      <c r="M4" s="479"/>
      <c r="N4" s="479"/>
      <c r="O4" s="486"/>
      <c r="P4" s="486"/>
      <c r="Q4" s="486"/>
      <c r="R4" s="486"/>
      <c r="S4" s="486"/>
      <c r="T4" s="486"/>
      <c r="U4" s="479"/>
    </row>
    <row r="5" spans="1:33" ht="22.5" customHeight="1">
      <c r="J5" s="483"/>
      <c r="K5" s="483"/>
      <c r="L5" s="1216" t="s">
        <v>632</v>
      </c>
      <c r="M5" s="1216"/>
      <c r="N5" s="1216"/>
      <c r="O5" s="1216"/>
      <c r="P5" s="1216"/>
      <c r="Q5" s="1216"/>
      <c r="R5" s="1216"/>
      <c r="S5" s="1216"/>
      <c r="T5" s="1216"/>
      <c r="U5" s="499"/>
    </row>
    <row r="6" spans="1:33" ht="3" customHeight="1">
      <c r="J6" s="483"/>
      <c r="K6" s="483"/>
      <c r="L6" s="479"/>
      <c r="M6" s="479"/>
      <c r="N6" s="479"/>
      <c r="O6" s="482"/>
      <c r="P6" s="482"/>
      <c r="Q6" s="482"/>
      <c r="R6" s="482"/>
      <c r="S6" s="482"/>
      <c r="T6" s="482"/>
      <c r="U6" s="479"/>
    </row>
    <row r="7" spans="1:33" s="493" customFormat="1" ht="22.5">
      <c r="A7" s="513"/>
      <c r="B7" s="513"/>
      <c r="C7" s="513"/>
      <c r="D7" s="513"/>
      <c r="E7" s="513"/>
      <c r="F7" s="513"/>
      <c r="G7" s="513"/>
      <c r="H7" s="513"/>
      <c r="L7" s="501"/>
      <c r="M7" s="619" t="s">
        <v>502</v>
      </c>
      <c r="N7" s="668"/>
      <c r="O7" s="1222" t="str">
        <f>IF(NameOrPr_ch="",IF(NameOrPr="","",NameOrPr),NameOrPr_ch)</f>
        <v>РСТ по РО</v>
      </c>
      <c r="P7" s="1222"/>
      <c r="Q7" s="1222"/>
      <c r="R7" s="1222"/>
      <c r="S7" s="1222"/>
      <c r="T7" s="1222"/>
      <c r="U7" s="584"/>
      <c r="V7" s="584"/>
      <c r="W7" s="521"/>
      <c r="X7" s="507"/>
      <c r="Y7" s="507"/>
      <c r="Z7" s="507"/>
      <c r="AA7" s="507"/>
      <c r="AB7" s="507"/>
      <c r="AC7" s="507"/>
      <c r="AD7" s="507"/>
      <c r="AE7" s="507"/>
      <c r="AF7" s="507"/>
      <c r="AG7" s="507"/>
    </row>
    <row r="8" spans="1:33" s="493" customFormat="1" ht="18.75">
      <c r="A8" s="513"/>
      <c r="B8" s="513"/>
      <c r="C8" s="513"/>
      <c r="D8" s="513"/>
      <c r="E8" s="513"/>
      <c r="F8" s="513"/>
      <c r="G8" s="513"/>
      <c r="H8" s="513"/>
      <c r="L8" s="501"/>
      <c r="M8" s="619" t="s">
        <v>597</v>
      </c>
      <c r="N8" s="668"/>
      <c r="O8" s="1222" t="str">
        <f>IF(datePr_ch="",IF(datePr="","",datePr),datePr_ch)</f>
        <v>22.11.2022</v>
      </c>
      <c r="P8" s="1222"/>
      <c r="Q8" s="1222"/>
      <c r="R8" s="1222"/>
      <c r="S8" s="1222"/>
      <c r="T8" s="1222"/>
      <c r="U8" s="584"/>
      <c r="V8" s="584"/>
      <c r="W8" s="521"/>
      <c r="X8" s="507"/>
      <c r="Y8" s="507"/>
      <c r="Z8" s="507"/>
      <c r="AA8" s="507"/>
      <c r="AB8" s="507"/>
      <c r="AC8" s="507"/>
      <c r="AD8" s="507"/>
      <c r="AE8" s="507"/>
      <c r="AF8" s="507"/>
      <c r="AG8" s="507"/>
    </row>
    <row r="9" spans="1:33" s="493" customFormat="1" ht="18.75">
      <c r="A9" s="513"/>
      <c r="B9" s="513"/>
      <c r="C9" s="513"/>
      <c r="D9" s="513"/>
      <c r="E9" s="513"/>
      <c r="F9" s="513"/>
      <c r="G9" s="513"/>
      <c r="H9" s="513"/>
      <c r="L9" s="152"/>
      <c r="M9" s="619" t="s">
        <v>596</v>
      </c>
      <c r="N9" s="668"/>
      <c r="O9" s="1222" t="str">
        <f>IF(numberPr_ch="",IF(numberPr="","",numberPr),numberPr_ch)</f>
        <v>65/13</v>
      </c>
      <c r="P9" s="1222"/>
      <c r="Q9" s="1222"/>
      <c r="R9" s="1222"/>
      <c r="S9" s="1222"/>
      <c r="T9" s="1222"/>
      <c r="U9" s="584"/>
      <c r="V9" s="584"/>
      <c r="W9" s="521"/>
      <c r="X9" s="507"/>
      <c r="Y9" s="507"/>
      <c r="Z9" s="507"/>
      <c r="AA9" s="507"/>
      <c r="AB9" s="507"/>
      <c r="AC9" s="507"/>
      <c r="AD9" s="507"/>
      <c r="AE9" s="507"/>
      <c r="AF9" s="507"/>
      <c r="AG9" s="507"/>
    </row>
    <row r="10" spans="1:33" s="493" customFormat="1" ht="18.75">
      <c r="A10" s="513"/>
      <c r="B10" s="513"/>
      <c r="C10" s="513"/>
      <c r="D10" s="513"/>
      <c r="E10" s="513"/>
      <c r="F10" s="513"/>
      <c r="G10" s="513"/>
      <c r="H10" s="513"/>
      <c r="L10" s="152"/>
      <c r="M10" s="619" t="s">
        <v>501</v>
      </c>
      <c r="N10" s="668"/>
      <c r="O10" s="1222" t="str">
        <f>IF(IstPub_ch="",IF(IstPub="","",IstPub),IstPub_ch)</f>
        <v>Официальный интернет - портал правовой информации pravo.donland.ru от 23.11.2022г. №6145202211230065</v>
      </c>
      <c r="P10" s="1222"/>
      <c r="Q10" s="1222"/>
      <c r="R10" s="1222"/>
      <c r="S10" s="1222"/>
      <c r="T10" s="1222"/>
      <c r="U10" s="584"/>
      <c r="V10" s="584"/>
      <c r="W10" s="521"/>
      <c r="X10" s="507"/>
      <c r="Y10" s="507"/>
      <c r="Z10" s="507"/>
      <c r="AA10" s="507"/>
      <c r="AB10" s="507"/>
      <c r="AC10" s="507"/>
      <c r="AD10" s="507"/>
      <c r="AE10" s="507"/>
      <c r="AF10" s="507"/>
      <c r="AG10" s="507"/>
    </row>
    <row r="11" spans="1:33" s="493" customFormat="1" ht="11.25" hidden="1">
      <c r="A11" s="513"/>
      <c r="B11" s="513"/>
      <c r="C11" s="513"/>
      <c r="D11" s="513"/>
      <c r="E11" s="513"/>
      <c r="F11" s="513"/>
      <c r="G11" s="513"/>
      <c r="H11" s="513"/>
      <c r="L11" s="152"/>
      <c r="M11" s="152"/>
      <c r="N11" s="490"/>
      <c r="O11" s="500"/>
      <c r="P11" s="500"/>
      <c r="Q11" s="500"/>
      <c r="R11" s="500"/>
      <c r="S11" s="500"/>
      <c r="T11" s="500"/>
      <c r="U11" s="505" t="s">
        <v>373</v>
      </c>
      <c r="X11" s="507"/>
      <c r="Y11" s="507"/>
      <c r="Z11" s="507"/>
      <c r="AA11" s="507"/>
      <c r="AB11" s="507"/>
      <c r="AC11" s="507"/>
      <c r="AD11" s="507"/>
      <c r="AE11" s="507"/>
      <c r="AF11" s="507"/>
      <c r="AG11" s="507"/>
    </row>
    <row r="12" spans="1:33" ht="15" customHeight="1">
      <c r="H12" s="512" t="s">
        <v>93</v>
      </c>
      <c r="J12" s="483"/>
      <c r="K12" s="483"/>
      <c r="L12" s="479"/>
      <c r="M12" s="479"/>
      <c r="N12" s="479"/>
      <c r="O12" s="1243"/>
      <c r="P12" s="1243"/>
      <c r="Q12" s="1243"/>
      <c r="R12" s="1243"/>
      <c r="S12" s="1243"/>
      <c r="T12" s="1243"/>
      <c r="U12" s="1243"/>
    </row>
    <row r="13" spans="1:33">
      <c r="J13" s="483"/>
      <c r="K13" s="483"/>
      <c r="L13" s="1150" t="s">
        <v>454</v>
      </c>
      <c r="M13" s="1150"/>
      <c r="N13" s="1150"/>
      <c r="O13" s="1150"/>
      <c r="P13" s="1150"/>
      <c r="Q13" s="1150"/>
      <c r="R13" s="1150"/>
      <c r="S13" s="1150"/>
      <c r="T13" s="1150"/>
      <c r="U13" s="1150"/>
      <c r="V13" s="1150"/>
      <c r="W13" s="1150" t="s">
        <v>455</v>
      </c>
    </row>
    <row r="14" spans="1:33" ht="14.25" customHeight="1">
      <c r="J14" s="483"/>
      <c r="K14" s="483"/>
      <c r="L14" s="1229" t="s">
        <v>92</v>
      </c>
      <c r="M14" s="1229" t="s">
        <v>640</v>
      </c>
      <c r="N14" s="476"/>
      <c r="O14" s="1230" t="s">
        <v>642</v>
      </c>
      <c r="P14" s="1231"/>
      <c r="Q14" s="1231"/>
      <c r="R14" s="1231"/>
      <c r="S14" s="1231"/>
      <c r="T14" s="1232"/>
      <c r="U14" s="1213" t="s">
        <v>341</v>
      </c>
      <c r="V14" s="1242" t="s">
        <v>275</v>
      </c>
      <c r="W14" s="1150"/>
    </row>
    <row r="15" spans="1:33" ht="14.25" customHeight="1">
      <c r="J15" s="483"/>
      <c r="K15" s="483"/>
      <c r="L15" s="1229"/>
      <c r="M15" s="1229"/>
      <c r="N15" s="475"/>
      <c r="O15" s="1235" t="s">
        <v>641</v>
      </c>
      <c r="P15" s="657"/>
      <c r="Q15" s="657"/>
      <c r="R15" s="1211" t="s">
        <v>655</v>
      </c>
      <c r="S15" s="1211"/>
      <c r="T15" s="1212"/>
      <c r="U15" s="1214"/>
      <c r="V15" s="1242"/>
      <c r="W15" s="1150"/>
    </row>
    <row r="16" spans="1:33" ht="30.75" customHeight="1">
      <c r="J16" s="483"/>
      <c r="K16" s="483"/>
      <c r="L16" s="1229"/>
      <c r="M16" s="1229"/>
      <c r="N16" s="474"/>
      <c r="O16" s="1236"/>
      <c r="P16" s="655"/>
      <c r="Q16" s="656"/>
      <c r="R16" s="538" t="s">
        <v>274</v>
      </c>
      <c r="S16" s="1224" t="s">
        <v>273</v>
      </c>
      <c r="T16" s="1225"/>
      <c r="U16" s="1215"/>
      <c r="V16" s="1242"/>
      <c r="W16" s="1150"/>
    </row>
    <row r="17" spans="1:33">
      <c r="J17" s="483"/>
      <c r="K17" s="491">
        <v>1</v>
      </c>
      <c r="L17" s="639" t="s">
        <v>93</v>
      </c>
      <c r="M17" s="639" t="s">
        <v>49</v>
      </c>
      <c r="N17" s="511" t="s">
        <v>49</v>
      </c>
      <c r="O17" s="640">
        <f ca="1">OFFSET(O17,0,-1)+1</f>
        <v>3</v>
      </c>
      <c r="P17" s="641">
        <f ca="1">OFFSET(P17,0,-1)</f>
        <v>3</v>
      </c>
      <c r="Q17" s="641">
        <f ca="1">OFFSET(Q17,0,-1)</f>
        <v>3</v>
      </c>
      <c r="R17" s="640">
        <f ca="1">OFFSET(R17,0,-1)+1</f>
        <v>4</v>
      </c>
      <c r="S17" s="1246">
        <f ca="1">OFFSET(S17,0,-1)+1</f>
        <v>5</v>
      </c>
      <c r="T17" s="1246"/>
      <c r="U17" s="640">
        <f ca="1">OFFSET(U17,0,-2)+1</f>
        <v>6</v>
      </c>
      <c r="V17" s="641">
        <f ca="1">OFFSET(V17,0,-1)</f>
        <v>6</v>
      </c>
      <c r="W17" s="640">
        <f ca="1">OFFSET(W17,0,-1)+1</f>
        <v>7</v>
      </c>
    </row>
    <row r="18" spans="1:33" ht="22.5">
      <c r="A18" s="1202">
        <v>1</v>
      </c>
      <c r="B18" s="903"/>
      <c r="C18" s="903"/>
      <c r="D18" s="903"/>
      <c r="E18" s="904"/>
      <c r="F18" s="905"/>
      <c r="G18" s="905"/>
      <c r="H18" s="905"/>
      <c r="I18" s="906"/>
      <c r="J18" s="901"/>
      <c r="K18" s="908"/>
      <c r="L18" s="595">
        <f>mergeValue(A18)</f>
        <v>1</v>
      </c>
      <c r="M18" s="643" t="s">
        <v>20</v>
      </c>
      <c r="N18" s="582"/>
      <c r="O18" s="1244"/>
      <c r="P18" s="1244"/>
      <c r="Q18" s="1244"/>
      <c r="R18" s="1244"/>
      <c r="S18" s="1244"/>
      <c r="T18" s="1244"/>
      <c r="U18" s="1244"/>
      <c r="V18" s="1244"/>
      <c r="W18" s="632" t="s">
        <v>476</v>
      </c>
    </row>
    <row r="19" spans="1:33" ht="22.5">
      <c r="A19" s="1202"/>
      <c r="B19" s="1202">
        <v>1</v>
      </c>
      <c r="C19" s="903"/>
      <c r="D19" s="903"/>
      <c r="E19" s="905"/>
      <c r="F19" s="905"/>
      <c r="G19" s="905"/>
      <c r="H19" s="905"/>
      <c r="I19" s="900"/>
      <c r="J19" s="899"/>
      <c r="K19" s="902"/>
      <c r="L19" s="595" t="str">
        <f>mergeValue(A19) &amp;"."&amp; mergeValue(B19)</f>
        <v>1.1</v>
      </c>
      <c r="M19" s="548" t="s">
        <v>16</v>
      </c>
      <c r="N19" s="582"/>
      <c r="O19" s="1244"/>
      <c r="P19" s="1244"/>
      <c r="Q19" s="1244"/>
      <c r="R19" s="1244"/>
      <c r="S19" s="1244"/>
      <c r="T19" s="1244"/>
      <c r="U19" s="1244"/>
      <c r="V19" s="1244"/>
      <c r="W19" s="632" t="s">
        <v>477</v>
      </c>
    </row>
    <row r="20" spans="1:33" ht="22.5">
      <c r="A20" s="1202"/>
      <c r="B20" s="1202"/>
      <c r="C20" s="1202">
        <v>1</v>
      </c>
      <c r="D20" s="903"/>
      <c r="E20" s="905"/>
      <c r="F20" s="905"/>
      <c r="G20" s="905"/>
      <c r="H20" s="905"/>
      <c r="I20" s="907"/>
      <c r="J20" s="899"/>
      <c r="K20" s="902"/>
      <c r="L20" s="595" t="str">
        <f>mergeValue(A20) &amp;"."&amp; mergeValue(B20)&amp;"."&amp; mergeValue(C20)</f>
        <v>1.1.1</v>
      </c>
      <c r="M20" s="549" t="s">
        <v>7</v>
      </c>
      <c r="N20" s="582"/>
      <c r="O20" s="1244"/>
      <c r="P20" s="1244"/>
      <c r="Q20" s="1244"/>
      <c r="R20" s="1244"/>
      <c r="S20" s="1244"/>
      <c r="T20" s="1244"/>
      <c r="U20" s="1244"/>
      <c r="V20" s="1244"/>
      <c r="W20" s="632" t="s">
        <v>634</v>
      </c>
    </row>
    <row r="21" spans="1:33" ht="22.5">
      <c r="A21" s="1202"/>
      <c r="B21" s="1202"/>
      <c r="C21" s="1202"/>
      <c r="D21" s="1202">
        <v>1</v>
      </c>
      <c r="E21" s="905"/>
      <c r="F21" s="905"/>
      <c r="G21" s="905"/>
      <c r="H21" s="905"/>
      <c r="I21" s="907"/>
      <c r="J21" s="899"/>
      <c r="K21" s="902"/>
      <c r="L21" s="595" t="str">
        <f>mergeValue(A21) &amp;"."&amp; mergeValue(B21)&amp;"."&amp; mergeValue(C21)&amp;"."&amp; mergeValue(D21)</f>
        <v>1.1.1.1</v>
      </c>
      <c r="M21" s="550" t="s">
        <v>22</v>
      </c>
      <c r="N21" s="582"/>
      <c r="O21" s="1244"/>
      <c r="P21" s="1244"/>
      <c r="Q21" s="1244"/>
      <c r="R21" s="1244"/>
      <c r="S21" s="1244"/>
      <c r="T21" s="1244"/>
      <c r="U21" s="1244"/>
      <c r="V21" s="1244"/>
      <c r="W21" s="632" t="s">
        <v>635</v>
      </c>
    </row>
    <row r="22" spans="1:33" ht="101.25">
      <c r="A22" s="1202"/>
      <c r="B22" s="1202"/>
      <c r="C22" s="1202"/>
      <c r="D22" s="1202"/>
      <c r="E22" s="1202">
        <v>1</v>
      </c>
      <c r="F22" s="905"/>
      <c r="G22" s="905"/>
      <c r="H22" s="903">
        <v>1</v>
      </c>
      <c r="I22" s="1202">
        <v>1</v>
      </c>
      <c r="J22" s="905"/>
      <c r="K22" s="910"/>
      <c r="L22" s="595" t="str">
        <f>mergeValue(A22) &amp;"."&amp; mergeValue(B22)&amp;"."&amp; mergeValue(C22)&amp;"."&amp; mergeValue(D22)&amp;"."&amp; mergeValue(E22)</f>
        <v>1.1.1.1.1</v>
      </c>
      <c r="M22" s="556" t="s">
        <v>9</v>
      </c>
      <c r="N22" s="583"/>
      <c r="O22" s="1204"/>
      <c r="P22" s="1204"/>
      <c r="Q22" s="1204"/>
      <c r="R22" s="1204"/>
      <c r="S22" s="1204"/>
      <c r="T22" s="1204"/>
      <c r="U22" s="1204"/>
      <c r="V22" s="1204"/>
      <c r="W22" s="632" t="s">
        <v>639</v>
      </c>
    </row>
    <row r="23" spans="1:33" ht="90">
      <c r="A23" s="1202"/>
      <c r="B23" s="1202"/>
      <c r="C23" s="1202"/>
      <c r="D23" s="1202"/>
      <c r="E23" s="1202"/>
      <c r="F23" s="1202">
        <v>1</v>
      </c>
      <c r="G23" s="903"/>
      <c r="H23" s="903"/>
      <c r="I23" s="1202"/>
      <c r="J23" s="1202">
        <v>1</v>
      </c>
      <c r="K23" s="911"/>
      <c r="L23" s="595" t="str">
        <f>mergeValue(A23) &amp;"."&amp; mergeValue(B23)&amp;"."&amp; mergeValue(C23)&amp;"."&amp; mergeValue(D23)&amp;"."&amp; mergeValue(E23)&amp;"."&amp; mergeValue(F23)</f>
        <v>1.1.1.1.1.1</v>
      </c>
      <c r="M23" s="557" t="s">
        <v>10</v>
      </c>
      <c r="N23" s="583"/>
      <c r="O23" s="1205"/>
      <c r="P23" s="1206"/>
      <c r="Q23" s="1206"/>
      <c r="R23" s="1206"/>
      <c r="S23" s="1206"/>
      <c r="T23" s="1206"/>
      <c r="U23" s="1206"/>
      <c r="V23" s="1207"/>
      <c r="W23" s="632" t="s">
        <v>637</v>
      </c>
      <c r="Y23" s="506" t="str">
        <f>strCheckUnique(Z23:Z26)</f>
        <v/>
      </c>
      <c r="AA23" s="506" t="str">
        <f>IF(O23="","",O23 &amp; ":_")</f>
        <v/>
      </c>
    </row>
    <row r="24" spans="1:33" ht="189" customHeight="1">
      <c r="A24" s="1202"/>
      <c r="B24" s="1202"/>
      <c r="C24" s="1202"/>
      <c r="D24" s="1202"/>
      <c r="E24" s="1202"/>
      <c r="F24" s="1202"/>
      <c r="G24" s="903">
        <v>1</v>
      </c>
      <c r="H24" s="903"/>
      <c r="I24" s="1202"/>
      <c r="J24" s="1202"/>
      <c r="K24" s="911">
        <v>1</v>
      </c>
      <c r="L24" s="595" t="str">
        <f>mergeValue(A24) &amp;"."&amp; mergeValue(B24)&amp;"."&amp; mergeValue(C24)&amp;"."&amp; mergeValue(D24)&amp;"."&amp; mergeValue(E24)&amp;"."&amp; mergeValue(F24)&amp;"."&amp; mergeValue(G24)</f>
        <v>1.1.1.1.1.1.1</v>
      </c>
      <c r="M24" s="1071"/>
      <c r="N24" s="588"/>
      <c r="O24" s="1080"/>
      <c r="P24" s="564"/>
      <c r="Q24" s="564"/>
      <c r="R24" s="1245"/>
      <c r="S24" s="1209" t="s">
        <v>84</v>
      </c>
      <c r="T24" s="1245"/>
      <c r="U24" s="1209" t="s">
        <v>85</v>
      </c>
      <c r="V24" s="580"/>
      <c r="W24" s="1219" t="s">
        <v>657</v>
      </c>
      <c r="X24" s="502" t="str">
        <f>strCheckDate(O25:V25)</f>
        <v/>
      </c>
      <c r="Y24" s="506"/>
      <c r="Z24" s="506" t="str">
        <f>IF(M24="","",M24 )</f>
        <v/>
      </c>
      <c r="AA24" s="506"/>
      <c r="AB24" s="506"/>
      <c r="AC24" s="506"/>
    </row>
    <row r="25" spans="1:33" ht="11.25" hidden="1">
      <c r="A25" s="1202"/>
      <c r="B25" s="1202"/>
      <c r="C25" s="1202"/>
      <c r="D25" s="1202"/>
      <c r="E25" s="1202"/>
      <c r="F25" s="1202"/>
      <c r="G25" s="903"/>
      <c r="H25" s="903"/>
      <c r="I25" s="1202"/>
      <c r="J25" s="1202"/>
      <c r="K25" s="911"/>
      <c r="L25" s="602"/>
      <c r="M25" s="648"/>
      <c r="N25" s="588"/>
      <c r="O25" s="586"/>
      <c r="P25" s="564"/>
      <c r="Q25" s="586" t="str">
        <f>R24 &amp; "-" &amp; T24</f>
        <v>-</v>
      </c>
      <c r="R25" s="1208"/>
      <c r="S25" s="1209"/>
      <c r="T25" s="1208"/>
      <c r="U25" s="1209"/>
      <c r="V25" s="580"/>
      <c r="W25" s="1220"/>
    </row>
    <row r="26" spans="1:33" s="477" customFormat="1" ht="15" customHeight="1">
      <c r="A26" s="1202"/>
      <c r="B26" s="1202"/>
      <c r="C26" s="1202"/>
      <c r="D26" s="1202"/>
      <c r="E26" s="1202"/>
      <c r="F26" s="1202"/>
      <c r="G26" s="905"/>
      <c r="H26" s="903"/>
      <c r="I26" s="1202"/>
      <c r="J26" s="1202"/>
      <c r="K26" s="910"/>
      <c r="L26" s="540"/>
      <c r="M26" s="559" t="s">
        <v>25</v>
      </c>
      <c r="N26" s="553"/>
      <c r="O26" s="547"/>
      <c r="P26" s="547"/>
      <c r="Q26" s="547"/>
      <c r="R26" s="575"/>
      <c r="S26" s="566"/>
      <c r="T26" s="565"/>
      <c r="U26" s="553"/>
      <c r="V26" s="562"/>
      <c r="W26" s="1221"/>
      <c r="X26" s="503"/>
      <c r="Y26" s="503"/>
      <c r="Z26" s="503"/>
      <c r="AA26" s="503"/>
      <c r="AB26" s="503"/>
      <c r="AC26" s="503"/>
      <c r="AD26" s="503"/>
      <c r="AE26" s="503"/>
      <c r="AF26" s="503"/>
      <c r="AG26" s="503"/>
    </row>
    <row r="27" spans="1:33" s="477" customFormat="1" ht="15" customHeight="1">
      <c r="A27" s="1202"/>
      <c r="B27" s="1202"/>
      <c r="C27" s="1202"/>
      <c r="D27" s="1202"/>
      <c r="E27" s="1202"/>
      <c r="F27" s="905"/>
      <c r="G27" s="905"/>
      <c r="H27" s="903"/>
      <c r="I27" s="1202"/>
      <c r="J27" s="905"/>
      <c r="K27" s="910"/>
      <c r="L27" s="540"/>
      <c r="M27" s="558" t="s">
        <v>11</v>
      </c>
      <c r="N27" s="552"/>
      <c r="O27" s="547"/>
      <c r="P27" s="547"/>
      <c r="Q27" s="547"/>
      <c r="R27" s="575"/>
      <c r="S27" s="566"/>
      <c r="T27" s="565"/>
      <c r="U27" s="552"/>
      <c r="V27" s="566"/>
      <c r="W27" s="562"/>
      <c r="X27" s="503"/>
      <c r="Y27" s="503"/>
      <c r="Z27" s="503"/>
      <c r="AA27" s="503"/>
      <c r="AB27" s="503"/>
      <c r="AC27" s="503"/>
      <c r="AD27" s="503"/>
      <c r="AE27" s="503"/>
      <c r="AF27" s="503"/>
      <c r="AG27" s="503"/>
    </row>
    <row r="28" spans="1:33" s="477" customFormat="1" ht="15" customHeight="1">
      <c r="A28" s="1202"/>
      <c r="B28" s="1202"/>
      <c r="C28" s="1202"/>
      <c r="D28" s="1202"/>
      <c r="E28" s="909"/>
      <c r="F28" s="905"/>
      <c r="G28" s="905"/>
      <c r="H28" s="905"/>
      <c r="I28" s="901"/>
      <c r="J28" s="898"/>
      <c r="K28" s="908"/>
      <c r="L28" s="540"/>
      <c r="M28" s="553" t="s">
        <v>12</v>
      </c>
      <c r="N28" s="551"/>
      <c r="O28" s="547"/>
      <c r="P28" s="547"/>
      <c r="Q28" s="547"/>
      <c r="R28" s="575"/>
      <c r="S28" s="566"/>
      <c r="T28" s="565"/>
      <c r="U28" s="551"/>
      <c r="V28" s="566"/>
      <c r="W28" s="562"/>
      <c r="X28" s="503"/>
      <c r="Y28" s="503"/>
      <c r="Z28" s="503"/>
      <c r="AA28" s="503"/>
      <c r="AB28" s="503"/>
      <c r="AC28" s="503"/>
      <c r="AD28" s="503"/>
      <c r="AE28" s="503"/>
      <c r="AF28" s="503"/>
      <c r="AG28" s="503"/>
    </row>
    <row r="29" spans="1:33" s="477" customFormat="1" ht="15" customHeight="1">
      <c r="A29" s="1202"/>
      <c r="B29" s="1202"/>
      <c r="C29" s="1202"/>
      <c r="D29" s="909"/>
      <c r="E29" s="909"/>
      <c r="F29" s="905"/>
      <c r="G29" s="905"/>
      <c r="H29" s="905"/>
      <c r="I29" s="901"/>
      <c r="J29" s="898"/>
      <c r="K29" s="908"/>
      <c r="L29" s="540"/>
      <c r="M29" s="552" t="s">
        <v>17</v>
      </c>
      <c r="N29" s="551"/>
      <c r="O29" s="547"/>
      <c r="P29" s="547"/>
      <c r="Q29" s="547"/>
      <c r="R29" s="575"/>
      <c r="S29" s="566"/>
      <c r="T29" s="565"/>
      <c r="U29" s="551"/>
      <c r="V29" s="566"/>
      <c r="W29" s="562"/>
      <c r="X29" s="503"/>
      <c r="Y29" s="503"/>
      <c r="Z29" s="503"/>
      <c r="AA29" s="503"/>
      <c r="AB29" s="503"/>
      <c r="AC29" s="503"/>
      <c r="AD29" s="503"/>
      <c r="AE29" s="503"/>
      <c r="AF29" s="503"/>
      <c r="AG29" s="503"/>
    </row>
    <row r="30" spans="1:33" s="477" customFormat="1" ht="15" customHeight="1">
      <c r="A30" s="1202"/>
      <c r="B30" s="1202"/>
      <c r="C30" s="909"/>
      <c r="D30" s="909"/>
      <c r="E30" s="909"/>
      <c r="F30" s="909"/>
      <c r="G30" s="914"/>
      <c r="H30" s="901"/>
      <c r="I30" s="912"/>
      <c r="J30" s="898"/>
      <c r="K30" s="913"/>
      <c r="L30" s="540"/>
      <c r="M30" s="551" t="s">
        <v>18</v>
      </c>
      <c r="N30" s="551"/>
      <c r="O30" s="547"/>
      <c r="P30" s="547"/>
      <c r="Q30" s="547"/>
      <c r="R30" s="575"/>
      <c r="S30" s="566"/>
      <c r="T30" s="565"/>
      <c r="U30" s="551"/>
      <c r="V30" s="566"/>
      <c r="W30" s="562"/>
      <c r="X30" s="503"/>
      <c r="Y30" s="503"/>
      <c r="Z30" s="503"/>
      <c r="AA30" s="503"/>
      <c r="AB30" s="503"/>
      <c r="AC30" s="503"/>
      <c r="AD30" s="503"/>
      <c r="AE30" s="503"/>
      <c r="AF30" s="503"/>
      <c r="AG30" s="503"/>
    </row>
    <row r="31" spans="1:33" s="477" customFormat="1" ht="15" customHeight="1">
      <c r="A31" s="1202"/>
      <c r="B31" s="909"/>
      <c r="C31" s="909"/>
      <c r="D31" s="909"/>
      <c r="E31" s="909"/>
      <c r="F31" s="909"/>
      <c r="G31" s="914"/>
      <c r="H31" s="901"/>
      <c r="I31" s="901"/>
      <c r="J31" s="898"/>
      <c r="K31" s="908"/>
      <c r="L31" s="540"/>
      <c r="M31" s="560" t="s">
        <v>19</v>
      </c>
      <c r="N31" s="551"/>
      <c r="O31" s="547"/>
      <c r="P31" s="547"/>
      <c r="Q31" s="547"/>
      <c r="R31" s="575"/>
      <c r="S31" s="566"/>
      <c r="T31" s="565"/>
      <c r="U31" s="551"/>
      <c r="V31" s="566"/>
      <c r="W31" s="562"/>
      <c r="X31" s="503"/>
      <c r="Y31" s="503"/>
      <c r="Z31" s="503"/>
      <c r="AA31" s="503"/>
      <c r="AB31" s="503"/>
      <c r="AC31" s="503"/>
      <c r="AD31" s="503"/>
      <c r="AE31" s="503"/>
      <c r="AF31" s="503"/>
      <c r="AG31" s="503"/>
    </row>
    <row r="32" spans="1:33" s="477" customFormat="1" ht="15" customHeight="1">
      <c r="A32" s="897"/>
      <c r="B32" s="897"/>
      <c r="C32" s="897"/>
      <c r="D32" s="897"/>
      <c r="E32" s="897"/>
      <c r="F32" s="897"/>
      <c r="G32" s="897"/>
      <c r="H32" s="897"/>
      <c r="I32" s="897"/>
      <c r="J32" s="897"/>
      <c r="K32" s="897"/>
      <c r="L32" s="540"/>
      <c r="M32" s="567" t="s">
        <v>309</v>
      </c>
      <c r="N32" s="551"/>
      <c r="O32" s="547"/>
      <c r="P32" s="547"/>
      <c r="Q32" s="547"/>
      <c r="R32" s="575"/>
      <c r="S32" s="566"/>
      <c r="T32" s="565"/>
      <c r="U32" s="551"/>
      <c r="V32" s="566"/>
      <c r="W32" s="562"/>
      <c r="X32" s="503"/>
      <c r="Y32" s="503"/>
      <c r="Z32" s="503"/>
      <c r="AA32" s="503"/>
      <c r="AB32" s="503"/>
      <c r="AC32" s="503"/>
      <c r="AD32" s="503"/>
      <c r="AE32" s="503"/>
      <c r="AF32" s="503"/>
      <c r="AG32" s="503"/>
    </row>
    <row r="33" spans="12:23" ht="3" customHeight="1">
      <c r="L33" s="487"/>
      <c r="M33" s="487"/>
      <c r="N33" s="487"/>
      <c r="O33" s="487"/>
      <c r="P33" s="487"/>
      <c r="Q33" s="487"/>
      <c r="R33" s="487"/>
      <c r="S33" s="487"/>
      <c r="T33" s="487"/>
      <c r="U33" s="487"/>
    </row>
    <row r="34" spans="12:23" ht="133.5" customHeight="1">
      <c r="L34" s="1">
        <v>1</v>
      </c>
      <c r="M34" s="1195" t="s">
        <v>633</v>
      </c>
      <c r="N34" s="1195"/>
      <c r="O34" s="1195"/>
      <c r="P34" s="1195"/>
      <c r="Q34" s="1195"/>
      <c r="R34" s="1195"/>
      <c r="S34" s="1195"/>
      <c r="T34" s="1195"/>
      <c r="U34" s="1195"/>
      <c r="V34" s="1195"/>
      <c r="W34" s="1195"/>
    </row>
  </sheetData>
  <sheetProtection algorithmName="SHA-512" hashValue="n61E9IgN1EdiEYq8u9bbUQg0vpF+Cv7sM9BvXMjykafhzd9B7VgkE7a9fohc4SXKaowKYkWNJ0UNPb5vqzsr5Q==" saltValue="E4nAxxkQuNqF2sOKteIHcg==" spinCount="100000" sheet="1" objects="1" scenarios="1" formatColumns="0" formatRows="0"/>
  <dataConsolidate leftLabels="1" link="1"/>
  <mergeCells count="37">
    <mergeCell ref="T24:T25"/>
    <mergeCell ref="U24:U25"/>
    <mergeCell ref="M34:W34"/>
    <mergeCell ref="W24:W2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list" allowBlank="1" showInputMessage="1" errorTitle="Ошибка" error="Выберите значение из списка" prompt="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JI24">
      <formula1>kind_of_heat_transfer</formula1>
    </dataValidation>
    <dataValidation type="decimal" allowBlank="1" showErrorMessage="1" errorTitle="Ошибка" error="Допускается ввод только неотрицательных чисел!" sqref="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JK2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TM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JQ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4">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51</v>
      </c>
    </row>
    <row r="2" spans="1:20" ht="22.5">
      <c r="F2" s="1196" t="s">
        <v>491</v>
      </c>
      <c r="G2" s="1197"/>
      <c r="H2" s="1198"/>
      <c r="I2" s="642"/>
    </row>
    <row r="3" spans="1:20" ht="3" customHeight="1"/>
    <row r="4" spans="1:20" s="572" customFormat="1" ht="11.25">
      <c r="A4" s="592"/>
      <c r="B4" s="592"/>
      <c r="C4" s="592"/>
      <c r="D4" s="592"/>
      <c r="F4" s="1150" t="s">
        <v>454</v>
      </c>
      <c r="G4" s="1150"/>
      <c r="H4" s="1150"/>
      <c r="I4" s="1199"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199"/>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492</v>
      </c>
      <c r="H7" s="606" t="str">
        <f>IF(dateCh="","",dateCh)</f>
        <v>28.11.2022</v>
      </c>
      <c r="I7" s="583" t="s">
        <v>493</v>
      </c>
      <c r="J7" s="617"/>
      <c r="K7" s="592"/>
      <c r="L7" s="592"/>
      <c r="M7" s="592"/>
      <c r="N7" s="592"/>
      <c r="O7" s="592"/>
      <c r="P7" s="592"/>
      <c r="Q7" s="592"/>
      <c r="R7" s="592"/>
      <c r="S7" s="592"/>
      <c r="T7" s="592"/>
    </row>
    <row r="8" spans="1:20" s="572" customFormat="1" ht="45">
      <c r="A8" s="1200">
        <v>1</v>
      </c>
      <c r="B8" s="592"/>
      <c r="C8" s="592"/>
      <c r="D8" s="592"/>
      <c r="F8" s="618" t="str">
        <f>"2." &amp;mergeValue(A8)</f>
        <v>2.1</v>
      </c>
      <c r="G8" s="634" t="s">
        <v>494</v>
      </c>
      <c r="H8" s="606"/>
      <c r="I8" s="583" t="s">
        <v>591</v>
      </c>
      <c r="J8" s="617"/>
      <c r="K8" s="592"/>
      <c r="L8" s="592"/>
      <c r="M8" s="592"/>
      <c r="N8" s="592"/>
      <c r="O8" s="592"/>
      <c r="P8" s="592"/>
      <c r="Q8" s="592"/>
      <c r="R8" s="592"/>
      <c r="S8" s="592"/>
      <c r="T8" s="592"/>
    </row>
    <row r="9" spans="1:20" s="572" customFormat="1" ht="22.5">
      <c r="A9" s="1200"/>
      <c r="B9" s="592"/>
      <c r="C9" s="592"/>
      <c r="D9" s="592"/>
      <c r="F9" s="618" t="str">
        <f>"3." &amp;mergeValue(A9)</f>
        <v>3.1</v>
      </c>
      <c r="G9" s="634" t="s">
        <v>495</v>
      </c>
      <c r="H9" s="606"/>
      <c r="I9" s="583" t="s">
        <v>589</v>
      </c>
      <c r="J9" s="617"/>
      <c r="K9" s="592"/>
      <c r="L9" s="592"/>
      <c r="M9" s="592"/>
      <c r="N9" s="592"/>
      <c r="O9" s="592"/>
      <c r="P9" s="592"/>
      <c r="Q9" s="592"/>
      <c r="R9" s="592"/>
      <c r="S9" s="592"/>
      <c r="T9" s="592"/>
    </row>
    <row r="10" spans="1:20" s="572" customFormat="1" ht="22.5">
      <c r="A10" s="1200"/>
      <c r="B10" s="592"/>
      <c r="C10" s="592"/>
      <c r="D10" s="592"/>
      <c r="F10" s="618" t="str">
        <f>"4."&amp;mergeValue(A10)</f>
        <v>4.1</v>
      </c>
      <c r="G10" s="634" t="s">
        <v>496</v>
      </c>
      <c r="H10" s="607" t="s">
        <v>458</v>
      </c>
      <c r="I10" s="583"/>
      <c r="J10" s="617"/>
      <c r="K10" s="592"/>
      <c r="L10" s="592"/>
      <c r="M10" s="592"/>
      <c r="N10" s="592"/>
      <c r="O10" s="592"/>
      <c r="P10" s="592"/>
      <c r="Q10" s="592"/>
      <c r="R10" s="592"/>
      <c r="S10" s="592"/>
      <c r="T10" s="592"/>
    </row>
    <row r="11" spans="1:20" s="572" customFormat="1" ht="18.75">
      <c r="A11" s="1200"/>
      <c r="B11" s="1200">
        <v>1</v>
      </c>
      <c r="C11" s="625"/>
      <c r="D11" s="625"/>
      <c r="F11" s="618" t="str">
        <f>"4."&amp;mergeValue(A11) &amp;"."&amp;mergeValue(B11)</f>
        <v>4.1.1</v>
      </c>
      <c r="G11" s="613" t="s">
        <v>593</v>
      </c>
      <c r="H11" s="606" t="str">
        <f>IF(region_name="","",region_name)</f>
        <v>Ростовская область</v>
      </c>
      <c r="I11" s="583" t="s">
        <v>499</v>
      </c>
      <c r="J11" s="617"/>
      <c r="K11" s="592"/>
      <c r="L11" s="592"/>
      <c r="M11" s="592"/>
      <c r="N11" s="592"/>
      <c r="O11" s="592"/>
      <c r="P11" s="592"/>
      <c r="Q11" s="592"/>
      <c r="R11" s="592"/>
      <c r="S11" s="592"/>
      <c r="T11" s="592"/>
    </row>
    <row r="12" spans="1:20" s="572" customFormat="1" ht="22.5">
      <c r="A12" s="1200"/>
      <c r="B12" s="1200"/>
      <c r="C12" s="1200">
        <v>1</v>
      </c>
      <c r="D12" s="625"/>
      <c r="F12" s="618" t="str">
        <f>"4."&amp;mergeValue(A12) &amp;"."&amp;mergeValue(B12)&amp;"."&amp;mergeValue(C12)</f>
        <v>4.1.1.1</v>
      </c>
      <c r="G12" s="624" t="s">
        <v>497</v>
      </c>
      <c r="H12" s="606"/>
      <c r="I12" s="583" t="s">
        <v>500</v>
      </c>
      <c r="J12" s="617"/>
      <c r="K12" s="592"/>
      <c r="L12" s="592"/>
      <c r="M12" s="592"/>
      <c r="N12" s="592"/>
      <c r="O12" s="592"/>
      <c r="P12" s="592"/>
      <c r="Q12" s="592"/>
      <c r="R12" s="592"/>
      <c r="S12" s="592"/>
      <c r="T12" s="592"/>
    </row>
    <row r="13" spans="1:20" s="572" customFormat="1" ht="39" customHeight="1">
      <c r="A13" s="1200"/>
      <c r="B13" s="1200"/>
      <c r="C13" s="1200"/>
      <c r="D13" s="625">
        <v>1</v>
      </c>
      <c r="F13" s="618" t="str">
        <f>"4."&amp;mergeValue(A13) &amp;"."&amp;mergeValue(B13)&amp;"."&amp;mergeValue(C13)&amp;"."&amp;mergeValue(D13)</f>
        <v>4.1.1.1.1</v>
      </c>
      <c r="G13" s="635" t="s">
        <v>498</v>
      </c>
      <c r="H13" s="606"/>
      <c r="I13" s="1201" t="s">
        <v>592</v>
      </c>
      <c r="J13" s="617"/>
      <c r="K13" s="592"/>
      <c r="L13" s="592"/>
      <c r="M13" s="592"/>
      <c r="N13" s="592"/>
      <c r="O13" s="592"/>
      <c r="P13" s="592"/>
      <c r="Q13" s="592"/>
      <c r="R13" s="592"/>
      <c r="S13" s="592"/>
      <c r="T13" s="592"/>
    </row>
    <row r="14" spans="1:20" s="572" customFormat="1" ht="18.75">
      <c r="A14" s="1200"/>
      <c r="B14" s="1200"/>
      <c r="C14" s="1200"/>
      <c r="D14" s="625"/>
      <c r="F14" s="621"/>
      <c r="G14" s="552" t="s">
        <v>4</v>
      </c>
      <c r="H14" s="626"/>
      <c r="I14" s="1201"/>
      <c r="J14" s="617"/>
      <c r="K14" s="592"/>
      <c r="L14" s="592"/>
      <c r="M14" s="592"/>
      <c r="N14" s="592"/>
      <c r="O14" s="592"/>
      <c r="P14" s="592"/>
      <c r="Q14" s="592"/>
      <c r="R14" s="592"/>
      <c r="S14" s="592"/>
      <c r="T14" s="592"/>
    </row>
    <row r="15" spans="1:20" s="572" customFormat="1" ht="18.75">
      <c r="A15" s="1200"/>
      <c r="B15" s="1200"/>
      <c r="C15" s="625"/>
      <c r="D15" s="625"/>
      <c r="F15" s="636"/>
      <c r="G15" s="579" t="s">
        <v>403</v>
      </c>
      <c r="H15" s="637"/>
      <c r="I15" s="638"/>
      <c r="J15" s="617"/>
      <c r="K15" s="592"/>
      <c r="L15" s="592"/>
      <c r="M15" s="592"/>
      <c r="N15" s="592"/>
      <c r="O15" s="592"/>
      <c r="P15" s="592"/>
      <c r="Q15" s="592"/>
      <c r="R15" s="592"/>
      <c r="S15" s="592"/>
      <c r="T15" s="592"/>
    </row>
    <row r="16" spans="1:20" s="572" customFormat="1" ht="18.75">
      <c r="A16" s="1200"/>
      <c r="B16" s="592"/>
      <c r="C16" s="592"/>
      <c r="D16" s="592"/>
      <c r="F16" s="621"/>
      <c r="G16" s="560" t="s">
        <v>506</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505</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195" t="s">
        <v>594</v>
      </c>
      <c r="H19" s="1195"/>
      <c r="I19" s="596"/>
      <c r="J19" s="616"/>
      <c r="K19" s="616"/>
      <c r="L19" s="616"/>
      <c r="M19" s="616"/>
      <c r="N19" s="616"/>
      <c r="O19" s="616"/>
      <c r="P19" s="616"/>
      <c r="Q19" s="616"/>
      <c r="R19" s="616"/>
      <c r="S19" s="616"/>
      <c r="T19" s="616"/>
    </row>
  </sheetData>
  <sheetProtection algorithmName="SHA-512" hashValue="9V7m+iNDnn6q7JZMD6P+XYGNc7660/JqwbgnXV/4ERnzeTbY27mqgjVCDXDUdZDTTnVye4OkrVI1aet9W7qE0A==" saltValue="QGsOu3W/A3VHAK6/F90Erw=="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587" hidden="1" customWidth="1"/>
    <col min="7" max="8" width="9.140625" style="593" hidden="1" customWidth="1"/>
    <col min="9" max="9" width="3.7109375" style="533" customWidth="1"/>
    <col min="10" max="11" width="3.7109375" style="532" customWidth="1"/>
    <col min="12" max="12" width="12.7109375" style="525" customWidth="1"/>
    <col min="13" max="13" width="44.7109375" style="525" customWidth="1"/>
    <col min="14" max="14" width="1.7109375" style="525" hidden="1" customWidth="1"/>
    <col min="15" max="15" width="23.7109375" style="525" customWidth="1"/>
    <col min="16" max="17" width="1.7109375" style="525" hidden="1" customWidth="1"/>
    <col min="18" max="18" width="11.7109375" style="525" customWidth="1"/>
    <col min="19" max="19" width="3.7109375" style="525" customWidth="1"/>
    <col min="20" max="20" width="11.7109375" style="525" customWidth="1"/>
    <col min="21" max="21" width="8.5703125" style="525" hidden="1" customWidth="1"/>
    <col min="22" max="22" width="4.7109375" style="525" customWidth="1"/>
    <col min="23" max="23" width="115.7109375" style="525" customWidth="1"/>
    <col min="24" max="35" width="10.5703125" style="587"/>
    <col min="36" max="256" width="10.5703125" style="525"/>
    <col min="257" max="264" width="0" style="525" hidden="1" customWidth="1"/>
    <col min="265" max="267" width="3.7109375" style="525" customWidth="1"/>
    <col min="268" max="268" width="12.7109375" style="525" customWidth="1"/>
    <col min="269" max="269" width="47.42578125" style="525" customWidth="1"/>
    <col min="270" max="273" width="0" style="525" hidden="1" customWidth="1"/>
    <col min="274" max="274" width="11.7109375" style="525" customWidth="1"/>
    <col min="275" max="275" width="6.42578125" style="525" bestFit="1" customWidth="1"/>
    <col min="276" max="276" width="11.7109375" style="525" customWidth="1"/>
    <col min="277" max="277" width="0" style="525" hidden="1" customWidth="1"/>
    <col min="278" max="278" width="3.7109375" style="525" customWidth="1"/>
    <col min="279" max="279" width="11.140625" style="525" bestFit="1" customWidth="1"/>
    <col min="280" max="512" width="10.5703125" style="525"/>
    <col min="513" max="520" width="0" style="525" hidden="1" customWidth="1"/>
    <col min="521" max="523" width="3.7109375" style="525" customWidth="1"/>
    <col min="524" max="524" width="12.7109375" style="525" customWidth="1"/>
    <col min="525" max="525" width="47.42578125" style="525" customWidth="1"/>
    <col min="526" max="529" width="0" style="525" hidden="1" customWidth="1"/>
    <col min="530" max="530" width="11.7109375" style="525" customWidth="1"/>
    <col min="531" max="531" width="6.42578125" style="525" bestFit="1" customWidth="1"/>
    <col min="532" max="532" width="11.7109375" style="525" customWidth="1"/>
    <col min="533" max="533" width="0" style="525" hidden="1" customWidth="1"/>
    <col min="534" max="534" width="3.7109375" style="525" customWidth="1"/>
    <col min="535" max="535" width="11.140625" style="525" bestFit="1" customWidth="1"/>
    <col min="536" max="768" width="10.5703125" style="525"/>
    <col min="769" max="776" width="0" style="525" hidden="1" customWidth="1"/>
    <col min="777" max="779" width="3.7109375" style="525" customWidth="1"/>
    <col min="780" max="780" width="12.7109375" style="525" customWidth="1"/>
    <col min="781" max="781" width="47.42578125" style="525" customWidth="1"/>
    <col min="782" max="785" width="0" style="525" hidden="1" customWidth="1"/>
    <col min="786" max="786" width="11.7109375" style="525" customWidth="1"/>
    <col min="787" max="787" width="6.42578125" style="525" bestFit="1" customWidth="1"/>
    <col min="788" max="788" width="11.7109375" style="525" customWidth="1"/>
    <col min="789" max="789" width="0" style="525" hidden="1" customWidth="1"/>
    <col min="790" max="790" width="3.7109375" style="525" customWidth="1"/>
    <col min="791" max="791" width="11.140625" style="525" bestFit="1" customWidth="1"/>
    <col min="792" max="1024" width="10.5703125" style="525"/>
    <col min="1025" max="1032" width="0" style="525" hidden="1" customWidth="1"/>
    <col min="1033" max="1035" width="3.7109375" style="525" customWidth="1"/>
    <col min="1036" max="1036" width="12.7109375" style="525" customWidth="1"/>
    <col min="1037" max="1037" width="47.42578125" style="525" customWidth="1"/>
    <col min="1038" max="1041" width="0" style="525" hidden="1" customWidth="1"/>
    <col min="1042" max="1042" width="11.7109375" style="525" customWidth="1"/>
    <col min="1043" max="1043" width="6.42578125" style="525" bestFit="1" customWidth="1"/>
    <col min="1044" max="1044" width="11.7109375" style="525" customWidth="1"/>
    <col min="1045" max="1045" width="0" style="525" hidden="1" customWidth="1"/>
    <col min="1046" max="1046" width="3.7109375" style="525" customWidth="1"/>
    <col min="1047" max="1047" width="11.140625" style="525" bestFit="1" customWidth="1"/>
    <col min="1048" max="1280" width="10.5703125" style="525"/>
    <col min="1281" max="1288" width="0" style="525" hidden="1" customWidth="1"/>
    <col min="1289" max="1291" width="3.7109375" style="525" customWidth="1"/>
    <col min="1292" max="1292" width="12.7109375" style="525" customWidth="1"/>
    <col min="1293" max="1293" width="47.42578125" style="525" customWidth="1"/>
    <col min="1294" max="1297" width="0" style="525" hidden="1" customWidth="1"/>
    <col min="1298" max="1298" width="11.7109375" style="525" customWidth="1"/>
    <col min="1299" max="1299" width="6.42578125" style="525" bestFit="1" customWidth="1"/>
    <col min="1300" max="1300" width="11.7109375" style="525" customWidth="1"/>
    <col min="1301" max="1301" width="0" style="525" hidden="1" customWidth="1"/>
    <col min="1302" max="1302" width="3.7109375" style="525" customWidth="1"/>
    <col min="1303" max="1303" width="11.140625" style="525" bestFit="1" customWidth="1"/>
    <col min="1304" max="1536" width="10.5703125" style="525"/>
    <col min="1537" max="1544" width="0" style="525" hidden="1" customWidth="1"/>
    <col min="1545" max="1547" width="3.7109375" style="525" customWidth="1"/>
    <col min="1548" max="1548" width="12.7109375" style="525" customWidth="1"/>
    <col min="1549" max="1549" width="47.42578125" style="525" customWidth="1"/>
    <col min="1550" max="1553" width="0" style="525" hidden="1" customWidth="1"/>
    <col min="1554" max="1554" width="11.7109375" style="525" customWidth="1"/>
    <col min="1555" max="1555" width="6.42578125" style="525" bestFit="1" customWidth="1"/>
    <col min="1556" max="1556" width="11.7109375" style="525" customWidth="1"/>
    <col min="1557" max="1557" width="0" style="525" hidden="1" customWidth="1"/>
    <col min="1558" max="1558" width="3.7109375" style="525" customWidth="1"/>
    <col min="1559" max="1559" width="11.140625" style="525" bestFit="1" customWidth="1"/>
    <col min="1560" max="1792" width="10.5703125" style="525"/>
    <col min="1793" max="1800" width="0" style="525" hidden="1" customWidth="1"/>
    <col min="1801" max="1803" width="3.7109375" style="525" customWidth="1"/>
    <col min="1804" max="1804" width="12.7109375" style="525" customWidth="1"/>
    <col min="1805" max="1805" width="47.42578125" style="525" customWidth="1"/>
    <col min="1806" max="1809" width="0" style="525" hidden="1" customWidth="1"/>
    <col min="1810" max="1810" width="11.7109375" style="525" customWidth="1"/>
    <col min="1811" max="1811" width="6.42578125" style="525" bestFit="1" customWidth="1"/>
    <col min="1812" max="1812" width="11.7109375" style="525" customWidth="1"/>
    <col min="1813" max="1813" width="0" style="525" hidden="1" customWidth="1"/>
    <col min="1814" max="1814" width="3.7109375" style="525" customWidth="1"/>
    <col min="1815" max="1815" width="11.140625" style="525" bestFit="1" customWidth="1"/>
    <col min="1816" max="2048" width="10.5703125" style="525"/>
    <col min="2049" max="2056" width="0" style="525" hidden="1" customWidth="1"/>
    <col min="2057" max="2059" width="3.7109375" style="525" customWidth="1"/>
    <col min="2060" max="2060" width="12.7109375" style="525" customWidth="1"/>
    <col min="2061" max="2061" width="47.42578125" style="525" customWidth="1"/>
    <col min="2062" max="2065" width="0" style="525" hidden="1" customWidth="1"/>
    <col min="2066" max="2066" width="11.7109375" style="525" customWidth="1"/>
    <col min="2067" max="2067" width="6.42578125" style="525" bestFit="1" customWidth="1"/>
    <col min="2068" max="2068" width="11.7109375" style="525" customWidth="1"/>
    <col min="2069" max="2069" width="0" style="525" hidden="1" customWidth="1"/>
    <col min="2070" max="2070" width="3.7109375" style="525" customWidth="1"/>
    <col min="2071" max="2071" width="11.140625" style="525" bestFit="1" customWidth="1"/>
    <col min="2072" max="2304" width="10.5703125" style="525"/>
    <col min="2305" max="2312" width="0" style="525" hidden="1" customWidth="1"/>
    <col min="2313" max="2315" width="3.7109375" style="525" customWidth="1"/>
    <col min="2316" max="2316" width="12.7109375" style="525" customWidth="1"/>
    <col min="2317" max="2317" width="47.42578125" style="525" customWidth="1"/>
    <col min="2318" max="2321" width="0" style="525" hidden="1" customWidth="1"/>
    <col min="2322" max="2322" width="11.7109375" style="525" customWidth="1"/>
    <col min="2323" max="2323" width="6.42578125" style="525" bestFit="1" customWidth="1"/>
    <col min="2324" max="2324" width="11.7109375" style="525" customWidth="1"/>
    <col min="2325" max="2325" width="0" style="525" hidden="1" customWidth="1"/>
    <col min="2326" max="2326" width="3.7109375" style="525" customWidth="1"/>
    <col min="2327" max="2327" width="11.140625" style="525" bestFit="1" customWidth="1"/>
    <col min="2328" max="2560" width="10.5703125" style="525"/>
    <col min="2561" max="2568" width="0" style="525" hidden="1" customWidth="1"/>
    <col min="2569" max="2571" width="3.7109375" style="525" customWidth="1"/>
    <col min="2572" max="2572" width="12.7109375" style="525" customWidth="1"/>
    <col min="2573" max="2573" width="47.42578125" style="525" customWidth="1"/>
    <col min="2574" max="2577" width="0" style="525" hidden="1" customWidth="1"/>
    <col min="2578" max="2578" width="11.7109375" style="525" customWidth="1"/>
    <col min="2579" max="2579" width="6.42578125" style="525" bestFit="1" customWidth="1"/>
    <col min="2580" max="2580" width="11.7109375" style="525" customWidth="1"/>
    <col min="2581" max="2581" width="0" style="525" hidden="1" customWidth="1"/>
    <col min="2582" max="2582" width="3.7109375" style="525" customWidth="1"/>
    <col min="2583" max="2583" width="11.140625" style="525" bestFit="1" customWidth="1"/>
    <col min="2584" max="2816" width="10.5703125" style="525"/>
    <col min="2817" max="2824" width="0" style="525" hidden="1" customWidth="1"/>
    <col min="2825" max="2827" width="3.7109375" style="525" customWidth="1"/>
    <col min="2828" max="2828" width="12.7109375" style="525" customWidth="1"/>
    <col min="2829" max="2829" width="47.42578125" style="525" customWidth="1"/>
    <col min="2830" max="2833" width="0" style="525" hidden="1" customWidth="1"/>
    <col min="2834" max="2834" width="11.7109375" style="525" customWidth="1"/>
    <col min="2835" max="2835" width="6.42578125" style="525" bestFit="1" customWidth="1"/>
    <col min="2836" max="2836" width="11.7109375" style="525" customWidth="1"/>
    <col min="2837" max="2837" width="0" style="525" hidden="1" customWidth="1"/>
    <col min="2838" max="2838" width="3.7109375" style="525" customWidth="1"/>
    <col min="2839" max="2839" width="11.140625" style="525" bestFit="1" customWidth="1"/>
    <col min="2840" max="3072" width="10.5703125" style="525"/>
    <col min="3073" max="3080" width="0" style="525" hidden="1" customWidth="1"/>
    <col min="3081" max="3083" width="3.7109375" style="525" customWidth="1"/>
    <col min="3084" max="3084" width="12.7109375" style="525" customWidth="1"/>
    <col min="3085" max="3085" width="47.42578125" style="525" customWidth="1"/>
    <col min="3086" max="3089" width="0" style="525" hidden="1" customWidth="1"/>
    <col min="3090" max="3090" width="11.7109375" style="525" customWidth="1"/>
    <col min="3091" max="3091" width="6.42578125" style="525" bestFit="1" customWidth="1"/>
    <col min="3092" max="3092" width="11.7109375" style="525" customWidth="1"/>
    <col min="3093" max="3093" width="0" style="525" hidden="1" customWidth="1"/>
    <col min="3094" max="3094" width="3.7109375" style="525" customWidth="1"/>
    <col min="3095" max="3095" width="11.140625" style="525" bestFit="1" customWidth="1"/>
    <col min="3096" max="3328" width="10.5703125" style="525"/>
    <col min="3329" max="3336" width="0" style="525" hidden="1" customWidth="1"/>
    <col min="3337" max="3339" width="3.7109375" style="525" customWidth="1"/>
    <col min="3340" max="3340" width="12.7109375" style="525" customWidth="1"/>
    <col min="3341" max="3341" width="47.42578125" style="525" customWidth="1"/>
    <col min="3342" max="3345" width="0" style="525" hidden="1" customWidth="1"/>
    <col min="3346" max="3346" width="11.7109375" style="525" customWidth="1"/>
    <col min="3347" max="3347" width="6.42578125" style="525" bestFit="1" customWidth="1"/>
    <col min="3348" max="3348" width="11.7109375" style="525" customWidth="1"/>
    <col min="3349" max="3349" width="0" style="525" hidden="1" customWidth="1"/>
    <col min="3350" max="3350" width="3.7109375" style="525" customWidth="1"/>
    <col min="3351" max="3351" width="11.140625" style="525" bestFit="1" customWidth="1"/>
    <col min="3352" max="3584" width="10.5703125" style="525"/>
    <col min="3585" max="3592" width="0" style="525" hidden="1" customWidth="1"/>
    <col min="3593" max="3595" width="3.7109375" style="525" customWidth="1"/>
    <col min="3596" max="3596" width="12.7109375" style="525" customWidth="1"/>
    <col min="3597" max="3597" width="47.42578125" style="525" customWidth="1"/>
    <col min="3598" max="3601" width="0" style="525" hidden="1" customWidth="1"/>
    <col min="3602" max="3602" width="11.7109375" style="525" customWidth="1"/>
    <col min="3603" max="3603" width="6.42578125" style="525" bestFit="1" customWidth="1"/>
    <col min="3604" max="3604" width="11.7109375" style="525" customWidth="1"/>
    <col min="3605" max="3605" width="0" style="525" hidden="1" customWidth="1"/>
    <col min="3606" max="3606" width="3.7109375" style="525" customWidth="1"/>
    <col min="3607" max="3607" width="11.140625" style="525" bestFit="1" customWidth="1"/>
    <col min="3608" max="3840" width="10.5703125" style="525"/>
    <col min="3841" max="3848" width="0" style="525" hidden="1" customWidth="1"/>
    <col min="3849" max="3851" width="3.7109375" style="525" customWidth="1"/>
    <col min="3852" max="3852" width="12.7109375" style="525" customWidth="1"/>
    <col min="3853" max="3853" width="47.42578125" style="525" customWidth="1"/>
    <col min="3854" max="3857" width="0" style="525" hidden="1" customWidth="1"/>
    <col min="3858" max="3858" width="11.7109375" style="525" customWidth="1"/>
    <col min="3859" max="3859" width="6.42578125" style="525" bestFit="1" customWidth="1"/>
    <col min="3860" max="3860" width="11.7109375" style="525" customWidth="1"/>
    <col min="3861" max="3861" width="0" style="525" hidden="1" customWidth="1"/>
    <col min="3862" max="3862" width="3.7109375" style="525" customWidth="1"/>
    <col min="3863" max="3863" width="11.140625" style="525" bestFit="1" customWidth="1"/>
    <col min="3864" max="4096" width="10.5703125" style="525"/>
    <col min="4097" max="4104" width="0" style="525" hidden="1" customWidth="1"/>
    <col min="4105" max="4107" width="3.7109375" style="525" customWidth="1"/>
    <col min="4108" max="4108" width="12.7109375" style="525" customWidth="1"/>
    <col min="4109" max="4109" width="47.42578125" style="525" customWidth="1"/>
    <col min="4110" max="4113" width="0" style="525" hidden="1" customWidth="1"/>
    <col min="4114" max="4114" width="11.7109375" style="525" customWidth="1"/>
    <col min="4115" max="4115" width="6.42578125" style="525" bestFit="1" customWidth="1"/>
    <col min="4116" max="4116" width="11.7109375" style="525" customWidth="1"/>
    <col min="4117" max="4117" width="0" style="525" hidden="1" customWidth="1"/>
    <col min="4118" max="4118" width="3.7109375" style="525" customWidth="1"/>
    <col min="4119" max="4119" width="11.140625" style="525" bestFit="1" customWidth="1"/>
    <col min="4120" max="4352" width="10.5703125" style="525"/>
    <col min="4353" max="4360" width="0" style="525" hidden="1" customWidth="1"/>
    <col min="4361" max="4363" width="3.7109375" style="525" customWidth="1"/>
    <col min="4364" max="4364" width="12.7109375" style="525" customWidth="1"/>
    <col min="4365" max="4365" width="47.42578125" style="525" customWidth="1"/>
    <col min="4366" max="4369" width="0" style="525" hidden="1" customWidth="1"/>
    <col min="4370" max="4370" width="11.7109375" style="525" customWidth="1"/>
    <col min="4371" max="4371" width="6.42578125" style="525" bestFit="1" customWidth="1"/>
    <col min="4372" max="4372" width="11.7109375" style="525" customWidth="1"/>
    <col min="4373" max="4373" width="0" style="525" hidden="1" customWidth="1"/>
    <col min="4374" max="4374" width="3.7109375" style="525" customWidth="1"/>
    <col min="4375" max="4375" width="11.140625" style="525" bestFit="1" customWidth="1"/>
    <col min="4376" max="4608" width="10.5703125" style="525"/>
    <col min="4609" max="4616" width="0" style="525" hidden="1" customWidth="1"/>
    <col min="4617" max="4619" width="3.7109375" style="525" customWidth="1"/>
    <col min="4620" max="4620" width="12.7109375" style="525" customWidth="1"/>
    <col min="4621" max="4621" width="47.42578125" style="525" customWidth="1"/>
    <col min="4622" max="4625" width="0" style="525" hidden="1" customWidth="1"/>
    <col min="4626" max="4626" width="11.7109375" style="525" customWidth="1"/>
    <col min="4627" max="4627" width="6.42578125" style="525" bestFit="1" customWidth="1"/>
    <col min="4628" max="4628" width="11.7109375" style="525" customWidth="1"/>
    <col min="4629" max="4629" width="0" style="525" hidden="1" customWidth="1"/>
    <col min="4630" max="4630" width="3.7109375" style="525" customWidth="1"/>
    <col min="4631" max="4631" width="11.140625" style="525" bestFit="1" customWidth="1"/>
    <col min="4632" max="4864" width="10.5703125" style="525"/>
    <col min="4865" max="4872" width="0" style="525" hidden="1" customWidth="1"/>
    <col min="4873" max="4875" width="3.7109375" style="525" customWidth="1"/>
    <col min="4876" max="4876" width="12.7109375" style="525" customWidth="1"/>
    <col min="4877" max="4877" width="47.42578125" style="525" customWidth="1"/>
    <col min="4878" max="4881" width="0" style="525" hidden="1" customWidth="1"/>
    <col min="4882" max="4882" width="11.7109375" style="525" customWidth="1"/>
    <col min="4883" max="4883" width="6.42578125" style="525" bestFit="1" customWidth="1"/>
    <col min="4884" max="4884" width="11.7109375" style="525" customWidth="1"/>
    <col min="4885" max="4885" width="0" style="525" hidden="1" customWidth="1"/>
    <col min="4886" max="4886" width="3.7109375" style="525" customWidth="1"/>
    <col min="4887" max="4887" width="11.140625" style="525" bestFit="1" customWidth="1"/>
    <col min="4888" max="5120" width="10.5703125" style="525"/>
    <col min="5121" max="5128" width="0" style="525" hidden="1" customWidth="1"/>
    <col min="5129" max="5131" width="3.7109375" style="525" customWidth="1"/>
    <col min="5132" max="5132" width="12.7109375" style="525" customWidth="1"/>
    <col min="5133" max="5133" width="47.42578125" style="525" customWidth="1"/>
    <col min="5134" max="5137" width="0" style="525" hidden="1" customWidth="1"/>
    <col min="5138" max="5138" width="11.7109375" style="525" customWidth="1"/>
    <col min="5139" max="5139" width="6.42578125" style="525" bestFit="1" customWidth="1"/>
    <col min="5140" max="5140" width="11.7109375" style="525" customWidth="1"/>
    <col min="5141" max="5141" width="0" style="525" hidden="1" customWidth="1"/>
    <col min="5142" max="5142" width="3.7109375" style="525" customWidth="1"/>
    <col min="5143" max="5143" width="11.140625" style="525" bestFit="1" customWidth="1"/>
    <col min="5144" max="5376" width="10.5703125" style="525"/>
    <col min="5377" max="5384" width="0" style="525" hidden="1" customWidth="1"/>
    <col min="5385" max="5387" width="3.7109375" style="525" customWidth="1"/>
    <col min="5388" max="5388" width="12.7109375" style="525" customWidth="1"/>
    <col min="5389" max="5389" width="47.42578125" style="525" customWidth="1"/>
    <col min="5390" max="5393" width="0" style="525" hidden="1" customWidth="1"/>
    <col min="5394" max="5394" width="11.7109375" style="525" customWidth="1"/>
    <col min="5395" max="5395" width="6.42578125" style="525" bestFit="1" customWidth="1"/>
    <col min="5396" max="5396" width="11.7109375" style="525" customWidth="1"/>
    <col min="5397" max="5397" width="0" style="525" hidden="1" customWidth="1"/>
    <col min="5398" max="5398" width="3.7109375" style="525" customWidth="1"/>
    <col min="5399" max="5399" width="11.140625" style="525" bestFit="1" customWidth="1"/>
    <col min="5400" max="5632" width="10.5703125" style="525"/>
    <col min="5633" max="5640" width="0" style="525" hidden="1" customWidth="1"/>
    <col min="5641" max="5643" width="3.7109375" style="525" customWidth="1"/>
    <col min="5644" max="5644" width="12.7109375" style="525" customWidth="1"/>
    <col min="5645" max="5645" width="47.42578125" style="525" customWidth="1"/>
    <col min="5646" max="5649" width="0" style="525" hidden="1" customWidth="1"/>
    <col min="5650" max="5650" width="11.7109375" style="525" customWidth="1"/>
    <col min="5651" max="5651" width="6.42578125" style="525" bestFit="1" customWidth="1"/>
    <col min="5652" max="5652" width="11.7109375" style="525" customWidth="1"/>
    <col min="5653" max="5653" width="0" style="525" hidden="1" customWidth="1"/>
    <col min="5654" max="5654" width="3.7109375" style="525" customWidth="1"/>
    <col min="5655" max="5655" width="11.140625" style="525" bestFit="1" customWidth="1"/>
    <col min="5656" max="5888" width="10.5703125" style="525"/>
    <col min="5889" max="5896" width="0" style="525" hidden="1" customWidth="1"/>
    <col min="5897" max="5899" width="3.7109375" style="525" customWidth="1"/>
    <col min="5900" max="5900" width="12.7109375" style="525" customWidth="1"/>
    <col min="5901" max="5901" width="47.42578125" style="525" customWidth="1"/>
    <col min="5902" max="5905" width="0" style="525" hidden="1" customWidth="1"/>
    <col min="5906" max="5906" width="11.7109375" style="525" customWidth="1"/>
    <col min="5907" max="5907" width="6.42578125" style="525" bestFit="1" customWidth="1"/>
    <col min="5908" max="5908" width="11.7109375" style="525" customWidth="1"/>
    <col min="5909" max="5909" width="0" style="525" hidden="1" customWidth="1"/>
    <col min="5910" max="5910" width="3.7109375" style="525" customWidth="1"/>
    <col min="5911" max="5911" width="11.140625" style="525" bestFit="1" customWidth="1"/>
    <col min="5912" max="6144" width="10.5703125" style="525"/>
    <col min="6145" max="6152" width="0" style="525" hidden="1" customWidth="1"/>
    <col min="6153" max="6155" width="3.7109375" style="525" customWidth="1"/>
    <col min="6156" max="6156" width="12.7109375" style="525" customWidth="1"/>
    <col min="6157" max="6157" width="47.42578125" style="525" customWidth="1"/>
    <col min="6158" max="6161" width="0" style="525" hidden="1" customWidth="1"/>
    <col min="6162" max="6162" width="11.7109375" style="525" customWidth="1"/>
    <col min="6163" max="6163" width="6.42578125" style="525" bestFit="1" customWidth="1"/>
    <col min="6164" max="6164" width="11.7109375" style="525" customWidth="1"/>
    <col min="6165" max="6165" width="0" style="525" hidden="1" customWidth="1"/>
    <col min="6166" max="6166" width="3.7109375" style="525" customWidth="1"/>
    <col min="6167" max="6167" width="11.140625" style="525" bestFit="1" customWidth="1"/>
    <col min="6168" max="6400" width="10.5703125" style="525"/>
    <col min="6401" max="6408" width="0" style="525" hidden="1" customWidth="1"/>
    <col min="6409" max="6411" width="3.7109375" style="525" customWidth="1"/>
    <col min="6412" max="6412" width="12.7109375" style="525" customWidth="1"/>
    <col min="6413" max="6413" width="47.42578125" style="525" customWidth="1"/>
    <col min="6414" max="6417" width="0" style="525" hidden="1" customWidth="1"/>
    <col min="6418" max="6418" width="11.7109375" style="525" customWidth="1"/>
    <col min="6419" max="6419" width="6.42578125" style="525" bestFit="1" customWidth="1"/>
    <col min="6420" max="6420" width="11.7109375" style="525" customWidth="1"/>
    <col min="6421" max="6421" width="0" style="525" hidden="1" customWidth="1"/>
    <col min="6422" max="6422" width="3.7109375" style="525" customWidth="1"/>
    <col min="6423" max="6423" width="11.140625" style="525" bestFit="1" customWidth="1"/>
    <col min="6424" max="6656" width="10.5703125" style="525"/>
    <col min="6657" max="6664" width="0" style="525" hidden="1" customWidth="1"/>
    <col min="6665" max="6667" width="3.7109375" style="525" customWidth="1"/>
    <col min="6668" max="6668" width="12.7109375" style="525" customWidth="1"/>
    <col min="6669" max="6669" width="47.42578125" style="525" customWidth="1"/>
    <col min="6670" max="6673" width="0" style="525" hidden="1" customWidth="1"/>
    <col min="6674" max="6674" width="11.7109375" style="525" customWidth="1"/>
    <col min="6675" max="6675" width="6.42578125" style="525" bestFit="1" customWidth="1"/>
    <col min="6676" max="6676" width="11.7109375" style="525" customWidth="1"/>
    <col min="6677" max="6677" width="0" style="525" hidden="1" customWidth="1"/>
    <col min="6678" max="6678" width="3.7109375" style="525" customWidth="1"/>
    <col min="6679" max="6679" width="11.140625" style="525" bestFit="1" customWidth="1"/>
    <col min="6680" max="6912" width="10.5703125" style="525"/>
    <col min="6913" max="6920" width="0" style="525" hidden="1" customWidth="1"/>
    <col min="6921" max="6923" width="3.7109375" style="525" customWidth="1"/>
    <col min="6924" max="6924" width="12.7109375" style="525" customWidth="1"/>
    <col min="6925" max="6925" width="47.42578125" style="525" customWidth="1"/>
    <col min="6926" max="6929" width="0" style="525" hidden="1" customWidth="1"/>
    <col min="6930" max="6930" width="11.7109375" style="525" customWidth="1"/>
    <col min="6931" max="6931" width="6.42578125" style="525" bestFit="1" customWidth="1"/>
    <col min="6932" max="6932" width="11.7109375" style="525" customWidth="1"/>
    <col min="6933" max="6933" width="0" style="525" hidden="1" customWidth="1"/>
    <col min="6934" max="6934" width="3.7109375" style="525" customWidth="1"/>
    <col min="6935" max="6935" width="11.140625" style="525" bestFit="1" customWidth="1"/>
    <col min="6936" max="7168" width="10.5703125" style="525"/>
    <col min="7169" max="7176" width="0" style="525" hidden="1" customWidth="1"/>
    <col min="7177" max="7179" width="3.7109375" style="525" customWidth="1"/>
    <col min="7180" max="7180" width="12.7109375" style="525" customWidth="1"/>
    <col min="7181" max="7181" width="47.42578125" style="525" customWidth="1"/>
    <col min="7182" max="7185" width="0" style="525" hidden="1" customWidth="1"/>
    <col min="7186" max="7186" width="11.7109375" style="525" customWidth="1"/>
    <col min="7187" max="7187" width="6.42578125" style="525" bestFit="1" customWidth="1"/>
    <col min="7188" max="7188" width="11.7109375" style="525" customWidth="1"/>
    <col min="7189" max="7189" width="0" style="525" hidden="1" customWidth="1"/>
    <col min="7190" max="7190" width="3.7109375" style="525" customWidth="1"/>
    <col min="7191" max="7191" width="11.140625" style="525" bestFit="1" customWidth="1"/>
    <col min="7192" max="7424" width="10.5703125" style="525"/>
    <col min="7425" max="7432" width="0" style="525" hidden="1" customWidth="1"/>
    <col min="7433" max="7435" width="3.7109375" style="525" customWidth="1"/>
    <col min="7436" max="7436" width="12.7109375" style="525" customWidth="1"/>
    <col min="7437" max="7437" width="47.42578125" style="525" customWidth="1"/>
    <col min="7438" max="7441" width="0" style="525" hidden="1" customWidth="1"/>
    <col min="7442" max="7442" width="11.7109375" style="525" customWidth="1"/>
    <col min="7443" max="7443" width="6.42578125" style="525" bestFit="1" customWidth="1"/>
    <col min="7444" max="7444" width="11.7109375" style="525" customWidth="1"/>
    <col min="7445" max="7445" width="0" style="525" hidden="1" customWidth="1"/>
    <col min="7446" max="7446" width="3.7109375" style="525" customWidth="1"/>
    <col min="7447" max="7447" width="11.140625" style="525" bestFit="1" customWidth="1"/>
    <col min="7448" max="7680" width="10.5703125" style="525"/>
    <col min="7681" max="7688" width="0" style="525" hidden="1" customWidth="1"/>
    <col min="7689" max="7691" width="3.7109375" style="525" customWidth="1"/>
    <col min="7692" max="7692" width="12.7109375" style="525" customWidth="1"/>
    <col min="7693" max="7693" width="47.42578125" style="525" customWidth="1"/>
    <col min="7694" max="7697" width="0" style="525" hidden="1" customWidth="1"/>
    <col min="7698" max="7698" width="11.7109375" style="525" customWidth="1"/>
    <col min="7699" max="7699" width="6.42578125" style="525" bestFit="1" customWidth="1"/>
    <col min="7700" max="7700" width="11.7109375" style="525" customWidth="1"/>
    <col min="7701" max="7701" width="0" style="525" hidden="1" customWidth="1"/>
    <col min="7702" max="7702" width="3.7109375" style="525" customWidth="1"/>
    <col min="7703" max="7703" width="11.140625" style="525" bestFit="1" customWidth="1"/>
    <col min="7704" max="7936" width="10.5703125" style="525"/>
    <col min="7937" max="7944" width="0" style="525" hidden="1" customWidth="1"/>
    <col min="7945" max="7947" width="3.7109375" style="525" customWidth="1"/>
    <col min="7948" max="7948" width="12.7109375" style="525" customWidth="1"/>
    <col min="7949" max="7949" width="47.42578125" style="525" customWidth="1"/>
    <col min="7950" max="7953" width="0" style="525" hidden="1" customWidth="1"/>
    <col min="7954" max="7954" width="11.7109375" style="525" customWidth="1"/>
    <col min="7955" max="7955" width="6.42578125" style="525" bestFit="1" customWidth="1"/>
    <col min="7956" max="7956" width="11.7109375" style="525" customWidth="1"/>
    <col min="7957" max="7957" width="0" style="525" hidden="1" customWidth="1"/>
    <col min="7958" max="7958" width="3.7109375" style="525" customWidth="1"/>
    <col min="7959" max="7959" width="11.140625" style="525" bestFit="1" customWidth="1"/>
    <col min="7960" max="8192" width="10.5703125" style="525"/>
    <col min="8193" max="8200" width="0" style="525" hidden="1" customWidth="1"/>
    <col min="8201" max="8203" width="3.7109375" style="525" customWidth="1"/>
    <col min="8204" max="8204" width="12.7109375" style="525" customWidth="1"/>
    <col min="8205" max="8205" width="47.42578125" style="525" customWidth="1"/>
    <col min="8206" max="8209" width="0" style="525" hidden="1" customWidth="1"/>
    <col min="8210" max="8210" width="11.7109375" style="525" customWidth="1"/>
    <col min="8211" max="8211" width="6.42578125" style="525" bestFit="1" customWidth="1"/>
    <col min="8212" max="8212" width="11.7109375" style="525" customWidth="1"/>
    <col min="8213" max="8213" width="0" style="525" hidden="1" customWidth="1"/>
    <col min="8214" max="8214" width="3.7109375" style="525" customWidth="1"/>
    <col min="8215" max="8215" width="11.140625" style="525" bestFit="1" customWidth="1"/>
    <col min="8216" max="8448" width="10.5703125" style="525"/>
    <col min="8449" max="8456" width="0" style="525" hidden="1" customWidth="1"/>
    <col min="8457" max="8459" width="3.7109375" style="525" customWidth="1"/>
    <col min="8460" max="8460" width="12.7109375" style="525" customWidth="1"/>
    <col min="8461" max="8461" width="47.42578125" style="525" customWidth="1"/>
    <col min="8462" max="8465" width="0" style="525" hidden="1" customWidth="1"/>
    <col min="8466" max="8466" width="11.7109375" style="525" customWidth="1"/>
    <col min="8467" max="8467" width="6.42578125" style="525" bestFit="1" customWidth="1"/>
    <col min="8468" max="8468" width="11.7109375" style="525" customWidth="1"/>
    <col min="8469" max="8469" width="0" style="525" hidden="1" customWidth="1"/>
    <col min="8470" max="8470" width="3.7109375" style="525" customWidth="1"/>
    <col min="8471" max="8471" width="11.140625" style="525" bestFit="1" customWidth="1"/>
    <col min="8472" max="8704" width="10.5703125" style="525"/>
    <col min="8705" max="8712" width="0" style="525" hidden="1" customWidth="1"/>
    <col min="8713" max="8715" width="3.7109375" style="525" customWidth="1"/>
    <col min="8716" max="8716" width="12.7109375" style="525" customWidth="1"/>
    <col min="8717" max="8717" width="47.42578125" style="525" customWidth="1"/>
    <col min="8718" max="8721" width="0" style="525" hidden="1" customWidth="1"/>
    <col min="8722" max="8722" width="11.7109375" style="525" customWidth="1"/>
    <col min="8723" max="8723" width="6.42578125" style="525" bestFit="1" customWidth="1"/>
    <col min="8724" max="8724" width="11.7109375" style="525" customWidth="1"/>
    <col min="8725" max="8725" width="0" style="525" hidden="1" customWidth="1"/>
    <col min="8726" max="8726" width="3.7109375" style="525" customWidth="1"/>
    <col min="8727" max="8727" width="11.140625" style="525" bestFit="1" customWidth="1"/>
    <col min="8728" max="8960" width="10.5703125" style="525"/>
    <col min="8961" max="8968" width="0" style="525" hidden="1" customWidth="1"/>
    <col min="8969" max="8971" width="3.7109375" style="525" customWidth="1"/>
    <col min="8972" max="8972" width="12.7109375" style="525" customWidth="1"/>
    <col min="8973" max="8973" width="47.42578125" style="525" customWidth="1"/>
    <col min="8974" max="8977" width="0" style="525" hidden="1" customWidth="1"/>
    <col min="8978" max="8978" width="11.7109375" style="525" customWidth="1"/>
    <col min="8979" max="8979" width="6.42578125" style="525" bestFit="1" customWidth="1"/>
    <col min="8980" max="8980" width="11.7109375" style="525" customWidth="1"/>
    <col min="8981" max="8981" width="0" style="525" hidden="1" customWidth="1"/>
    <col min="8982" max="8982" width="3.7109375" style="525" customWidth="1"/>
    <col min="8983" max="8983" width="11.140625" style="525" bestFit="1" customWidth="1"/>
    <col min="8984" max="9216" width="10.5703125" style="525"/>
    <col min="9217" max="9224" width="0" style="525" hidden="1" customWidth="1"/>
    <col min="9225" max="9227" width="3.7109375" style="525" customWidth="1"/>
    <col min="9228" max="9228" width="12.7109375" style="525" customWidth="1"/>
    <col min="9229" max="9229" width="47.42578125" style="525" customWidth="1"/>
    <col min="9230" max="9233" width="0" style="525" hidden="1" customWidth="1"/>
    <col min="9234" max="9234" width="11.7109375" style="525" customWidth="1"/>
    <col min="9235" max="9235" width="6.42578125" style="525" bestFit="1" customWidth="1"/>
    <col min="9236" max="9236" width="11.7109375" style="525" customWidth="1"/>
    <col min="9237" max="9237" width="0" style="525" hidden="1" customWidth="1"/>
    <col min="9238" max="9238" width="3.7109375" style="525" customWidth="1"/>
    <col min="9239" max="9239" width="11.140625" style="525" bestFit="1" customWidth="1"/>
    <col min="9240" max="9472" width="10.5703125" style="525"/>
    <col min="9473" max="9480" width="0" style="525" hidden="1" customWidth="1"/>
    <col min="9481" max="9483" width="3.7109375" style="525" customWidth="1"/>
    <col min="9484" max="9484" width="12.7109375" style="525" customWidth="1"/>
    <col min="9485" max="9485" width="47.42578125" style="525" customWidth="1"/>
    <col min="9486" max="9489" width="0" style="525" hidden="1" customWidth="1"/>
    <col min="9490" max="9490" width="11.7109375" style="525" customWidth="1"/>
    <col min="9491" max="9491" width="6.42578125" style="525" bestFit="1" customWidth="1"/>
    <col min="9492" max="9492" width="11.7109375" style="525" customWidth="1"/>
    <col min="9493" max="9493" width="0" style="525" hidden="1" customWidth="1"/>
    <col min="9494" max="9494" width="3.7109375" style="525" customWidth="1"/>
    <col min="9495" max="9495" width="11.140625" style="525" bestFit="1" customWidth="1"/>
    <col min="9496" max="9728" width="10.5703125" style="525"/>
    <col min="9729" max="9736" width="0" style="525" hidden="1" customWidth="1"/>
    <col min="9737" max="9739" width="3.7109375" style="525" customWidth="1"/>
    <col min="9740" max="9740" width="12.7109375" style="525" customWidth="1"/>
    <col min="9741" max="9741" width="47.42578125" style="525" customWidth="1"/>
    <col min="9742" max="9745" width="0" style="525" hidden="1" customWidth="1"/>
    <col min="9746" max="9746" width="11.7109375" style="525" customWidth="1"/>
    <col min="9747" max="9747" width="6.42578125" style="525" bestFit="1" customWidth="1"/>
    <col min="9748" max="9748" width="11.7109375" style="525" customWidth="1"/>
    <col min="9749" max="9749" width="0" style="525" hidden="1" customWidth="1"/>
    <col min="9750" max="9750" width="3.7109375" style="525" customWidth="1"/>
    <col min="9751" max="9751" width="11.140625" style="525" bestFit="1" customWidth="1"/>
    <col min="9752" max="9984" width="10.5703125" style="525"/>
    <col min="9985" max="9992" width="0" style="525" hidden="1" customWidth="1"/>
    <col min="9993" max="9995" width="3.7109375" style="525" customWidth="1"/>
    <col min="9996" max="9996" width="12.7109375" style="525" customWidth="1"/>
    <col min="9997" max="9997" width="47.42578125" style="525" customWidth="1"/>
    <col min="9998" max="10001" width="0" style="525" hidden="1" customWidth="1"/>
    <col min="10002" max="10002" width="11.7109375" style="525" customWidth="1"/>
    <col min="10003" max="10003" width="6.42578125" style="525" bestFit="1" customWidth="1"/>
    <col min="10004" max="10004" width="11.7109375" style="525" customWidth="1"/>
    <col min="10005" max="10005" width="0" style="525" hidden="1" customWidth="1"/>
    <col min="10006" max="10006" width="3.7109375" style="525" customWidth="1"/>
    <col min="10007" max="10007" width="11.140625" style="525" bestFit="1" customWidth="1"/>
    <col min="10008" max="10240" width="10.5703125" style="525"/>
    <col min="10241" max="10248" width="0" style="525" hidden="1" customWidth="1"/>
    <col min="10249" max="10251" width="3.7109375" style="525" customWidth="1"/>
    <col min="10252" max="10252" width="12.7109375" style="525" customWidth="1"/>
    <col min="10253" max="10253" width="47.42578125" style="525" customWidth="1"/>
    <col min="10254" max="10257" width="0" style="525" hidden="1" customWidth="1"/>
    <col min="10258" max="10258" width="11.7109375" style="525" customWidth="1"/>
    <col min="10259" max="10259" width="6.42578125" style="525" bestFit="1" customWidth="1"/>
    <col min="10260" max="10260" width="11.7109375" style="525" customWidth="1"/>
    <col min="10261" max="10261" width="0" style="525" hidden="1" customWidth="1"/>
    <col min="10262" max="10262" width="3.7109375" style="525" customWidth="1"/>
    <col min="10263" max="10263" width="11.140625" style="525" bestFit="1" customWidth="1"/>
    <col min="10264" max="10496" width="10.5703125" style="525"/>
    <col min="10497" max="10504" width="0" style="525" hidden="1" customWidth="1"/>
    <col min="10505" max="10507" width="3.7109375" style="525" customWidth="1"/>
    <col min="10508" max="10508" width="12.7109375" style="525" customWidth="1"/>
    <col min="10509" max="10509" width="47.42578125" style="525" customWidth="1"/>
    <col min="10510" max="10513" width="0" style="525" hidden="1" customWidth="1"/>
    <col min="10514" max="10514" width="11.7109375" style="525" customWidth="1"/>
    <col min="10515" max="10515" width="6.42578125" style="525" bestFit="1" customWidth="1"/>
    <col min="10516" max="10516" width="11.7109375" style="525" customWidth="1"/>
    <col min="10517" max="10517" width="0" style="525" hidden="1" customWidth="1"/>
    <col min="10518" max="10518" width="3.7109375" style="525" customWidth="1"/>
    <col min="10519" max="10519" width="11.140625" style="525" bestFit="1" customWidth="1"/>
    <col min="10520" max="10752" width="10.5703125" style="525"/>
    <col min="10753" max="10760" width="0" style="525" hidden="1" customWidth="1"/>
    <col min="10761" max="10763" width="3.7109375" style="525" customWidth="1"/>
    <col min="10764" max="10764" width="12.7109375" style="525" customWidth="1"/>
    <col min="10765" max="10765" width="47.42578125" style="525" customWidth="1"/>
    <col min="10766" max="10769" width="0" style="525" hidden="1" customWidth="1"/>
    <col min="10770" max="10770" width="11.7109375" style="525" customWidth="1"/>
    <col min="10771" max="10771" width="6.42578125" style="525" bestFit="1" customWidth="1"/>
    <col min="10772" max="10772" width="11.7109375" style="525" customWidth="1"/>
    <col min="10773" max="10773" width="0" style="525" hidden="1" customWidth="1"/>
    <col min="10774" max="10774" width="3.7109375" style="525" customWidth="1"/>
    <col min="10775" max="10775" width="11.140625" style="525" bestFit="1" customWidth="1"/>
    <col min="10776" max="11008" width="10.5703125" style="525"/>
    <col min="11009" max="11016" width="0" style="525" hidden="1" customWidth="1"/>
    <col min="11017" max="11019" width="3.7109375" style="525" customWidth="1"/>
    <col min="11020" max="11020" width="12.7109375" style="525" customWidth="1"/>
    <col min="11021" max="11021" width="47.42578125" style="525" customWidth="1"/>
    <col min="11022" max="11025" width="0" style="525" hidden="1" customWidth="1"/>
    <col min="11026" max="11026" width="11.7109375" style="525" customWidth="1"/>
    <col min="11027" max="11027" width="6.42578125" style="525" bestFit="1" customWidth="1"/>
    <col min="11028" max="11028" width="11.7109375" style="525" customWidth="1"/>
    <col min="11029" max="11029" width="0" style="525" hidden="1" customWidth="1"/>
    <col min="11030" max="11030" width="3.7109375" style="525" customWidth="1"/>
    <col min="11031" max="11031" width="11.140625" style="525" bestFit="1" customWidth="1"/>
    <col min="11032" max="11264" width="10.5703125" style="525"/>
    <col min="11265" max="11272" width="0" style="525" hidden="1" customWidth="1"/>
    <col min="11273" max="11275" width="3.7109375" style="525" customWidth="1"/>
    <col min="11276" max="11276" width="12.7109375" style="525" customWidth="1"/>
    <col min="11277" max="11277" width="47.42578125" style="525" customWidth="1"/>
    <col min="11278" max="11281" width="0" style="525" hidden="1" customWidth="1"/>
    <col min="11282" max="11282" width="11.7109375" style="525" customWidth="1"/>
    <col min="11283" max="11283" width="6.42578125" style="525" bestFit="1" customWidth="1"/>
    <col min="11284" max="11284" width="11.7109375" style="525" customWidth="1"/>
    <col min="11285" max="11285" width="0" style="525" hidden="1" customWidth="1"/>
    <col min="11286" max="11286" width="3.7109375" style="525" customWidth="1"/>
    <col min="11287" max="11287" width="11.140625" style="525" bestFit="1" customWidth="1"/>
    <col min="11288" max="11520" width="10.5703125" style="525"/>
    <col min="11521" max="11528" width="0" style="525" hidden="1" customWidth="1"/>
    <col min="11529" max="11531" width="3.7109375" style="525" customWidth="1"/>
    <col min="11532" max="11532" width="12.7109375" style="525" customWidth="1"/>
    <col min="11533" max="11533" width="47.42578125" style="525" customWidth="1"/>
    <col min="11534" max="11537" width="0" style="525" hidden="1" customWidth="1"/>
    <col min="11538" max="11538" width="11.7109375" style="525" customWidth="1"/>
    <col min="11539" max="11539" width="6.42578125" style="525" bestFit="1" customWidth="1"/>
    <col min="11540" max="11540" width="11.7109375" style="525" customWidth="1"/>
    <col min="11541" max="11541" width="0" style="525" hidden="1" customWidth="1"/>
    <col min="11542" max="11542" width="3.7109375" style="525" customWidth="1"/>
    <col min="11543" max="11543" width="11.140625" style="525" bestFit="1" customWidth="1"/>
    <col min="11544" max="11776" width="10.5703125" style="525"/>
    <col min="11777" max="11784" width="0" style="525" hidden="1" customWidth="1"/>
    <col min="11785" max="11787" width="3.7109375" style="525" customWidth="1"/>
    <col min="11788" max="11788" width="12.7109375" style="525" customWidth="1"/>
    <col min="11789" max="11789" width="47.42578125" style="525" customWidth="1"/>
    <col min="11790" max="11793" width="0" style="525" hidden="1" customWidth="1"/>
    <col min="11794" max="11794" width="11.7109375" style="525" customWidth="1"/>
    <col min="11795" max="11795" width="6.42578125" style="525" bestFit="1" customWidth="1"/>
    <col min="11796" max="11796" width="11.7109375" style="525" customWidth="1"/>
    <col min="11797" max="11797" width="0" style="525" hidden="1" customWidth="1"/>
    <col min="11798" max="11798" width="3.7109375" style="525" customWidth="1"/>
    <col min="11799" max="11799" width="11.140625" style="525" bestFit="1" customWidth="1"/>
    <col min="11800" max="12032" width="10.5703125" style="525"/>
    <col min="12033" max="12040" width="0" style="525" hidden="1" customWidth="1"/>
    <col min="12041" max="12043" width="3.7109375" style="525" customWidth="1"/>
    <col min="12044" max="12044" width="12.7109375" style="525" customWidth="1"/>
    <col min="12045" max="12045" width="47.42578125" style="525" customWidth="1"/>
    <col min="12046" max="12049" width="0" style="525" hidden="1" customWidth="1"/>
    <col min="12050" max="12050" width="11.7109375" style="525" customWidth="1"/>
    <col min="12051" max="12051" width="6.42578125" style="525" bestFit="1" customWidth="1"/>
    <col min="12052" max="12052" width="11.7109375" style="525" customWidth="1"/>
    <col min="12053" max="12053" width="0" style="525" hidden="1" customWidth="1"/>
    <col min="12054" max="12054" width="3.7109375" style="525" customWidth="1"/>
    <col min="12055" max="12055" width="11.140625" style="525" bestFit="1" customWidth="1"/>
    <col min="12056" max="12288" width="10.5703125" style="525"/>
    <col min="12289" max="12296" width="0" style="525" hidden="1" customWidth="1"/>
    <col min="12297" max="12299" width="3.7109375" style="525" customWidth="1"/>
    <col min="12300" max="12300" width="12.7109375" style="525" customWidth="1"/>
    <col min="12301" max="12301" width="47.42578125" style="525" customWidth="1"/>
    <col min="12302" max="12305" width="0" style="525" hidden="1" customWidth="1"/>
    <col min="12306" max="12306" width="11.7109375" style="525" customWidth="1"/>
    <col min="12307" max="12307" width="6.42578125" style="525" bestFit="1" customWidth="1"/>
    <col min="12308" max="12308" width="11.7109375" style="525" customWidth="1"/>
    <col min="12309" max="12309" width="0" style="525" hidden="1" customWidth="1"/>
    <col min="12310" max="12310" width="3.7109375" style="525" customWidth="1"/>
    <col min="12311" max="12311" width="11.140625" style="525" bestFit="1" customWidth="1"/>
    <col min="12312" max="12544" width="10.5703125" style="525"/>
    <col min="12545" max="12552" width="0" style="525" hidden="1" customWidth="1"/>
    <col min="12553" max="12555" width="3.7109375" style="525" customWidth="1"/>
    <col min="12556" max="12556" width="12.7109375" style="525" customWidth="1"/>
    <col min="12557" max="12557" width="47.42578125" style="525" customWidth="1"/>
    <col min="12558" max="12561" width="0" style="525" hidden="1" customWidth="1"/>
    <col min="12562" max="12562" width="11.7109375" style="525" customWidth="1"/>
    <col min="12563" max="12563" width="6.42578125" style="525" bestFit="1" customWidth="1"/>
    <col min="12564" max="12564" width="11.7109375" style="525" customWidth="1"/>
    <col min="12565" max="12565" width="0" style="525" hidden="1" customWidth="1"/>
    <col min="12566" max="12566" width="3.7109375" style="525" customWidth="1"/>
    <col min="12567" max="12567" width="11.140625" style="525" bestFit="1" customWidth="1"/>
    <col min="12568" max="12800" width="10.5703125" style="525"/>
    <col min="12801" max="12808" width="0" style="525" hidden="1" customWidth="1"/>
    <col min="12809" max="12811" width="3.7109375" style="525" customWidth="1"/>
    <col min="12812" max="12812" width="12.7109375" style="525" customWidth="1"/>
    <col min="12813" max="12813" width="47.42578125" style="525" customWidth="1"/>
    <col min="12814" max="12817" width="0" style="525" hidden="1" customWidth="1"/>
    <col min="12818" max="12818" width="11.7109375" style="525" customWidth="1"/>
    <col min="12819" max="12819" width="6.42578125" style="525" bestFit="1" customWidth="1"/>
    <col min="12820" max="12820" width="11.7109375" style="525" customWidth="1"/>
    <col min="12821" max="12821" width="0" style="525" hidden="1" customWidth="1"/>
    <col min="12822" max="12822" width="3.7109375" style="525" customWidth="1"/>
    <col min="12823" max="12823" width="11.140625" style="525" bestFit="1" customWidth="1"/>
    <col min="12824" max="13056" width="10.5703125" style="525"/>
    <col min="13057" max="13064" width="0" style="525" hidden="1" customWidth="1"/>
    <col min="13065" max="13067" width="3.7109375" style="525" customWidth="1"/>
    <col min="13068" max="13068" width="12.7109375" style="525" customWidth="1"/>
    <col min="13069" max="13069" width="47.42578125" style="525" customWidth="1"/>
    <col min="13070" max="13073" width="0" style="525" hidden="1" customWidth="1"/>
    <col min="13074" max="13074" width="11.7109375" style="525" customWidth="1"/>
    <col min="13075" max="13075" width="6.42578125" style="525" bestFit="1" customWidth="1"/>
    <col min="13076" max="13076" width="11.7109375" style="525" customWidth="1"/>
    <col min="13077" max="13077" width="0" style="525" hidden="1" customWidth="1"/>
    <col min="13078" max="13078" width="3.7109375" style="525" customWidth="1"/>
    <col min="13079" max="13079" width="11.140625" style="525" bestFit="1" customWidth="1"/>
    <col min="13080" max="13312" width="10.5703125" style="525"/>
    <col min="13313" max="13320" width="0" style="525" hidden="1" customWidth="1"/>
    <col min="13321" max="13323" width="3.7109375" style="525" customWidth="1"/>
    <col min="13324" max="13324" width="12.7109375" style="525" customWidth="1"/>
    <col min="13325" max="13325" width="47.42578125" style="525" customWidth="1"/>
    <col min="13326" max="13329" width="0" style="525" hidden="1" customWidth="1"/>
    <col min="13330" max="13330" width="11.7109375" style="525" customWidth="1"/>
    <col min="13331" max="13331" width="6.42578125" style="525" bestFit="1" customWidth="1"/>
    <col min="13332" max="13332" width="11.7109375" style="525" customWidth="1"/>
    <col min="13333" max="13333" width="0" style="525" hidden="1" customWidth="1"/>
    <col min="13334" max="13334" width="3.7109375" style="525" customWidth="1"/>
    <col min="13335" max="13335" width="11.140625" style="525" bestFit="1" customWidth="1"/>
    <col min="13336" max="13568" width="10.5703125" style="525"/>
    <col min="13569" max="13576" width="0" style="525" hidden="1" customWidth="1"/>
    <col min="13577" max="13579" width="3.7109375" style="525" customWidth="1"/>
    <col min="13580" max="13580" width="12.7109375" style="525" customWidth="1"/>
    <col min="13581" max="13581" width="47.42578125" style="525" customWidth="1"/>
    <col min="13582" max="13585" width="0" style="525" hidden="1" customWidth="1"/>
    <col min="13586" max="13586" width="11.7109375" style="525" customWidth="1"/>
    <col min="13587" max="13587" width="6.42578125" style="525" bestFit="1" customWidth="1"/>
    <col min="13588" max="13588" width="11.7109375" style="525" customWidth="1"/>
    <col min="13589" max="13589" width="0" style="525" hidden="1" customWidth="1"/>
    <col min="13590" max="13590" width="3.7109375" style="525" customWidth="1"/>
    <col min="13591" max="13591" width="11.140625" style="525" bestFit="1" customWidth="1"/>
    <col min="13592" max="13824" width="10.5703125" style="525"/>
    <col min="13825" max="13832" width="0" style="525" hidden="1" customWidth="1"/>
    <col min="13833" max="13835" width="3.7109375" style="525" customWidth="1"/>
    <col min="13836" max="13836" width="12.7109375" style="525" customWidth="1"/>
    <col min="13837" max="13837" width="47.42578125" style="525" customWidth="1"/>
    <col min="13838" max="13841" width="0" style="525" hidden="1" customWidth="1"/>
    <col min="13842" max="13842" width="11.7109375" style="525" customWidth="1"/>
    <col min="13843" max="13843" width="6.42578125" style="525" bestFit="1" customWidth="1"/>
    <col min="13844" max="13844" width="11.7109375" style="525" customWidth="1"/>
    <col min="13845" max="13845" width="0" style="525" hidden="1" customWidth="1"/>
    <col min="13846" max="13846" width="3.7109375" style="525" customWidth="1"/>
    <col min="13847" max="13847" width="11.140625" style="525" bestFit="1" customWidth="1"/>
    <col min="13848" max="14080" width="10.5703125" style="525"/>
    <col min="14081" max="14088" width="0" style="525" hidden="1" customWidth="1"/>
    <col min="14089" max="14091" width="3.7109375" style="525" customWidth="1"/>
    <col min="14092" max="14092" width="12.7109375" style="525" customWidth="1"/>
    <col min="14093" max="14093" width="47.42578125" style="525" customWidth="1"/>
    <col min="14094" max="14097" width="0" style="525" hidden="1" customWidth="1"/>
    <col min="14098" max="14098" width="11.7109375" style="525" customWidth="1"/>
    <col min="14099" max="14099" width="6.42578125" style="525" bestFit="1" customWidth="1"/>
    <col min="14100" max="14100" width="11.7109375" style="525" customWidth="1"/>
    <col min="14101" max="14101" width="0" style="525" hidden="1" customWidth="1"/>
    <col min="14102" max="14102" width="3.7109375" style="525" customWidth="1"/>
    <col min="14103" max="14103" width="11.140625" style="525" bestFit="1" customWidth="1"/>
    <col min="14104" max="14336" width="10.5703125" style="525"/>
    <col min="14337" max="14344" width="0" style="525" hidden="1" customWidth="1"/>
    <col min="14345" max="14347" width="3.7109375" style="525" customWidth="1"/>
    <col min="14348" max="14348" width="12.7109375" style="525" customWidth="1"/>
    <col min="14349" max="14349" width="47.42578125" style="525" customWidth="1"/>
    <col min="14350" max="14353" width="0" style="525" hidden="1" customWidth="1"/>
    <col min="14354" max="14354" width="11.7109375" style="525" customWidth="1"/>
    <col min="14355" max="14355" width="6.42578125" style="525" bestFit="1" customWidth="1"/>
    <col min="14356" max="14356" width="11.7109375" style="525" customWidth="1"/>
    <col min="14357" max="14357" width="0" style="525" hidden="1" customWidth="1"/>
    <col min="14358" max="14358" width="3.7109375" style="525" customWidth="1"/>
    <col min="14359" max="14359" width="11.140625" style="525" bestFit="1" customWidth="1"/>
    <col min="14360" max="14592" width="10.5703125" style="525"/>
    <col min="14593" max="14600" width="0" style="525" hidden="1" customWidth="1"/>
    <col min="14601" max="14603" width="3.7109375" style="525" customWidth="1"/>
    <col min="14604" max="14604" width="12.7109375" style="525" customWidth="1"/>
    <col min="14605" max="14605" width="47.42578125" style="525" customWidth="1"/>
    <col min="14606" max="14609" width="0" style="525" hidden="1" customWidth="1"/>
    <col min="14610" max="14610" width="11.7109375" style="525" customWidth="1"/>
    <col min="14611" max="14611" width="6.42578125" style="525" bestFit="1" customWidth="1"/>
    <col min="14612" max="14612" width="11.7109375" style="525" customWidth="1"/>
    <col min="14613" max="14613" width="0" style="525" hidden="1" customWidth="1"/>
    <col min="14614" max="14614" width="3.7109375" style="525" customWidth="1"/>
    <col min="14615" max="14615" width="11.140625" style="525" bestFit="1" customWidth="1"/>
    <col min="14616" max="14848" width="10.5703125" style="525"/>
    <col min="14849" max="14856" width="0" style="525" hidden="1" customWidth="1"/>
    <col min="14857" max="14859" width="3.7109375" style="525" customWidth="1"/>
    <col min="14860" max="14860" width="12.7109375" style="525" customWidth="1"/>
    <col min="14861" max="14861" width="47.42578125" style="525" customWidth="1"/>
    <col min="14862" max="14865" width="0" style="525" hidden="1" customWidth="1"/>
    <col min="14866" max="14866" width="11.7109375" style="525" customWidth="1"/>
    <col min="14867" max="14867" width="6.42578125" style="525" bestFit="1" customWidth="1"/>
    <col min="14868" max="14868" width="11.7109375" style="525" customWidth="1"/>
    <col min="14869" max="14869" width="0" style="525" hidden="1" customWidth="1"/>
    <col min="14870" max="14870" width="3.7109375" style="525" customWidth="1"/>
    <col min="14871" max="14871" width="11.140625" style="525" bestFit="1" customWidth="1"/>
    <col min="14872" max="15104" width="10.5703125" style="525"/>
    <col min="15105" max="15112" width="0" style="525" hidden="1" customWidth="1"/>
    <col min="15113" max="15115" width="3.7109375" style="525" customWidth="1"/>
    <col min="15116" max="15116" width="12.7109375" style="525" customWidth="1"/>
    <col min="15117" max="15117" width="47.42578125" style="525" customWidth="1"/>
    <col min="15118" max="15121" width="0" style="525" hidden="1" customWidth="1"/>
    <col min="15122" max="15122" width="11.7109375" style="525" customWidth="1"/>
    <col min="15123" max="15123" width="6.42578125" style="525" bestFit="1" customWidth="1"/>
    <col min="15124" max="15124" width="11.7109375" style="525" customWidth="1"/>
    <col min="15125" max="15125" width="0" style="525" hidden="1" customWidth="1"/>
    <col min="15126" max="15126" width="3.7109375" style="525" customWidth="1"/>
    <col min="15127" max="15127" width="11.140625" style="525" bestFit="1" customWidth="1"/>
    <col min="15128" max="15360" width="10.5703125" style="525"/>
    <col min="15361" max="15368" width="0" style="525" hidden="1" customWidth="1"/>
    <col min="15369" max="15371" width="3.7109375" style="525" customWidth="1"/>
    <col min="15372" max="15372" width="12.7109375" style="525" customWidth="1"/>
    <col min="15373" max="15373" width="47.42578125" style="525" customWidth="1"/>
    <col min="15374" max="15377" width="0" style="525" hidden="1" customWidth="1"/>
    <col min="15378" max="15378" width="11.7109375" style="525" customWidth="1"/>
    <col min="15379" max="15379" width="6.42578125" style="525" bestFit="1" customWidth="1"/>
    <col min="15380" max="15380" width="11.7109375" style="525" customWidth="1"/>
    <col min="15381" max="15381" width="0" style="525" hidden="1" customWidth="1"/>
    <col min="15382" max="15382" width="3.7109375" style="525" customWidth="1"/>
    <col min="15383" max="15383" width="11.140625" style="525" bestFit="1" customWidth="1"/>
    <col min="15384" max="15616" width="10.5703125" style="525"/>
    <col min="15617" max="15624" width="0" style="525" hidden="1" customWidth="1"/>
    <col min="15625" max="15627" width="3.7109375" style="525" customWidth="1"/>
    <col min="15628" max="15628" width="12.7109375" style="525" customWidth="1"/>
    <col min="15629" max="15629" width="47.42578125" style="525" customWidth="1"/>
    <col min="15630" max="15633" width="0" style="525" hidden="1" customWidth="1"/>
    <col min="15634" max="15634" width="11.7109375" style="525" customWidth="1"/>
    <col min="15635" max="15635" width="6.42578125" style="525" bestFit="1" customWidth="1"/>
    <col min="15636" max="15636" width="11.7109375" style="525" customWidth="1"/>
    <col min="15637" max="15637" width="0" style="525" hidden="1" customWidth="1"/>
    <col min="15638" max="15638" width="3.7109375" style="525" customWidth="1"/>
    <col min="15639" max="15639" width="11.140625" style="525" bestFit="1" customWidth="1"/>
    <col min="15640" max="15872" width="10.5703125" style="525"/>
    <col min="15873" max="15880" width="0" style="525" hidden="1" customWidth="1"/>
    <col min="15881" max="15883" width="3.7109375" style="525" customWidth="1"/>
    <col min="15884" max="15884" width="12.7109375" style="525" customWidth="1"/>
    <col min="15885" max="15885" width="47.42578125" style="525" customWidth="1"/>
    <col min="15886" max="15889" width="0" style="525" hidden="1" customWidth="1"/>
    <col min="15890" max="15890" width="11.7109375" style="525" customWidth="1"/>
    <col min="15891" max="15891" width="6.42578125" style="525" bestFit="1" customWidth="1"/>
    <col min="15892" max="15892" width="11.7109375" style="525" customWidth="1"/>
    <col min="15893" max="15893" width="0" style="525" hidden="1" customWidth="1"/>
    <col min="15894" max="15894" width="3.7109375" style="525" customWidth="1"/>
    <col min="15895" max="15895" width="11.140625" style="525" bestFit="1" customWidth="1"/>
    <col min="15896" max="16128" width="10.5703125" style="525"/>
    <col min="16129" max="16136" width="0" style="525" hidden="1" customWidth="1"/>
    <col min="16137" max="16139" width="3.7109375" style="525" customWidth="1"/>
    <col min="16140" max="16140" width="12.7109375" style="525" customWidth="1"/>
    <col min="16141" max="16141" width="47.42578125" style="525" customWidth="1"/>
    <col min="16142" max="16145" width="0" style="525" hidden="1" customWidth="1"/>
    <col min="16146" max="16146" width="11.7109375" style="525" customWidth="1"/>
    <col min="16147" max="16147" width="6.42578125" style="525" bestFit="1" customWidth="1"/>
    <col min="16148" max="16148" width="11.7109375" style="525" customWidth="1"/>
    <col min="16149" max="16149" width="0" style="525" hidden="1" customWidth="1"/>
    <col min="16150" max="16150" width="3.7109375" style="525" customWidth="1"/>
    <col min="16151" max="16151" width="11.140625" style="525" bestFit="1" customWidth="1"/>
    <col min="16152" max="16384" width="10.5703125" style="525"/>
  </cols>
  <sheetData>
    <row r="1" spans="1:35" ht="14.25" hidden="1" customHeight="1"/>
    <row r="2" spans="1:35" ht="14.25" hidden="1" customHeight="1"/>
    <row r="3" spans="1:35" ht="14.25" hidden="1" customHeight="1"/>
    <row r="4" spans="1:35" ht="3" customHeight="1">
      <c r="J4" s="531"/>
      <c r="K4" s="531"/>
      <c r="L4" s="526"/>
      <c r="M4" s="526"/>
      <c r="N4" s="526"/>
      <c r="O4" s="534"/>
      <c r="P4" s="534"/>
      <c r="Q4" s="534"/>
      <c r="R4" s="534"/>
      <c r="S4" s="534"/>
      <c r="T4" s="534"/>
      <c r="U4" s="526"/>
    </row>
    <row r="5" spans="1:35" ht="22.5" customHeight="1">
      <c r="J5" s="531"/>
      <c r="K5" s="531"/>
      <c r="L5" s="1216" t="s">
        <v>658</v>
      </c>
      <c r="M5" s="1216"/>
      <c r="N5" s="1216"/>
      <c r="O5" s="1216"/>
      <c r="P5" s="1216"/>
      <c r="Q5" s="1216"/>
      <c r="R5" s="1216"/>
      <c r="S5" s="1216"/>
      <c r="T5" s="1216"/>
      <c r="U5" s="581"/>
    </row>
    <row r="6" spans="1:35" ht="3" customHeight="1">
      <c r="J6" s="531"/>
      <c r="K6" s="531"/>
      <c r="L6" s="526"/>
      <c r="M6" s="526"/>
      <c r="N6" s="526"/>
      <c r="O6" s="530"/>
      <c r="P6" s="530"/>
      <c r="Q6" s="530"/>
      <c r="R6" s="530"/>
      <c r="S6" s="530"/>
      <c r="T6" s="530"/>
      <c r="U6" s="526"/>
    </row>
    <row r="7" spans="1:35" s="572" customFormat="1" ht="22.5">
      <c r="A7" s="592"/>
      <c r="B7" s="592"/>
      <c r="C7" s="592"/>
      <c r="D7" s="592"/>
      <c r="E7" s="592"/>
      <c r="F7" s="592"/>
      <c r="G7" s="592"/>
      <c r="H7" s="592"/>
      <c r="L7" s="501"/>
      <c r="M7" s="619" t="s">
        <v>502</v>
      </c>
      <c r="N7" s="668"/>
      <c r="O7" s="1248" t="str">
        <f>IF(NameOrPr_ch="",IF(NameOrPr="","",NameOrPr),NameOrPr_ch)</f>
        <v>РСТ по РО</v>
      </c>
      <c r="P7" s="1249"/>
      <c r="Q7" s="1249"/>
      <c r="R7" s="1249"/>
      <c r="S7" s="1249"/>
      <c r="T7" s="1250"/>
      <c r="U7" s="669"/>
      <c r="X7" s="592"/>
      <c r="Y7" s="592"/>
      <c r="Z7" s="592"/>
      <c r="AA7" s="592"/>
      <c r="AB7" s="592"/>
      <c r="AC7" s="592"/>
      <c r="AD7" s="592"/>
      <c r="AE7" s="592"/>
      <c r="AF7" s="592"/>
      <c r="AG7" s="592"/>
      <c r="AH7" s="592"/>
      <c r="AI7" s="592"/>
    </row>
    <row r="8" spans="1:35" s="572" customFormat="1" ht="18.75">
      <c r="A8" s="592"/>
      <c r="B8" s="592"/>
      <c r="C8" s="592"/>
      <c r="D8" s="592"/>
      <c r="E8" s="592"/>
      <c r="F8" s="592"/>
      <c r="G8" s="592"/>
      <c r="H8" s="592"/>
      <c r="L8" s="501"/>
      <c r="M8" s="619" t="s">
        <v>597</v>
      </c>
      <c r="N8" s="668"/>
      <c r="O8" s="1248" t="str">
        <f>IF(datePr_ch="",IF(datePr="","",datePr),datePr_ch)</f>
        <v>22.11.2022</v>
      </c>
      <c r="P8" s="1249"/>
      <c r="Q8" s="1249"/>
      <c r="R8" s="1249"/>
      <c r="S8" s="1249"/>
      <c r="T8" s="1250"/>
      <c r="U8" s="669"/>
      <c r="X8" s="592"/>
      <c r="Y8" s="592"/>
      <c r="Z8" s="592"/>
      <c r="AA8" s="592"/>
      <c r="AB8" s="592"/>
      <c r="AC8" s="592"/>
      <c r="AD8" s="592"/>
      <c r="AE8" s="592"/>
      <c r="AF8" s="592"/>
      <c r="AG8" s="592"/>
      <c r="AH8" s="592"/>
      <c r="AI8" s="592"/>
    </row>
    <row r="9" spans="1:35" s="572" customFormat="1" ht="18.75">
      <c r="A9" s="592"/>
      <c r="B9" s="592"/>
      <c r="C9" s="592"/>
      <c r="D9" s="592"/>
      <c r="E9" s="592"/>
      <c r="F9" s="592"/>
      <c r="G9" s="592"/>
      <c r="H9" s="592"/>
      <c r="L9" s="554"/>
      <c r="M9" s="619" t="s">
        <v>596</v>
      </c>
      <c r="N9" s="668"/>
      <c r="O9" s="1248" t="str">
        <f>IF(numberPr_ch="",IF(numberPr="","",numberPr),numberPr_ch)</f>
        <v>65/13</v>
      </c>
      <c r="P9" s="1249"/>
      <c r="Q9" s="1249"/>
      <c r="R9" s="1249"/>
      <c r="S9" s="1249"/>
      <c r="T9" s="1250"/>
      <c r="U9" s="669"/>
      <c r="X9" s="592"/>
      <c r="Y9" s="592"/>
      <c r="Z9" s="592"/>
      <c r="AA9" s="592"/>
      <c r="AB9" s="592"/>
      <c r="AC9" s="592"/>
      <c r="AD9" s="592"/>
      <c r="AE9" s="592"/>
      <c r="AF9" s="592"/>
      <c r="AG9" s="592"/>
      <c r="AH9" s="592"/>
      <c r="AI9" s="592"/>
    </row>
    <row r="10" spans="1:35" s="572" customFormat="1" ht="18.75">
      <c r="A10" s="592"/>
      <c r="B10" s="592"/>
      <c r="C10" s="592"/>
      <c r="D10" s="592"/>
      <c r="E10" s="592"/>
      <c r="F10" s="592"/>
      <c r="G10" s="592"/>
      <c r="H10" s="592"/>
      <c r="L10" s="554"/>
      <c r="M10" s="619" t="s">
        <v>501</v>
      </c>
      <c r="N10" s="668"/>
      <c r="O10" s="1248" t="str">
        <f>IF(IstPub_ch="",IF(IstPub="","",IstPub),IstPub_ch)</f>
        <v>Официальный интернет - портал правовой информации pravo.donland.ru от 23.11.2022г. №6145202211230065</v>
      </c>
      <c r="P10" s="1249"/>
      <c r="Q10" s="1249"/>
      <c r="R10" s="1249"/>
      <c r="S10" s="1249"/>
      <c r="T10" s="1250"/>
      <c r="U10" s="669"/>
      <c r="X10" s="592"/>
      <c r="Y10" s="592"/>
      <c r="Z10" s="592"/>
      <c r="AA10" s="592"/>
      <c r="AB10" s="592"/>
      <c r="AC10" s="592"/>
      <c r="AD10" s="592"/>
      <c r="AE10" s="592"/>
      <c r="AF10" s="592"/>
      <c r="AG10" s="592"/>
      <c r="AH10" s="592"/>
      <c r="AI10" s="592"/>
    </row>
    <row r="11" spans="1:35" s="572" customFormat="1" ht="11.25" hidden="1" customHeight="1">
      <c r="A11" s="592"/>
      <c r="B11" s="592"/>
      <c r="C11" s="592"/>
      <c r="D11" s="592"/>
      <c r="E11" s="592"/>
      <c r="F11" s="592"/>
      <c r="G11" s="592"/>
      <c r="H11" s="592"/>
      <c r="L11" s="1217"/>
      <c r="M11" s="1217"/>
      <c r="N11" s="568"/>
      <c r="O11" s="1251"/>
      <c r="P11" s="1251"/>
      <c r="Q11" s="1251"/>
      <c r="R11" s="1251"/>
      <c r="S11" s="1251"/>
      <c r="T11" s="1251"/>
      <c r="U11" s="590" t="s">
        <v>373</v>
      </c>
      <c r="X11" s="592"/>
      <c r="Y11" s="592"/>
      <c r="Z11" s="592"/>
      <c r="AA11" s="592"/>
      <c r="AB11" s="592"/>
      <c r="AC11" s="592"/>
      <c r="AD11" s="592"/>
      <c r="AE11" s="592"/>
      <c r="AF11" s="592"/>
      <c r="AG11" s="592"/>
      <c r="AH11" s="592"/>
      <c r="AI11" s="592"/>
    </row>
    <row r="12" spans="1:35">
      <c r="J12" s="531"/>
      <c r="K12" s="531"/>
      <c r="L12" s="526"/>
      <c r="M12" s="526"/>
      <c r="N12" s="526"/>
      <c r="O12" s="1247"/>
      <c r="P12" s="1247"/>
      <c r="Q12" s="1247"/>
      <c r="R12" s="1247"/>
      <c r="S12" s="1247"/>
      <c r="T12" s="1247"/>
      <c r="U12" s="1247"/>
    </row>
    <row r="13" spans="1:35" ht="14.25" customHeight="1">
      <c r="J13" s="531"/>
      <c r="K13" s="531"/>
      <c r="L13" s="1150" t="s">
        <v>454</v>
      </c>
      <c r="M13" s="1150"/>
      <c r="N13" s="1150"/>
      <c r="O13" s="1150"/>
      <c r="P13" s="1150"/>
      <c r="Q13" s="1150"/>
      <c r="R13" s="1150"/>
      <c r="S13" s="1150"/>
      <c r="T13" s="1150"/>
      <c r="U13" s="1150"/>
      <c r="V13" s="1150"/>
      <c r="W13" s="1150" t="s">
        <v>455</v>
      </c>
    </row>
    <row r="14" spans="1:35" ht="14.25" customHeight="1">
      <c r="J14" s="531"/>
      <c r="K14" s="531"/>
      <c r="L14" s="1229" t="s">
        <v>92</v>
      </c>
      <c r="M14" s="1229" t="s">
        <v>640</v>
      </c>
      <c r="N14" s="523"/>
      <c r="O14" s="1230" t="s">
        <v>642</v>
      </c>
      <c r="P14" s="1231"/>
      <c r="Q14" s="1231"/>
      <c r="R14" s="1231"/>
      <c r="S14" s="1231"/>
      <c r="T14" s="1232"/>
      <c r="U14" s="1213" t="s">
        <v>341</v>
      </c>
      <c r="V14" s="1226" t="s">
        <v>275</v>
      </c>
      <c r="W14" s="1150"/>
    </row>
    <row r="15" spans="1:35" ht="14.25" customHeight="1">
      <c r="J15" s="531"/>
      <c r="K15" s="531"/>
      <c r="L15" s="1229"/>
      <c r="M15" s="1229"/>
      <c r="N15" s="523"/>
      <c r="O15" s="1235" t="s">
        <v>622</v>
      </c>
      <c r="P15" s="1233"/>
      <c r="Q15" s="1234"/>
      <c r="R15" s="1211" t="s">
        <v>655</v>
      </c>
      <c r="S15" s="1211"/>
      <c r="T15" s="1212"/>
      <c r="U15" s="1214"/>
      <c r="V15" s="1227"/>
      <c r="W15" s="1150"/>
    </row>
    <row r="16" spans="1:35" ht="30" customHeight="1">
      <c r="J16" s="531"/>
      <c r="K16" s="531"/>
      <c r="L16" s="1229"/>
      <c r="M16" s="1229"/>
      <c r="N16" s="522"/>
      <c r="O16" s="1236"/>
      <c r="P16" s="537"/>
      <c r="Q16" s="537"/>
      <c r="R16" s="538" t="s">
        <v>274</v>
      </c>
      <c r="S16" s="1224" t="s">
        <v>273</v>
      </c>
      <c r="T16" s="1225"/>
      <c r="U16" s="1215"/>
      <c r="V16" s="1228"/>
      <c r="W16" s="1150"/>
    </row>
    <row r="17" spans="1:36">
      <c r="J17" s="531"/>
      <c r="K17" s="571">
        <v>1</v>
      </c>
      <c r="L17" s="649" t="s">
        <v>93</v>
      </c>
      <c r="M17" s="649" t="s">
        <v>49</v>
      </c>
      <c r="N17" s="670" t="s">
        <v>49</v>
      </c>
      <c r="O17" s="650">
        <f ca="1">OFFSET(O17,0,-1)+1</f>
        <v>3</v>
      </c>
      <c r="P17" s="651">
        <f ca="1">OFFSET(P17,0,-1)</f>
        <v>3</v>
      </c>
      <c r="Q17" s="651">
        <f ca="1">OFFSET(Q17,0,-1)</f>
        <v>3</v>
      </c>
      <c r="R17" s="650">
        <f ca="1">OFFSET(R17,0,-1)+1</f>
        <v>4</v>
      </c>
      <c r="S17" s="1218">
        <f ca="1">OFFSET(S17,0,-1)+1</f>
        <v>5</v>
      </c>
      <c r="T17" s="1218"/>
      <c r="U17" s="650">
        <f ca="1">OFFSET(U17,0,-2)+1</f>
        <v>6</v>
      </c>
      <c r="V17" s="651">
        <f ca="1">OFFSET(V17,0,-1)</f>
        <v>6</v>
      </c>
      <c r="W17" s="650">
        <f ca="1">OFFSET(W17,0,-1)+1</f>
        <v>7</v>
      </c>
    </row>
    <row r="18" spans="1:36" ht="22.5">
      <c r="A18" s="1202">
        <v>1</v>
      </c>
      <c r="B18" s="921"/>
      <c r="C18" s="921"/>
      <c r="D18" s="921"/>
      <c r="E18" s="922"/>
      <c r="F18" s="923"/>
      <c r="G18" s="921"/>
      <c r="H18" s="921"/>
      <c r="I18" s="924"/>
      <c r="J18" s="919"/>
      <c r="K18" s="928">
        <v>1</v>
      </c>
      <c r="L18" s="595">
        <f>mergeValue(A18)</f>
        <v>1</v>
      </c>
      <c r="M18" s="643" t="s">
        <v>20</v>
      </c>
      <c r="N18" s="582"/>
      <c r="O18" s="1244"/>
      <c r="P18" s="1244"/>
      <c r="Q18" s="1244"/>
      <c r="R18" s="1244"/>
      <c r="S18" s="1244"/>
      <c r="T18" s="1244"/>
      <c r="U18" s="1244"/>
      <c r="V18" s="1244"/>
      <c r="W18" s="632" t="s">
        <v>659</v>
      </c>
    </row>
    <row r="19" spans="1:36" ht="22.5">
      <c r="A19" s="1202"/>
      <c r="B19" s="1202">
        <v>1</v>
      </c>
      <c r="C19" s="921"/>
      <c r="D19" s="921"/>
      <c r="E19" s="923"/>
      <c r="F19" s="923"/>
      <c r="G19" s="921"/>
      <c r="H19" s="921"/>
      <c r="I19" s="918"/>
      <c r="J19" s="917"/>
      <c r="K19" s="928">
        <v>1</v>
      </c>
      <c r="L19" s="595" t="str">
        <f>mergeValue(A19) &amp;"."&amp; mergeValue(B19)</f>
        <v>1.1</v>
      </c>
      <c r="M19" s="548" t="s">
        <v>16</v>
      </c>
      <c r="N19" s="582"/>
      <c r="O19" s="1244"/>
      <c r="P19" s="1244"/>
      <c r="Q19" s="1244"/>
      <c r="R19" s="1244"/>
      <c r="S19" s="1244"/>
      <c r="T19" s="1244"/>
      <c r="U19" s="1244"/>
      <c r="V19" s="1244"/>
      <c r="W19" s="632" t="s">
        <v>477</v>
      </c>
    </row>
    <row r="20" spans="1:36" ht="22.5">
      <c r="A20" s="1202"/>
      <c r="B20" s="1202"/>
      <c r="C20" s="1202">
        <v>1</v>
      </c>
      <c r="D20" s="921"/>
      <c r="E20" s="923"/>
      <c r="F20" s="923"/>
      <c r="G20" s="921"/>
      <c r="H20" s="921"/>
      <c r="I20" s="925"/>
      <c r="J20" s="917"/>
      <c r="K20" s="928">
        <v>1</v>
      </c>
      <c r="L20" s="595" t="str">
        <f>mergeValue(A20) &amp;"."&amp; mergeValue(B20)&amp;"."&amp; mergeValue(C20)</f>
        <v>1.1.1</v>
      </c>
      <c r="M20" s="549" t="s">
        <v>7</v>
      </c>
      <c r="N20" s="582"/>
      <c r="O20" s="1244"/>
      <c r="P20" s="1244"/>
      <c r="Q20" s="1244"/>
      <c r="R20" s="1244"/>
      <c r="S20" s="1244"/>
      <c r="T20" s="1244"/>
      <c r="U20" s="1244"/>
      <c r="V20" s="1244"/>
      <c r="W20" s="632" t="s">
        <v>634</v>
      </c>
    </row>
    <row r="21" spans="1:36" ht="22.5">
      <c r="A21" s="1202"/>
      <c r="B21" s="1202"/>
      <c r="C21" s="1202"/>
      <c r="D21" s="1202">
        <v>1</v>
      </c>
      <c r="E21" s="923"/>
      <c r="F21" s="923"/>
      <c r="G21" s="921"/>
      <c r="H21" s="921"/>
      <c r="I21" s="1202">
        <v>1</v>
      </c>
      <c r="J21" s="917"/>
      <c r="K21" s="928">
        <v>1</v>
      </c>
      <c r="L21" s="595" t="str">
        <f>mergeValue(A21) &amp;"."&amp; mergeValue(B21)&amp;"."&amp; mergeValue(C21)&amp;"."&amp; mergeValue(D21)</f>
        <v>1.1.1.1</v>
      </c>
      <c r="M21" s="550" t="s">
        <v>22</v>
      </c>
      <c r="N21" s="582"/>
      <c r="O21" s="1244"/>
      <c r="P21" s="1244"/>
      <c r="Q21" s="1244"/>
      <c r="R21" s="1244"/>
      <c r="S21" s="1244"/>
      <c r="T21" s="1244"/>
      <c r="U21" s="1244"/>
      <c r="V21" s="1244"/>
      <c r="W21" s="632" t="s">
        <v>635</v>
      </c>
    </row>
    <row r="22" spans="1:36" ht="11.25" hidden="1" customHeight="1">
      <c r="A22" s="1202"/>
      <c r="B22" s="1202"/>
      <c r="C22" s="1202"/>
      <c r="D22" s="1202"/>
      <c r="E22" s="1202">
        <v>1</v>
      </c>
      <c r="F22" s="923"/>
      <c r="G22" s="921"/>
      <c r="H22" s="921"/>
      <c r="I22" s="1202"/>
      <c r="J22" s="923"/>
      <c r="K22" s="928">
        <v>1</v>
      </c>
      <c r="L22" s="595"/>
      <c r="M22" s="556"/>
      <c r="N22" s="583"/>
      <c r="O22" s="633"/>
      <c r="P22" s="633"/>
      <c r="Q22" s="633"/>
      <c r="R22" s="633"/>
      <c r="S22" s="633"/>
      <c r="T22" s="633"/>
      <c r="U22" s="595"/>
      <c r="V22" s="509"/>
      <c r="W22" s="561"/>
    </row>
    <row r="23" spans="1:36" ht="90">
      <c r="A23" s="1202"/>
      <c r="B23" s="1202"/>
      <c r="C23" s="1202"/>
      <c r="D23" s="1202"/>
      <c r="E23" s="1202"/>
      <c r="F23" s="1202">
        <v>1</v>
      </c>
      <c r="G23" s="921"/>
      <c r="H23" s="921"/>
      <c r="I23" s="1202"/>
      <c r="J23" s="1237"/>
      <c r="K23" s="928">
        <v>1</v>
      </c>
      <c r="L23" s="595" t="str">
        <f>mergeValue(A23) &amp;"."&amp; mergeValue(B23)&amp;"."&amp; mergeValue(C23)&amp;"."&amp; mergeValue(D23)&amp;"."&amp;  mergeValue(F23)</f>
        <v>1.1.1.1.1</v>
      </c>
      <c r="M23" s="556" t="s">
        <v>10</v>
      </c>
      <c r="N23" s="583"/>
      <c r="O23" s="1204"/>
      <c r="P23" s="1204"/>
      <c r="Q23" s="1204"/>
      <c r="R23" s="1204"/>
      <c r="S23" s="1204"/>
      <c r="T23" s="1204"/>
      <c r="U23" s="1204"/>
      <c r="V23" s="1204"/>
      <c r="W23" s="632" t="s">
        <v>636</v>
      </c>
      <c r="Y23" s="591" t="str">
        <f>strCheckUnique(Z23:Z26)</f>
        <v/>
      </c>
      <c r="AA23" s="591"/>
    </row>
    <row r="24" spans="1:36" ht="189" customHeight="1">
      <c r="A24" s="1202"/>
      <c r="B24" s="1202"/>
      <c r="C24" s="1202"/>
      <c r="D24" s="1202"/>
      <c r="E24" s="1202"/>
      <c r="F24" s="1202"/>
      <c r="G24" s="921">
        <v>1</v>
      </c>
      <c r="H24" s="921"/>
      <c r="I24" s="1202"/>
      <c r="J24" s="1237"/>
      <c r="K24" s="920"/>
      <c r="L24" s="595" t="str">
        <f>mergeValue(A24) &amp;"."&amp; mergeValue(B24)&amp;"."&amp; mergeValue(C24)&amp;"."&amp; mergeValue(D24)&amp;"."&amp;  mergeValue(F24)&amp;"."&amp;  mergeValue(G24)</f>
        <v>1.1.1.1.1.1</v>
      </c>
      <c r="M24" s="1071"/>
      <c r="N24" s="588"/>
      <c r="O24" s="564"/>
      <c r="P24" s="564"/>
      <c r="Q24" s="564"/>
      <c r="R24" s="1245"/>
      <c r="S24" s="1209" t="s">
        <v>84</v>
      </c>
      <c r="T24" s="1245"/>
      <c r="U24" s="1209" t="s">
        <v>85</v>
      </c>
      <c r="V24" s="539"/>
      <c r="W24" s="1219" t="s">
        <v>660</v>
      </c>
      <c r="X24" s="587" t="str">
        <f>strCheckDate(O25:V25)</f>
        <v/>
      </c>
      <c r="Y24" s="591"/>
      <c r="Z24" s="591" t="str">
        <f>IF(M24="","",M24 )</f>
        <v/>
      </c>
      <c r="AA24" s="591"/>
      <c r="AB24" s="591"/>
      <c r="AC24" s="591"/>
    </row>
    <row r="25" spans="1:36" ht="11.25" hidden="1" customHeight="1">
      <c r="A25" s="1202"/>
      <c r="B25" s="1202"/>
      <c r="C25" s="1202"/>
      <c r="D25" s="1202"/>
      <c r="E25" s="1202"/>
      <c r="F25" s="1202"/>
      <c r="G25" s="921"/>
      <c r="H25" s="921"/>
      <c r="I25" s="1202"/>
      <c r="J25" s="1237"/>
      <c r="K25" s="928">
        <v>1</v>
      </c>
      <c r="L25" s="602"/>
      <c r="M25" s="648"/>
      <c r="N25" s="588"/>
      <c r="O25" s="564"/>
      <c r="P25" s="564"/>
      <c r="Q25" s="586" t="str">
        <f>R24 &amp; "-" &amp; T24</f>
        <v>-</v>
      </c>
      <c r="R25" s="1245"/>
      <c r="S25" s="1209"/>
      <c r="T25" s="1245"/>
      <c r="U25" s="1209"/>
      <c r="V25" s="539"/>
      <c r="W25" s="1220"/>
      <c r="Y25" s="591"/>
      <c r="Z25" s="591"/>
      <c r="AA25" s="591"/>
      <c r="AB25" s="591"/>
      <c r="AC25" s="591"/>
    </row>
    <row r="26" spans="1:36" s="524" customFormat="1" ht="15" customHeight="1">
      <c r="A26" s="1202"/>
      <c r="B26" s="1202"/>
      <c r="C26" s="1202"/>
      <c r="D26" s="1202"/>
      <c r="E26" s="1202"/>
      <c r="F26" s="1202"/>
      <c r="G26" s="921"/>
      <c r="H26" s="921"/>
      <c r="I26" s="1202"/>
      <c r="J26" s="1237"/>
      <c r="K26" s="928">
        <v>1</v>
      </c>
      <c r="L26" s="540"/>
      <c r="M26" s="558" t="s">
        <v>25</v>
      </c>
      <c r="N26" s="553"/>
      <c r="O26" s="547"/>
      <c r="P26" s="547"/>
      <c r="Q26" s="547"/>
      <c r="R26" s="575"/>
      <c r="S26" s="566"/>
      <c r="T26" s="565"/>
      <c r="U26" s="553"/>
      <c r="V26" s="562"/>
      <c r="W26" s="1221"/>
      <c r="X26" s="589"/>
      <c r="Y26" s="589"/>
      <c r="Z26" s="589"/>
      <c r="AA26" s="589"/>
      <c r="AB26" s="589"/>
      <c r="AC26" s="589"/>
      <c r="AD26" s="589"/>
      <c r="AE26" s="589"/>
      <c r="AF26" s="589"/>
      <c r="AG26" s="589"/>
      <c r="AH26" s="589"/>
      <c r="AI26" s="589"/>
    </row>
    <row r="27" spans="1:36" s="524" customFormat="1" ht="15" customHeight="1">
      <c r="A27" s="1202"/>
      <c r="B27" s="1202"/>
      <c r="C27" s="1202"/>
      <c r="D27" s="1202"/>
      <c r="E27" s="1202"/>
      <c r="F27" s="923"/>
      <c r="G27" s="923"/>
      <c r="H27" s="921"/>
      <c r="I27" s="1202"/>
      <c r="J27" s="923"/>
      <c r="K27" s="927"/>
      <c r="L27" s="540"/>
      <c r="M27" s="553" t="s">
        <v>11</v>
      </c>
      <c r="N27" s="558"/>
      <c r="O27" s="558"/>
      <c r="P27" s="558"/>
      <c r="Q27" s="558"/>
      <c r="R27" s="558"/>
      <c r="S27" s="558"/>
      <c r="T27" s="558"/>
      <c r="U27" s="558"/>
      <c r="V27" s="558"/>
      <c r="W27" s="562"/>
      <c r="X27" s="589"/>
      <c r="Y27" s="589"/>
      <c r="Z27" s="589"/>
      <c r="AA27" s="589"/>
      <c r="AB27" s="589"/>
      <c r="AC27" s="589"/>
      <c r="AD27" s="589"/>
      <c r="AE27" s="589"/>
      <c r="AF27" s="589"/>
      <c r="AG27" s="589"/>
      <c r="AH27" s="589"/>
      <c r="AI27" s="589"/>
      <c r="AJ27" s="589"/>
    </row>
    <row r="28" spans="1:36" s="524" customFormat="1" ht="15" hidden="1" customHeight="1">
      <c r="A28" s="1202"/>
      <c r="B28" s="1202"/>
      <c r="C28" s="1202"/>
      <c r="D28" s="1202"/>
      <c r="E28" s="923"/>
      <c r="F28" s="923"/>
      <c r="G28" s="923"/>
      <c r="H28" s="921"/>
      <c r="I28" s="1202"/>
      <c r="J28" s="923"/>
      <c r="K28" s="927"/>
      <c r="L28" s="540"/>
      <c r="M28" s="553"/>
      <c r="N28" s="558"/>
      <c r="O28" s="558"/>
      <c r="P28" s="558"/>
      <c r="Q28" s="558"/>
      <c r="R28" s="558"/>
      <c r="S28" s="558"/>
      <c r="T28" s="558"/>
      <c r="U28" s="558"/>
      <c r="V28" s="558"/>
      <c r="W28" s="562"/>
      <c r="X28" s="589"/>
      <c r="Y28" s="589"/>
      <c r="Z28" s="589"/>
      <c r="AA28" s="589"/>
      <c r="AB28" s="589"/>
      <c r="AC28" s="589"/>
      <c r="AD28" s="589"/>
      <c r="AE28" s="589"/>
      <c r="AF28" s="589"/>
      <c r="AG28" s="589"/>
      <c r="AH28" s="589"/>
      <c r="AI28" s="589"/>
      <c r="AJ28" s="589"/>
    </row>
    <row r="29" spans="1:36" s="524" customFormat="1" ht="15" customHeight="1">
      <c r="A29" s="1202"/>
      <c r="B29" s="1202"/>
      <c r="C29" s="1202"/>
      <c r="D29" s="926"/>
      <c r="E29" s="926"/>
      <c r="F29" s="923"/>
      <c r="G29" s="921"/>
      <c r="H29" s="921"/>
      <c r="I29" s="919"/>
      <c r="J29" s="916"/>
      <c r="K29" s="928">
        <v>1</v>
      </c>
      <c r="L29" s="540"/>
      <c r="M29" s="552" t="s">
        <v>17</v>
      </c>
      <c r="N29" s="551"/>
      <c r="O29" s="547"/>
      <c r="P29" s="547"/>
      <c r="Q29" s="547"/>
      <c r="R29" s="575"/>
      <c r="S29" s="566"/>
      <c r="T29" s="565"/>
      <c r="U29" s="551"/>
      <c r="V29" s="566"/>
      <c r="W29" s="562"/>
      <c r="X29" s="589"/>
      <c r="Y29" s="589"/>
      <c r="Z29" s="589"/>
      <c r="AA29" s="589"/>
      <c r="AB29" s="589"/>
      <c r="AC29" s="589"/>
      <c r="AD29" s="589"/>
      <c r="AE29" s="589"/>
      <c r="AF29" s="589"/>
      <c r="AG29" s="589"/>
      <c r="AH29" s="589"/>
      <c r="AI29" s="589"/>
    </row>
    <row r="30" spans="1:36" s="524" customFormat="1" ht="15" customHeight="1">
      <c r="A30" s="1202"/>
      <c r="B30" s="1202"/>
      <c r="C30" s="926"/>
      <c r="D30" s="926"/>
      <c r="E30" s="926"/>
      <c r="F30" s="926"/>
      <c r="G30" s="921"/>
      <c r="H30" s="921"/>
      <c r="I30" s="929"/>
      <c r="J30" s="916"/>
      <c r="K30" s="928">
        <v>1</v>
      </c>
      <c r="L30" s="540"/>
      <c r="M30" s="551" t="s">
        <v>18</v>
      </c>
      <c r="N30" s="551"/>
      <c r="O30" s="547"/>
      <c r="P30" s="547"/>
      <c r="Q30" s="547"/>
      <c r="R30" s="575"/>
      <c r="S30" s="566"/>
      <c r="T30" s="565"/>
      <c r="U30" s="551"/>
      <c r="V30" s="566"/>
      <c r="W30" s="562"/>
      <c r="X30" s="589"/>
      <c r="Y30" s="589"/>
      <c r="Z30" s="589"/>
      <c r="AA30" s="589"/>
      <c r="AB30" s="589"/>
      <c r="AC30" s="589"/>
      <c r="AD30" s="589"/>
      <c r="AE30" s="589"/>
      <c r="AF30" s="589"/>
      <c r="AG30" s="589"/>
      <c r="AH30" s="589"/>
      <c r="AI30" s="589"/>
    </row>
    <row r="31" spans="1:36" s="524" customFormat="1" ht="15" customHeight="1">
      <c r="A31" s="1202"/>
      <c r="B31" s="926"/>
      <c r="C31" s="926"/>
      <c r="D31" s="926"/>
      <c r="E31" s="926"/>
      <c r="F31" s="926"/>
      <c r="G31" s="921"/>
      <c r="H31" s="921"/>
      <c r="I31" s="919"/>
      <c r="J31" s="916"/>
      <c r="K31" s="928">
        <v>1</v>
      </c>
      <c r="L31" s="540"/>
      <c r="M31" s="560" t="s">
        <v>19</v>
      </c>
      <c r="N31" s="551"/>
      <c r="O31" s="547"/>
      <c r="P31" s="547"/>
      <c r="Q31" s="547"/>
      <c r="R31" s="575"/>
      <c r="S31" s="566"/>
      <c r="T31" s="565"/>
      <c r="U31" s="551"/>
      <c r="V31" s="566"/>
      <c r="W31" s="562"/>
      <c r="X31" s="589"/>
      <c r="Y31" s="589"/>
      <c r="Z31" s="589"/>
      <c r="AA31" s="589"/>
      <c r="AB31" s="589"/>
      <c r="AC31" s="589"/>
      <c r="AD31" s="589"/>
      <c r="AE31" s="589"/>
      <c r="AF31" s="589"/>
      <c r="AG31" s="589"/>
      <c r="AH31" s="589"/>
      <c r="AI31" s="589"/>
    </row>
    <row r="32" spans="1:36" s="524" customFormat="1" ht="15" customHeight="1">
      <c r="A32" s="915"/>
      <c r="B32" s="915"/>
      <c r="C32" s="915"/>
      <c r="D32" s="915"/>
      <c r="E32" s="915"/>
      <c r="F32" s="915"/>
      <c r="G32" s="915"/>
      <c r="H32" s="915"/>
      <c r="I32" s="915"/>
      <c r="J32" s="915"/>
      <c r="K32" s="915"/>
      <c r="L32" s="494"/>
      <c r="M32" s="567" t="s">
        <v>309</v>
      </c>
      <c r="N32" s="551"/>
      <c r="O32" s="547"/>
      <c r="P32" s="547"/>
      <c r="Q32" s="547"/>
      <c r="R32" s="575"/>
      <c r="S32" s="566"/>
      <c r="T32" s="565"/>
      <c r="U32" s="551"/>
      <c r="V32" s="566"/>
      <c r="W32" s="562"/>
      <c r="X32" s="589"/>
      <c r="Y32" s="589"/>
      <c r="Z32" s="589"/>
      <c r="AA32" s="589"/>
      <c r="AB32" s="589"/>
      <c r="AC32" s="589"/>
      <c r="AD32" s="589"/>
      <c r="AE32" s="589"/>
      <c r="AF32" s="589"/>
      <c r="AG32" s="589"/>
      <c r="AH32" s="589"/>
      <c r="AI32" s="589"/>
    </row>
    <row r="33" spans="12:23" ht="3" customHeight="1">
      <c r="L33" s="487"/>
      <c r="M33" s="487"/>
      <c r="N33" s="487"/>
      <c r="O33" s="487"/>
      <c r="P33" s="487"/>
      <c r="Q33" s="487"/>
      <c r="R33" s="487"/>
      <c r="S33" s="487"/>
      <c r="T33" s="487"/>
      <c r="U33" s="487"/>
    </row>
    <row r="34" spans="12:23" ht="106.5" customHeight="1">
      <c r="L34" s="1">
        <v>1</v>
      </c>
      <c r="M34" s="1195" t="s">
        <v>661</v>
      </c>
      <c r="N34" s="1195"/>
      <c r="O34" s="1195"/>
      <c r="P34" s="1195"/>
      <c r="Q34" s="1195"/>
      <c r="R34" s="1195"/>
      <c r="S34" s="1195"/>
      <c r="T34" s="1195"/>
      <c r="U34" s="1195"/>
      <c r="V34" s="1195"/>
      <c r="W34" s="1195"/>
    </row>
  </sheetData>
  <sheetProtection algorithmName="SHA-512" hashValue="kcS40maiuYSDAp+L68ClUHC0tEmvOZOBzoeTdIs6i16szKTW/qxZpTtZCRXm0jNVzrmE98fCKX/T+5SioLSPow==" saltValue="LvQEYpiL2UYPEFYoIc8SrA==" spinCount="100000" sheet="1" objects="1" scenarios="1" formatColumns="0" formatRows="0"/>
  <dataConsolidate leftLabels="1" link="1"/>
  <mergeCells count="39">
    <mergeCell ref="W24:W26"/>
    <mergeCell ref="R15:T15"/>
    <mergeCell ref="O14:T14"/>
    <mergeCell ref="M34:W34"/>
    <mergeCell ref="U14:U16"/>
    <mergeCell ref="V14:V16"/>
    <mergeCell ref="W13:W16"/>
    <mergeCell ref="L13:V13"/>
    <mergeCell ref="L14:L16"/>
    <mergeCell ref="M14:M16"/>
    <mergeCell ref="S17:T17"/>
    <mergeCell ref="T24:T25"/>
    <mergeCell ref="L5:T5"/>
    <mergeCell ref="O7:T7"/>
    <mergeCell ref="O8:T8"/>
    <mergeCell ref="L11:M11"/>
    <mergeCell ref="O11:T11"/>
    <mergeCell ref="O9:T9"/>
    <mergeCell ref="O10:T10"/>
    <mergeCell ref="O12:U12"/>
    <mergeCell ref="O15:O16"/>
    <mergeCell ref="P15:Q15"/>
    <mergeCell ref="S16:T16"/>
    <mergeCell ref="I21:I28"/>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U262168:U262169"/>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6">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69</v>
      </c>
    </row>
    <row r="2" spans="1:20" ht="22.5">
      <c r="F2" s="1196" t="s">
        <v>491</v>
      </c>
      <c r="G2" s="1197"/>
      <c r="H2" s="1198"/>
      <c r="I2" s="642"/>
    </row>
    <row r="3" spans="1:20" ht="3" customHeight="1"/>
    <row r="4" spans="1:20" s="572" customFormat="1" ht="11.25">
      <c r="A4" s="592"/>
      <c r="B4" s="592"/>
      <c r="C4" s="592"/>
      <c r="D4" s="592"/>
      <c r="F4" s="1150" t="s">
        <v>454</v>
      </c>
      <c r="G4" s="1150"/>
      <c r="H4" s="1150"/>
      <c r="I4" s="1199"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199"/>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492</v>
      </c>
      <c r="H7" s="606" t="str">
        <f>IF(dateCh="","",dateCh)</f>
        <v>28.11.2022</v>
      </c>
      <c r="I7" s="583" t="s">
        <v>493</v>
      </c>
      <c r="J7" s="617"/>
      <c r="K7" s="592"/>
      <c r="L7" s="592"/>
      <c r="M7" s="592"/>
      <c r="N7" s="592"/>
      <c r="O7" s="592"/>
      <c r="P7" s="592"/>
      <c r="Q7" s="592"/>
      <c r="R7" s="592"/>
      <c r="S7" s="592"/>
      <c r="T7" s="592"/>
    </row>
    <row r="8" spans="1:20" s="572" customFormat="1" ht="45">
      <c r="A8" s="1200">
        <v>1</v>
      </c>
      <c r="B8" s="592"/>
      <c r="C8" s="592"/>
      <c r="D8" s="592"/>
      <c r="F8" s="618" t="str">
        <f>"2." &amp;mergeValue(A8)</f>
        <v>2.1</v>
      </c>
      <c r="G8" s="634" t="s">
        <v>494</v>
      </c>
      <c r="H8" s="606"/>
      <c r="I8" s="583" t="s">
        <v>591</v>
      </c>
      <c r="J8" s="617"/>
      <c r="K8" s="592"/>
      <c r="L8" s="592"/>
      <c r="M8" s="592"/>
      <c r="N8" s="592"/>
      <c r="O8" s="592"/>
      <c r="P8" s="592"/>
      <c r="Q8" s="592"/>
      <c r="R8" s="592"/>
      <c r="S8" s="592"/>
      <c r="T8" s="592"/>
    </row>
    <row r="9" spans="1:20" s="572" customFormat="1" ht="22.5">
      <c r="A9" s="1200"/>
      <c r="B9" s="592"/>
      <c r="C9" s="592"/>
      <c r="D9" s="592"/>
      <c r="F9" s="618" t="str">
        <f>"3." &amp;mergeValue(A9)</f>
        <v>3.1</v>
      </c>
      <c r="G9" s="634" t="s">
        <v>495</v>
      </c>
      <c r="H9" s="606"/>
      <c r="I9" s="583" t="s">
        <v>589</v>
      </c>
      <c r="J9" s="617"/>
      <c r="K9" s="592"/>
      <c r="L9" s="592"/>
      <c r="M9" s="592"/>
      <c r="N9" s="592"/>
      <c r="O9" s="592"/>
      <c r="P9" s="592"/>
      <c r="Q9" s="592"/>
      <c r="R9" s="592"/>
      <c r="S9" s="592"/>
      <c r="T9" s="592"/>
    </row>
    <row r="10" spans="1:20" s="572" customFormat="1" ht="22.5">
      <c r="A10" s="1200"/>
      <c r="B10" s="592"/>
      <c r="C10" s="592"/>
      <c r="D10" s="592"/>
      <c r="F10" s="618" t="str">
        <f>"4."&amp;mergeValue(A10)</f>
        <v>4.1</v>
      </c>
      <c r="G10" s="634" t="s">
        <v>496</v>
      </c>
      <c r="H10" s="607" t="s">
        <v>458</v>
      </c>
      <c r="I10" s="583"/>
      <c r="J10" s="617"/>
      <c r="K10" s="592"/>
      <c r="L10" s="592"/>
      <c r="M10" s="592"/>
      <c r="N10" s="592"/>
      <c r="O10" s="592"/>
      <c r="P10" s="592"/>
      <c r="Q10" s="592"/>
      <c r="R10" s="592"/>
      <c r="S10" s="592"/>
      <c r="T10" s="592"/>
    </row>
    <row r="11" spans="1:20" s="572" customFormat="1" ht="18.75">
      <c r="A11" s="1200"/>
      <c r="B11" s="1200">
        <v>1</v>
      </c>
      <c r="C11" s="625"/>
      <c r="D11" s="625"/>
      <c r="F11" s="618" t="str">
        <f>"4."&amp;mergeValue(A11) &amp;"."&amp;mergeValue(B11)</f>
        <v>4.1.1</v>
      </c>
      <c r="G11" s="613" t="s">
        <v>593</v>
      </c>
      <c r="H11" s="606" t="str">
        <f>IF(region_name="","",region_name)</f>
        <v>Ростовская область</v>
      </c>
      <c r="I11" s="583" t="s">
        <v>499</v>
      </c>
      <c r="J11" s="617"/>
      <c r="K11" s="592"/>
      <c r="L11" s="592"/>
      <c r="M11" s="592"/>
      <c r="N11" s="592"/>
      <c r="O11" s="592"/>
      <c r="P11" s="592"/>
      <c r="Q11" s="592"/>
      <c r="R11" s="592"/>
      <c r="S11" s="592"/>
      <c r="T11" s="592"/>
    </row>
    <row r="12" spans="1:20" s="572" customFormat="1" ht="22.5">
      <c r="A12" s="1200"/>
      <c r="B12" s="1200"/>
      <c r="C12" s="1200">
        <v>1</v>
      </c>
      <c r="D12" s="625"/>
      <c r="F12" s="618" t="str">
        <f>"4."&amp;mergeValue(A12) &amp;"."&amp;mergeValue(B12)&amp;"."&amp;mergeValue(C12)</f>
        <v>4.1.1.1</v>
      </c>
      <c r="G12" s="624" t="s">
        <v>497</v>
      </c>
      <c r="H12" s="606"/>
      <c r="I12" s="583" t="s">
        <v>500</v>
      </c>
      <c r="J12" s="617"/>
      <c r="K12" s="592"/>
      <c r="L12" s="592"/>
      <c r="M12" s="592"/>
      <c r="N12" s="592"/>
      <c r="O12" s="592"/>
      <c r="P12" s="592"/>
      <c r="Q12" s="592"/>
      <c r="R12" s="592"/>
      <c r="S12" s="592"/>
      <c r="T12" s="592"/>
    </row>
    <row r="13" spans="1:20" s="572" customFormat="1" ht="39" customHeight="1">
      <c r="A13" s="1200"/>
      <c r="B13" s="1200"/>
      <c r="C13" s="1200"/>
      <c r="D13" s="625">
        <v>1</v>
      </c>
      <c r="F13" s="618" t="str">
        <f>"4."&amp;mergeValue(A13) &amp;"."&amp;mergeValue(B13)&amp;"."&amp;mergeValue(C13)&amp;"."&amp;mergeValue(D13)</f>
        <v>4.1.1.1.1</v>
      </c>
      <c r="G13" s="635" t="s">
        <v>498</v>
      </c>
      <c r="H13" s="606"/>
      <c r="I13" s="1201" t="s">
        <v>592</v>
      </c>
      <c r="J13" s="617"/>
      <c r="K13" s="592"/>
      <c r="L13" s="592"/>
      <c r="M13" s="592"/>
      <c r="N13" s="592"/>
      <c r="O13" s="592"/>
      <c r="P13" s="592"/>
      <c r="Q13" s="592"/>
      <c r="R13" s="592"/>
      <c r="S13" s="592"/>
      <c r="T13" s="592"/>
    </row>
    <row r="14" spans="1:20" s="572" customFormat="1" ht="18.75">
      <c r="A14" s="1200"/>
      <c r="B14" s="1200"/>
      <c r="C14" s="1200"/>
      <c r="D14" s="625"/>
      <c r="F14" s="621"/>
      <c r="G14" s="552" t="s">
        <v>4</v>
      </c>
      <c r="H14" s="626"/>
      <c r="I14" s="1201"/>
      <c r="J14" s="617"/>
      <c r="K14" s="592"/>
      <c r="L14" s="592"/>
      <c r="M14" s="592"/>
      <c r="N14" s="592"/>
      <c r="O14" s="592"/>
      <c r="P14" s="592"/>
      <c r="Q14" s="592"/>
      <c r="R14" s="592"/>
      <c r="S14" s="592"/>
      <c r="T14" s="592"/>
    </row>
    <row r="15" spans="1:20" s="572" customFormat="1" ht="18.75">
      <c r="A15" s="1200"/>
      <c r="B15" s="1200"/>
      <c r="C15" s="625"/>
      <c r="D15" s="625"/>
      <c r="F15" s="636"/>
      <c r="G15" s="579" t="s">
        <v>403</v>
      </c>
      <c r="H15" s="637"/>
      <c r="I15" s="638"/>
      <c r="J15" s="617"/>
      <c r="K15" s="592"/>
      <c r="L15" s="592"/>
      <c r="M15" s="592"/>
      <c r="N15" s="592"/>
      <c r="O15" s="592"/>
      <c r="P15" s="592"/>
      <c r="Q15" s="592"/>
      <c r="R15" s="592"/>
      <c r="S15" s="592"/>
      <c r="T15" s="592"/>
    </row>
    <row r="16" spans="1:20" s="572" customFormat="1" ht="18.75">
      <c r="A16" s="1200"/>
      <c r="B16" s="592"/>
      <c r="C16" s="592"/>
      <c r="D16" s="592"/>
      <c r="F16" s="621"/>
      <c r="G16" s="560" t="s">
        <v>506</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505</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195" t="s">
        <v>594</v>
      </c>
      <c r="H19" s="1195"/>
      <c r="I19" s="596"/>
      <c r="J19" s="616"/>
      <c r="K19" s="616"/>
      <c r="L19" s="616"/>
      <c r="M19" s="616"/>
      <c r="N19" s="616"/>
      <c r="O19" s="616"/>
      <c r="P19" s="616"/>
      <c r="Q19" s="616"/>
      <c r="R19" s="616"/>
      <c r="S19" s="616"/>
      <c r="T19" s="616"/>
    </row>
  </sheetData>
  <sheetProtection algorithmName="SHA-512" hashValue="rgMejfO524R8i+qc0nOs3SXDFfNpDSBfmSUv2jN/uUCvbKbPP8twin5mPWcSY505wEGuN67w9XGgTMz5D/+wqA==" saltValue="7BP3Js0/43JTfRhtUw59fQ=="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478" hidden="1" customWidth="1"/>
    <col min="7" max="8" width="9.140625" style="485" hidden="1" customWidth="1"/>
    <col min="9" max="9" width="3.7109375" style="485" customWidth="1"/>
    <col min="10" max="11" width="3.7109375" style="484" customWidth="1"/>
    <col min="12" max="12" width="12.7109375" style="478" customWidth="1"/>
    <col min="13" max="13" width="44.7109375" style="478" customWidth="1"/>
    <col min="14" max="14" width="2.140625" style="478" hidden="1" customWidth="1"/>
    <col min="15" max="17" width="23.7109375" style="478" hidden="1" customWidth="1"/>
    <col min="18" max="18" width="11.7109375" style="478" customWidth="1"/>
    <col min="19" max="19" width="3.7109375" style="478" customWidth="1"/>
    <col min="20" max="20" width="11.7109375" style="478" customWidth="1"/>
    <col min="21" max="21" width="8.5703125" style="478" hidden="1" customWidth="1"/>
    <col min="22" max="22" width="4.7109375" style="478" customWidth="1"/>
    <col min="23" max="23" width="115.7109375" style="478" customWidth="1"/>
    <col min="24" max="26" width="10.5703125" style="502"/>
    <col min="27" max="27" width="10.140625" style="502" customWidth="1"/>
    <col min="28" max="34" width="10.5703125" style="502"/>
    <col min="35" max="256" width="10.5703125" style="478"/>
    <col min="257" max="264" width="0" style="478" hidden="1" customWidth="1"/>
    <col min="265" max="267" width="3.7109375" style="478" customWidth="1"/>
    <col min="268" max="268" width="12.7109375" style="478" customWidth="1"/>
    <col min="269" max="269" width="47.42578125" style="478" customWidth="1"/>
    <col min="270" max="273" width="0" style="478" hidden="1" customWidth="1"/>
    <col min="274" max="274" width="11.7109375" style="478" customWidth="1"/>
    <col min="275" max="275" width="6.42578125" style="478" bestFit="1" customWidth="1"/>
    <col min="276" max="276" width="11.7109375" style="478" customWidth="1"/>
    <col min="277" max="277" width="0" style="478" hidden="1" customWidth="1"/>
    <col min="278" max="278" width="3.7109375" style="478" customWidth="1"/>
    <col min="279" max="279" width="11.140625" style="478" bestFit="1" customWidth="1"/>
    <col min="280" max="282" width="10.5703125" style="478"/>
    <col min="283" max="283" width="10.140625" style="478" customWidth="1"/>
    <col min="284" max="512" width="10.5703125" style="478"/>
    <col min="513" max="520" width="0" style="478" hidden="1" customWidth="1"/>
    <col min="521" max="523" width="3.7109375" style="478" customWidth="1"/>
    <col min="524" max="524" width="12.7109375" style="478" customWidth="1"/>
    <col min="525" max="525" width="47.42578125" style="478" customWidth="1"/>
    <col min="526" max="529" width="0" style="478" hidden="1" customWidth="1"/>
    <col min="530" max="530" width="11.7109375" style="478" customWidth="1"/>
    <col min="531" max="531" width="6.42578125" style="478" bestFit="1" customWidth="1"/>
    <col min="532" max="532" width="11.7109375" style="478" customWidth="1"/>
    <col min="533" max="533" width="0" style="478" hidden="1" customWidth="1"/>
    <col min="534" max="534" width="3.7109375" style="478" customWidth="1"/>
    <col min="535" max="535" width="11.140625" style="478" bestFit="1" customWidth="1"/>
    <col min="536" max="538" width="10.5703125" style="478"/>
    <col min="539" max="539" width="10.140625" style="478" customWidth="1"/>
    <col min="540" max="768" width="10.5703125" style="478"/>
    <col min="769" max="776" width="0" style="478" hidden="1" customWidth="1"/>
    <col min="777" max="779" width="3.7109375" style="478" customWidth="1"/>
    <col min="780" max="780" width="12.7109375" style="478" customWidth="1"/>
    <col min="781" max="781" width="47.42578125" style="478" customWidth="1"/>
    <col min="782" max="785" width="0" style="478" hidden="1" customWidth="1"/>
    <col min="786" max="786" width="11.7109375" style="478" customWidth="1"/>
    <col min="787" max="787" width="6.42578125" style="478" bestFit="1" customWidth="1"/>
    <col min="788" max="788" width="11.7109375" style="478" customWidth="1"/>
    <col min="789" max="789" width="0" style="478" hidden="1" customWidth="1"/>
    <col min="790" max="790" width="3.7109375" style="478" customWidth="1"/>
    <col min="791" max="791" width="11.140625" style="478" bestFit="1" customWidth="1"/>
    <col min="792" max="794" width="10.5703125" style="478"/>
    <col min="795" max="795" width="10.140625" style="478" customWidth="1"/>
    <col min="796" max="1024" width="10.5703125" style="478"/>
    <col min="1025" max="1032" width="0" style="478" hidden="1" customWidth="1"/>
    <col min="1033" max="1035" width="3.7109375" style="478" customWidth="1"/>
    <col min="1036" max="1036" width="12.7109375" style="478" customWidth="1"/>
    <col min="1037" max="1037" width="47.42578125" style="478" customWidth="1"/>
    <col min="1038" max="1041" width="0" style="478" hidden="1" customWidth="1"/>
    <col min="1042" max="1042" width="11.7109375" style="478" customWidth="1"/>
    <col min="1043" max="1043" width="6.42578125" style="478" bestFit="1" customWidth="1"/>
    <col min="1044" max="1044" width="11.7109375" style="478" customWidth="1"/>
    <col min="1045" max="1045" width="0" style="478" hidden="1" customWidth="1"/>
    <col min="1046" max="1046" width="3.7109375" style="478" customWidth="1"/>
    <col min="1047" max="1047" width="11.140625" style="478" bestFit="1" customWidth="1"/>
    <col min="1048" max="1050" width="10.5703125" style="478"/>
    <col min="1051" max="1051" width="10.140625" style="478" customWidth="1"/>
    <col min="1052" max="1280" width="10.5703125" style="478"/>
    <col min="1281" max="1288" width="0" style="478" hidden="1" customWidth="1"/>
    <col min="1289" max="1291" width="3.7109375" style="478" customWidth="1"/>
    <col min="1292" max="1292" width="12.7109375" style="478" customWidth="1"/>
    <col min="1293" max="1293" width="47.42578125" style="478" customWidth="1"/>
    <col min="1294" max="1297" width="0" style="478" hidden="1" customWidth="1"/>
    <col min="1298" max="1298" width="11.7109375" style="478" customWidth="1"/>
    <col min="1299" max="1299" width="6.42578125" style="478" bestFit="1" customWidth="1"/>
    <col min="1300" max="1300" width="11.7109375" style="478" customWidth="1"/>
    <col min="1301" max="1301" width="0" style="478" hidden="1" customWidth="1"/>
    <col min="1302" max="1302" width="3.7109375" style="478" customWidth="1"/>
    <col min="1303" max="1303" width="11.140625" style="478" bestFit="1" customWidth="1"/>
    <col min="1304" max="1306" width="10.5703125" style="478"/>
    <col min="1307" max="1307" width="10.140625" style="478" customWidth="1"/>
    <col min="1308" max="1536" width="10.5703125" style="478"/>
    <col min="1537" max="1544" width="0" style="478" hidden="1" customWidth="1"/>
    <col min="1545" max="1547" width="3.7109375" style="478" customWidth="1"/>
    <col min="1548" max="1548" width="12.7109375" style="478" customWidth="1"/>
    <col min="1549" max="1549" width="47.42578125" style="478" customWidth="1"/>
    <col min="1550" max="1553" width="0" style="478" hidden="1" customWidth="1"/>
    <col min="1554" max="1554" width="11.7109375" style="478" customWidth="1"/>
    <col min="1555" max="1555" width="6.42578125" style="478" bestFit="1" customWidth="1"/>
    <col min="1556" max="1556" width="11.7109375" style="478" customWidth="1"/>
    <col min="1557" max="1557" width="0" style="478" hidden="1" customWidth="1"/>
    <col min="1558" max="1558" width="3.7109375" style="478" customWidth="1"/>
    <col min="1559" max="1559" width="11.140625" style="478" bestFit="1" customWidth="1"/>
    <col min="1560" max="1562" width="10.5703125" style="478"/>
    <col min="1563" max="1563" width="10.140625" style="478" customWidth="1"/>
    <col min="1564" max="1792" width="10.5703125" style="478"/>
    <col min="1793" max="1800" width="0" style="478" hidden="1" customWidth="1"/>
    <col min="1801" max="1803" width="3.7109375" style="478" customWidth="1"/>
    <col min="1804" max="1804" width="12.7109375" style="478" customWidth="1"/>
    <col min="1805" max="1805" width="47.42578125" style="478" customWidth="1"/>
    <col min="1806" max="1809" width="0" style="478" hidden="1" customWidth="1"/>
    <col min="1810" max="1810" width="11.7109375" style="478" customWidth="1"/>
    <col min="1811" max="1811" width="6.42578125" style="478" bestFit="1" customWidth="1"/>
    <col min="1812" max="1812" width="11.7109375" style="478" customWidth="1"/>
    <col min="1813" max="1813" width="0" style="478" hidden="1" customWidth="1"/>
    <col min="1814" max="1814" width="3.7109375" style="478" customWidth="1"/>
    <col min="1815" max="1815" width="11.140625" style="478" bestFit="1" customWidth="1"/>
    <col min="1816" max="1818" width="10.5703125" style="478"/>
    <col min="1819" max="1819" width="10.140625" style="478" customWidth="1"/>
    <col min="1820" max="2048" width="10.5703125" style="478"/>
    <col min="2049" max="2056" width="0" style="478" hidden="1" customWidth="1"/>
    <col min="2057" max="2059" width="3.7109375" style="478" customWidth="1"/>
    <col min="2060" max="2060" width="12.7109375" style="478" customWidth="1"/>
    <col min="2061" max="2061" width="47.42578125" style="478" customWidth="1"/>
    <col min="2062" max="2065" width="0" style="478" hidden="1" customWidth="1"/>
    <col min="2066" max="2066" width="11.7109375" style="478" customWidth="1"/>
    <col min="2067" max="2067" width="6.42578125" style="478" bestFit="1" customWidth="1"/>
    <col min="2068" max="2068" width="11.7109375" style="478" customWidth="1"/>
    <col min="2069" max="2069" width="0" style="478" hidden="1" customWidth="1"/>
    <col min="2070" max="2070" width="3.7109375" style="478" customWidth="1"/>
    <col min="2071" max="2071" width="11.140625" style="478" bestFit="1" customWidth="1"/>
    <col min="2072" max="2074" width="10.5703125" style="478"/>
    <col min="2075" max="2075" width="10.140625" style="478" customWidth="1"/>
    <col min="2076" max="2304" width="10.5703125" style="478"/>
    <col min="2305" max="2312" width="0" style="478" hidden="1" customWidth="1"/>
    <col min="2313" max="2315" width="3.7109375" style="478" customWidth="1"/>
    <col min="2316" max="2316" width="12.7109375" style="478" customWidth="1"/>
    <col min="2317" max="2317" width="47.42578125" style="478" customWidth="1"/>
    <col min="2318" max="2321" width="0" style="478" hidden="1" customWidth="1"/>
    <col min="2322" max="2322" width="11.7109375" style="478" customWidth="1"/>
    <col min="2323" max="2323" width="6.42578125" style="478" bestFit="1" customWidth="1"/>
    <col min="2324" max="2324" width="11.7109375" style="478" customWidth="1"/>
    <col min="2325" max="2325" width="0" style="478" hidden="1" customWidth="1"/>
    <col min="2326" max="2326" width="3.7109375" style="478" customWidth="1"/>
    <col min="2327" max="2327" width="11.140625" style="478" bestFit="1" customWidth="1"/>
    <col min="2328" max="2330" width="10.5703125" style="478"/>
    <col min="2331" max="2331" width="10.140625" style="478" customWidth="1"/>
    <col min="2332" max="2560" width="10.5703125" style="478"/>
    <col min="2561" max="2568" width="0" style="478" hidden="1" customWidth="1"/>
    <col min="2569" max="2571" width="3.7109375" style="478" customWidth="1"/>
    <col min="2572" max="2572" width="12.7109375" style="478" customWidth="1"/>
    <col min="2573" max="2573" width="47.42578125" style="478" customWidth="1"/>
    <col min="2574" max="2577" width="0" style="478" hidden="1" customWidth="1"/>
    <col min="2578" max="2578" width="11.7109375" style="478" customWidth="1"/>
    <col min="2579" max="2579" width="6.42578125" style="478" bestFit="1" customWidth="1"/>
    <col min="2580" max="2580" width="11.7109375" style="478" customWidth="1"/>
    <col min="2581" max="2581" width="0" style="478" hidden="1" customWidth="1"/>
    <col min="2582" max="2582" width="3.7109375" style="478" customWidth="1"/>
    <col min="2583" max="2583" width="11.140625" style="478" bestFit="1" customWidth="1"/>
    <col min="2584" max="2586" width="10.5703125" style="478"/>
    <col min="2587" max="2587" width="10.140625" style="478" customWidth="1"/>
    <col min="2588" max="2816" width="10.5703125" style="478"/>
    <col min="2817" max="2824" width="0" style="478" hidden="1" customWidth="1"/>
    <col min="2825" max="2827" width="3.7109375" style="478" customWidth="1"/>
    <col min="2828" max="2828" width="12.7109375" style="478" customWidth="1"/>
    <col min="2829" max="2829" width="47.42578125" style="478" customWidth="1"/>
    <col min="2830" max="2833" width="0" style="478" hidden="1" customWidth="1"/>
    <col min="2834" max="2834" width="11.7109375" style="478" customWidth="1"/>
    <col min="2835" max="2835" width="6.42578125" style="478" bestFit="1" customWidth="1"/>
    <col min="2836" max="2836" width="11.7109375" style="478" customWidth="1"/>
    <col min="2837" max="2837" width="0" style="478" hidden="1" customWidth="1"/>
    <col min="2838" max="2838" width="3.7109375" style="478" customWidth="1"/>
    <col min="2839" max="2839" width="11.140625" style="478" bestFit="1" customWidth="1"/>
    <col min="2840" max="2842" width="10.5703125" style="478"/>
    <col min="2843" max="2843" width="10.140625" style="478" customWidth="1"/>
    <col min="2844" max="3072" width="10.5703125" style="478"/>
    <col min="3073" max="3080" width="0" style="478" hidden="1" customWidth="1"/>
    <col min="3081" max="3083" width="3.7109375" style="478" customWidth="1"/>
    <col min="3084" max="3084" width="12.7109375" style="478" customWidth="1"/>
    <col min="3085" max="3085" width="47.42578125" style="478" customWidth="1"/>
    <col min="3086" max="3089" width="0" style="478" hidden="1" customWidth="1"/>
    <col min="3090" max="3090" width="11.7109375" style="478" customWidth="1"/>
    <col min="3091" max="3091" width="6.42578125" style="478" bestFit="1" customWidth="1"/>
    <col min="3092" max="3092" width="11.7109375" style="478" customWidth="1"/>
    <col min="3093" max="3093" width="0" style="478" hidden="1" customWidth="1"/>
    <col min="3094" max="3094" width="3.7109375" style="478" customWidth="1"/>
    <col min="3095" max="3095" width="11.140625" style="478" bestFit="1" customWidth="1"/>
    <col min="3096" max="3098" width="10.5703125" style="478"/>
    <col min="3099" max="3099" width="10.140625" style="478" customWidth="1"/>
    <col min="3100" max="3328" width="10.5703125" style="478"/>
    <col min="3329" max="3336" width="0" style="478" hidden="1" customWidth="1"/>
    <col min="3337" max="3339" width="3.7109375" style="478" customWidth="1"/>
    <col min="3340" max="3340" width="12.7109375" style="478" customWidth="1"/>
    <col min="3341" max="3341" width="47.42578125" style="478" customWidth="1"/>
    <col min="3342" max="3345" width="0" style="478" hidden="1" customWidth="1"/>
    <col min="3346" max="3346" width="11.7109375" style="478" customWidth="1"/>
    <col min="3347" max="3347" width="6.42578125" style="478" bestFit="1" customWidth="1"/>
    <col min="3348" max="3348" width="11.7109375" style="478" customWidth="1"/>
    <col min="3349" max="3349" width="0" style="478" hidden="1" customWidth="1"/>
    <col min="3350" max="3350" width="3.7109375" style="478" customWidth="1"/>
    <col min="3351" max="3351" width="11.140625" style="478" bestFit="1" customWidth="1"/>
    <col min="3352" max="3354" width="10.5703125" style="478"/>
    <col min="3355" max="3355" width="10.140625" style="478" customWidth="1"/>
    <col min="3356" max="3584" width="10.5703125" style="478"/>
    <col min="3585" max="3592" width="0" style="478" hidden="1" customWidth="1"/>
    <col min="3593" max="3595" width="3.7109375" style="478" customWidth="1"/>
    <col min="3596" max="3596" width="12.7109375" style="478" customWidth="1"/>
    <col min="3597" max="3597" width="47.42578125" style="478" customWidth="1"/>
    <col min="3598" max="3601" width="0" style="478" hidden="1" customWidth="1"/>
    <col min="3602" max="3602" width="11.7109375" style="478" customWidth="1"/>
    <col min="3603" max="3603" width="6.42578125" style="478" bestFit="1" customWidth="1"/>
    <col min="3604" max="3604" width="11.7109375" style="478" customWidth="1"/>
    <col min="3605" max="3605" width="0" style="478" hidden="1" customWidth="1"/>
    <col min="3606" max="3606" width="3.7109375" style="478" customWidth="1"/>
    <col min="3607" max="3607" width="11.140625" style="478" bestFit="1" customWidth="1"/>
    <col min="3608" max="3610" width="10.5703125" style="478"/>
    <col min="3611" max="3611" width="10.140625" style="478" customWidth="1"/>
    <col min="3612" max="3840" width="10.5703125" style="478"/>
    <col min="3841" max="3848" width="0" style="478" hidden="1" customWidth="1"/>
    <col min="3849" max="3851" width="3.7109375" style="478" customWidth="1"/>
    <col min="3852" max="3852" width="12.7109375" style="478" customWidth="1"/>
    <col min="3853" max="3853" width="47.42578125" style="478" customWidth="1"/>
    <col min="3854" max="3857" width="0" style="478" hidden="1" customWidth="1"/>
    <col min="3858" max="3858" width="11.7109375" style="478" customWidth="1"/>
    <col min="3859" max="3859" width="6.42578125" style="478" bestFit="1" customWidth="1"/>
    <col min="3860" max="3860" width="11.7109375" style="478" customWidth="1"/>
    <col min="3861" max="3861" width="0" style="478" hidden="1" customWidth="1"/>
    <col min="3862" max="3862" width="3.7109375" style="478" customWidth="1"/>
    <col min="3863" max="3863" width="11.140625" style="478" bestFit="1" customWidth="1"/>
    <col min="3864" max="3866" width="10.5703125" style="478"/>
    <col min="3867" max="3867" width="10.140625" style="478" customWidth="1"/>
    <col min="3868" max="4096" width="10.5703125" style="478"/>
    <col min="4097" max="4104" width="0" style="478" hidden="1" customWidth="1"/>
    <col min="4105" max="4107" width="3.7109375" style="478" customWidth="1"/>
    <col min="4108" max="4108" width="12.7109375" style="478" customWidth="1"/>
    <col min="4109" max="4109" width="47.42578125" style="478" customWidth="1"/>
    <col min="4110" max="4113" width="0" style="478" hidden="1" customWidth="1"/>
    <col min="4114" max="4114" width="11.7109375" style="478" customWidth="1"/>
    <col min="4115" max="4115" width="6.42578125" style="478" bestFit="1" customWidth="1"/>
    <col min="4116" max="4116" width="11.7109375" style="478" customWidth="1"/>
    <col min="4117" max="4117" width="0" style="478" hidden="1" customWidth="1"/>
    <col min="4118" max="4118" width="3.7109375" style="478" customWidth="1"/>
    <col min="4119" max="4119" width="11.140625" style="478" bestFit="1" customWidth="1"/>
    <col min="4120" max="4122" width="10.5703125" style="478"/>
    <col min="4123" max="4123" width="10.140625" style="478" customWidth="1"/>
    <col min="4124" max="4352" width="10.5703125" style="478"/>
    <col min="4353" max="4360" width="0" style="478" hidden="1" customWidth="1"/>
    <col min="4361" max="4363" width="3.7109375" style="478" customWidth="1"/>
    <col min="4364" max="4364" width="12.7109375" style="478" customWidth="1"/>
    <col min="4365" max="4365" width="47.42578125" style="478" customWidth="1"/>
    <col min="4366" max="4369" width="0" style="478" hidden="1" customWidth="1"/>
    <col min="4370" max="4370" width="11.7109375" style="478" customWidth="1"/>
    <col min="4371" max="4371" width="6.42578125" style="478" bestFit="1" customWidth="1"/>
    <col min="4372" max="4372" width="11.7109375" style="478" customWidth="1"/>
    <col min="4373" max="4373" width="0" style="478" hidden="1" customWidth="1"/>
    <col min="4374" max="4374" width="3.7109375" style="478" customWidth="1"/>
    <col min="4375" max="4375" width="11.140625" style="478" bestFit="1" customWidth="1"/>
    <col min="4376" max="4378" width="10.5703125" style="478"/>
    <col min="4379" max="4379" width="10.140625" style="478" customWidth="1"/>
    <col min="4380" max="4608" width="10.5703125" style="478"/>
    <col min="4609" max="4616" width="0" style="478" hidden="1" customWidth="1"/>
    <col min="4617" max="4619" width="3.7109375" style="478" customWidth="1"/>
    <col min="4620" max="4620" width="12.7109375" style="478" customWidth="1"/>
    <col min="4621" max="4621" width="47.42578125" style="478" customWidth="1"/>
    <col min="4622" max="4625" width="0" style="478" hidden="1" customWidth="1"/>
    <col min="4626" max="4626" width="11.7109375" style="478" customWidth="1"/>
    <col min="4627" max="4627" width="6.42578125" style="478" bestFit="1" customWidth="1"/>
    <col min="4628" max="4628" width="11.7109375" style="478" customWidth="1"/>
    <col min="4629" max="4629" width="0" style="478" hidden="1" customWidth="1"/>
    <col min="4630" max="4630" width="3.7109375" style="478" customWidth="1"/>
    <col min="4631" max="4631" width="11.140625" style="478" bestFit="1" customWidth="1"/>
    <col min="4632" max="4634" width="10.5703125" style="478"/>
    <col min="4635" max="4635" width="10.140625" style="478" customWidth="1"/>
    <col min="4636" max="4864" width="10.5703125" style="478"/>
    <col min="4865" max="4872" width="0" style="478" hidden="1" customWidth="1"/>
    <col min="4873" max="4875" width="3.7109375" style="478" customWidth="1"/>
    <col min="4876" max="4876" width="12.7109375" style="478" customWidth="1"/>
    <col min="4877" max="4877" width="47.42578125" style="478" customWidth="1"/>
    <col min="4878" max="4881" width="0" style="478" hidden="1" customWidth="1"/>
    <col min="4882" max="4882" width="11.7109375" style="478" customWidth="1"/>
    <col min="4883" max="4883" width="6.42578125" style="478" bestFit="1" customWidth="1"/>
    <col min="4884" max="4884" width="11.7109375" style="478" customWidth="1"/>
    <col min="4885" max="4885" width="0" style="478" hidden="1" customWidth="1"/>
    <col min="4886" max="4886" width="3.7109375" style="478" customWidth="1"/>
    <col min="4887" max="4887" width="11.140625" style="478" bestFit="1" customWidth="1"/>
    <col min="4888" max="4890" width="10.5703125" style="478"/>
    <col min="4891" max="4891" width="10.140625" style="478" customWidth="1"/>
    <col min="4892" max="5120" width="10.5703125" style="478"/>
    <col min="5121" max="5128" width="0" style="478" hidden="1" customWidth="1"/>
    <col min="5129" max="5131" width="3.7109375" style="478" customWidth="1"/>
    <col min="5132" max="5132" width="12.7109375" style="478" customWidth="1"/>
    <col min="5133" max="5133" width="47.42578125" style="478" customWidth="1"/>
    <col min="5134" max="5137" width="0" style="478" hidden="1" customWidth="1"/>
    <col min="5138" max="5138" width="11.7109375" style="478" customWidth="1"/>
    <col min="5139" max="5139" width="6.42578125" style="478" bestFit="1" customWidth="1"/>
    <col min="5140" max="5140" width="11.7109375" style="478" customWidth="1"/>
    <col min="5141" max="5141" width="0" style="478" hidden="1" customWidth="1"/>
    <col min="5142" max="5142" width="3.7109375" style="478" customWidth="1"/>
    <col min="5143" max="5143" width="11.140625" style="478" bestFit="1" customWidth="1"/>
    <col min="5144" max="5146" width="10.5703125" style="478"/>
    <col min="5147" max="5147" width="10.140625" style="478" customWidth="1"/>
    <col min="5148" max="5376" width="10.5703125" style="478"/>
    <col min="5377" max="5384" width="0" style="478" hidden="1" customWidth="1"/>
    <col min="5385" max="5387" width="3.7109375" style="478" customWidth="1"/>
    <col min="5388" max="5388" width="12.7109375" style="478" customWidth="1"/>
    <col min="5389" max="5389" width="47.42578125" style="478" customWidth="1"/>
    <col min="5390" max="5393" width="0" style="478" hidden="1" customWidth="1"/>
    <col min="5394" max="5394" width="11.7109375" style="478" customWidth="1"/>
    <col min="5395" max="5395" width="6.42578125" style="478" bestFit="1" customWidth="1"/>
    <col min="5396" max="5396" width="11.7109375" style="478" customWidth="1"/>
    <col min="5397" max="5397" width="0" style="478" hidden="1" customWidth="1"/>
    <col min="5398" max="5398" width="3.7109375" style="478" customWidth="1"/>
    <col min="5399" max="5399" width="11.140625" style="478" bestFit="1" customWidth="1"/>
    <col min="5400" max="5402" width="10.5703125" style="478"/>
    <col min="5403" max="5403" width="10.140625" style="478" customWidth="1"/>
    <col min="5404" max="5632" width="10.5703125" style="478"/>
    <col min="5633" max="5640" width="0" style="478" hidden="1" customWidth="1"/>
    <col min="5641" max="5643" width="3.7109375" style="478" customWidth="1"/>
    <col min="5644" max="5644" width="12.7109375" style="478" customWidth="1"/>
    <col min="5645" max="5645" width="47.42578125" style="478" customWidth="1"/>
    <col min="5646" max="5649" width="0" style="478" hidden="1" customWidth="1"/>
    <col min="5650" max="5650" width="11.7109375" style="478" customWidth="1"/>
    <col min="5651" max="5651" width="6.42578125" style="478" bestFit="1" customWidth="1"/>
    <col min="5652" max="5652" width="11.7109375" style="478" customWidth="1"/>
    <col min="5653" max="5653" width="0" style="478" hidden="1" customWidth="1"/>
    <col min="5654" max="5654" width="3.7109375" style="478" customWidth="1"/>
    <col min="5655" max="5655" width="11.140625" style="478" bestFit="1" customWidth="1"/>
    <col min="5656" max="5658" width="10.5703125" style="478"/>
    <col min="5659" max="5659" width="10.140625" style="478" customWidth="1"/>
    <col min="5660" max="5888" width="10.5703125" style="478"/>
    <col min="5889" max="5896" width="0" style="478" hidden="1" customWidth="1"/>
    <col min="5897" max="5899" width="3.7109375" style="478" customWidth="1"/>
    <col min="5900" max="5900" width="12.7109375" style="478" customWidth="1"/>
    <col min="5901" max="5901" width="47.42578125" style="478" customWidth="1"/>
    <col min="5902" max="5905" width="0" style="478" hidden="1" customWidth="1"/>
    <col min="5906" max="5906" width="11.7109375" style="478" customWidth="1"/>
    <col min="5907" max="5907" width="6.42578125" style="478" bestFit="1" customWidth="1"/>
    <col min="5908" max="5908" width="11.7109375" style="478" customWidth="1"/>
    <col min="5909" max="5909" width="0" style="478" hidden="1" customWidth="1"/>
    <col min="5910" max="5910" width="3.7109375" style="478" customWidth="1"/>
    <col min="5911" max="5911" width="11.140625" style="478" bestFit="1" customWidth="1"/>
    <col min="5912" max="5914" width="10.5703125" style="478"/>
    <col min="5915" max="5915" width="10.140625" style="478" customWidth="1"/>
    <col min="5916" max="6144" width="10.5703125" style="478"/>
    <col min="6145" max="6152" width="0" style="478" hidden="1" customWidth="1"/>
    <col min="6153" max="6155" width="3.7109375" style="478" customWidth="1"/>
    <col min="6156" max="6156" width="12.7109375" style="478" customWidth="1"/>
    <col min="6157" max="6157" width="47.42578125" style="478" customWidth="1"/>
    <col min="6158" max="6161" width="0" style="478" hidden="1" customWidth="1"/>
    <col min="6162" max="6162" width="11.7109375" style="478" customWidth="1"/>
    <col min="6163" max="6163" width="6.42578125" style="478" bestFit="1" customWidth="1"/>
    <col min="6164" max="6164" width="11.7109375" style="478" customWidth="1"/>
    <col min="6165" max="6165" width="0" style="478" hidden="1" customWidth="1"/>
    <col min="6166" max="6166" width="3.7109375" style="478" customWidth="1"/>
    <col min="6167" max="6167" width="11.140625" style="478" bestFit="1" customWidth="1"/>
    <col min="6168" max="6170" width="10.5703125" style="478"/>
    <col min="6171" max="6171" width="10.140625" style="478" customWidth="1"/>
    <col min="6172" max="6400" width="10.5703125" style="478"/>
    <col min="6401" max="6408" width="0" style="478" hidden="1" customWidth="1"/>
    <col min="6409" max="6411" width="3.7109375" style="478" customWidth="1"/>
    <col min="6412" max="6412" width="12.7109375" style="478" customWidth="1"/>
    <col min="6413" max="6413" width="47.42578125" style="478" customWidth="1"/>
    <col min="6414" max="6417" width="0" style="478" hidden="1" customWidth="1"/>
    <col min="6418" max="6418" width="11.7109375" style="478" customWidth="1"/>
    <col min="6419" max="6419" width="6.42578125" style="478" bestFit="1" customWidth="1"/>
    <col min="6420" max="6420" width="11.7109375" style="478" customWidth="1"/>
    <col min="6421" max="6421" width="0" style="478" hidden="1" customWidth="1"/>
    <col min="6422" max="6422" width="3.7109375" style="478" customWidth="1"/>
    <col min="6423" max="6423" width="11.140625" style="478" bestFit="1" customWidth="1"/>
    <col min="6424" max="6426" width="10.5703125" style="478"/>
    <col min="6427" max="6427" width="10.140625" style="478" customWidth="1"/>
    <col min="6428" max="6656" width="10.5703125" style="478"/>
    <col min="6657" max="6664" width="0" style="478" hidden="1" customWidth="1"/>
    <col min="6665" max="6667" width="3.7109375" style="478" customWidth="1"/>
    <col min="6668" max="6668" width="12.7109375" style="478" customWidth="1"/>
    <col min="6669" max="6669" width="47.42578125" style="478" customWidth="1"/>
    <col min="6670" max="6673" width="0" style="478" hidden="1" customWidth="1"/>
    <col min="6674" max="6674" width="11.7109375" style="478" customWidth="1"/>
    <col min="6675" max="6675" width="6.42578125" style="478" bestFit="1" customWidth="1"/>
    <col min="6676" max="6676" width="11.7109375" style="478" customWidth="1"/>
    <col min="6677" max="6677" width="0" style="478" hidden="1" customWidth="1"/>
    <col min="6678" max="6678" width="3.7109375" style="478" customWidth="1"/>
    <col min="6679" max="6679" width="11.140625" style="478" bestFit="1" customWidth="1"/>
    <col min="6680" max="6682" width="10.5703125" style="478"/>
    <col min="6683" max="6683" width="10.140625" style="478" customWidth="1"/>
    <col min="6684" max="6912" width="10.5703125" style="478"/>
    <col min="6913" max="6920" width="0" style="478" hidden="1" customWidth="1"/>
    <col min="6921" max="6923" width="3.7109375" style="478" customWidth="1"/>
    <col min="6924" max="6924" width="12.7109375" style="478" customWidth="1"/>
    <col min="6925" max="6925" width="47.42578125" style="478" customWidth="1"/>
    <col min="6926" max="6929" width="0" style="478" hidden="1" customWidth="1"/>
    <col min="6930" max="6930" width="11.7109375" style="478" customWidth="1"/>
    <col min="6931" max="6931" width="6.42578125" style="478" bestFit="1" customWidth="1"/>
    <col min="6932" max="6932" width="11.7109375" style="478" customWidth="1"/>
    <col min="6933" max="6933" width="0" style="478" hidden="1" customWidth="1"/>
    <col min="6934" max="6934" width="3.7109375" style="478" customWidth="1"/>
    <col min="6935" max="6935" width="11.140625" style="478" bestFit="1" customWidth="1"/>
    <col min="6936" max="6938" width="10.5703125" style="478"/>
    <col min="6939" max="6939" width="10.140625" style="478" customWidth="1"/>
    <col min="6940" max="7168" width="10.5703125" style="478"/>
    <col min="7169" max="7176" width="0" style="478" hidden="1" customWidth="1"/>
    <col min="7177" max="7179" width="3.7109375" style="478" customWidth="1"/>
    <col min="7180" max="7180" width="12.7109375" style="478" customWidth="1"/>
    <col min="7181" max="7181" width="47.42578125" style="478" customWidth="1"/>
    <col min="7182" max="7185" width="0" style="478" hidden="1" customWidth="1"/>
    <col min="7186" max="7186" width="11.7109375" style="478" customWidth="1"/>
    <col min="7187" max="7187" width="6.42578125" style="478" bestFit="1" customWidth="1"/>
    <col min="7188" max="7188" width="11.7109375" style="478" customWidth="1"/>
    <col min="7189" max="7189" width="0" style="478" hidden="1" customWidth="1"/>
    <col min="7190" max="7190" width="3.7109375" style="478" customWidth="1"/>
    <col min="7191" max="7191" width="11.140625" style="478" bestFit="1" customWidth="1"/>
    <col min="7192" max="7194" width="10.5703125" style="478"/>
    <col min="7195" max="7195" width="10.140625" style="478" customWidth="1"/>
    <col min="7196" max="7424" width="10.5703125" style="478"/>
    <col min="7425" max="7432" width="0" style="478" hidden="1" customWidth="1"/>
    <col min="7433" max="7435" width="3.7109375" style="478" customWidth="1"/>
    <col min="7436" max="7436" width="12.7109375" style="478" customWidth="1"/>
    <col min="7437" max="7437" width="47.42578125" style="478" customWidth="1"/>
    <col min="7438" max="7441" width="0" style="478" hidden="1" customWidth="1"/>
    <col min="7442" max="7442" width="11.7109375" style="478" customWidth="1"/>
    <col min="7443" max="7443" width="6.42578125" style="478" bestFit="1" customWidth="1"/>
    <col min="7444" max="7444" width="11.7109375" style="478" customWidth="1"/>
    <col min="7445" max="7445" width="0" style="478" hidden="1" customWidth="1"/>
    <col min="7446" max="7446" width="3.7109375" style="478" customWidth="1"/>
    <col min="7447" max="7447" width="11.140625" style="478" bestFit="1" customWidth="1"/>
    <col min="7448" max="7450" width="10.5703125" style="478"/>
    <col min="7451" max="7451" width="10.140625" style="478" customWidth="1"/>
    <col min="7452" max="7680" width="10.5703125" style="478"/>
    <col min="7681" max="7688" width="0" style="478" hidden="1" customWidth="1"/>
    <col min="7689" max="7691" width="3.7109375" style="478" customWidth="1"/>
    <col min="7692" max="7692" width="12.7109375" style="478" customWidth="1"/>
    <col min="7693" max="7693" width="47.42578125" style="478" customWidth="1"/>
    <col min="7694" max="7697" width="0" style="478" hidden="1" customWidth="1"/>
    <col min="7698" max="7698" width="11.7109375" style="478" customWidth="1"/>
    <col min="7699" max="7699" width="6.42578125" style="478" bestFit="1" customWidth="1"/>
    <col min="7700" max="7700" width="11.7109375" style="478" customWidth="1"/>
    <col min="7701" max="7701" width="0" style="478" hidden="1" customWidth="1"/>
    <col min="7702" max="7702" width="3.7109375" style="478" customWidth="1"/>
    <col min="7703" max="7703" width="11.140625" style="478" bestFit="1" customWidth="1"/>
    <col min="7704" max="7706" width="10.5703125" style="478"/>
    <col min="7707" max="7707" width="10.140625" style="478" customWidth="1"/>
    <col min="7708" max="7936" width="10.5703125" style="478"/>
    <col min="7937" max="7944" width="0" style="478" hidden="1" customWidth="1"/>
    <col min="7945" max="7947" width="3.7109375" style="478" customWidth="1"/>
    <col min="7948" max="7948" width="12.7109375" style="478" customWidth="1"/>
    <col min="7949" max="7949" width="47.42578125" style="478" customWidth="1"/>
    <col min="7950" max="7953" width="0" style="478" hidden="1" customWidth="1"/>
    <col min="7954" max="7954" width="11.7109375" style="478" customWidth="1"/>
    <col min="7955" max="7955" width="6.42578125" style="478" bestFit="1" customWidth="1"/>
    <col min="7956" max="7956" width="11.7109375" style="478" customWidth="1"/>
    <col min="7957" max="7957" width="0" style="478" hidden="1" customWidth="1"/>
    <col min="7958" max="7958" width="3.7109375" style="478" customWidth="1"/>
    <col min="7959" max="7959" width="11.140625" style="478" bestFit="1" customWidth="1"/>
    <col min="7960" max="7962" width="10.5703125" style="478"/>
    <col min="7963" max="7963" width="10.140625" style="478" customWidth="1"/>
    <col min="7964" max="8192" width="10.5703125" style="478"/>
    <col min="8193" max="8200" width="0" style="478" hidden="1" customWidth="1"/>
    <col min="8201" max="8203" width="3.7109375" style="478" customWidth="1"/>
    <col min="8204" max="8204" width="12.7109375" style="478" customWidth="1"/>
    <col min="8205" max="8205" width="47.42578125" style="478" customWidth="1"/>
    <col min="8206" max="8209" width="0" style="478" hidden="1" customWidth="1"/>
    <col min="8210" max="8210" width="11.7109375" style="478" customWidth="1"/>
    <col min="8211" max="8211" width="6.42578125" style="478" bestFit="1" customWidth="1"/>
    <col min="8212" max="8212" width="11.7109375" style="478" customWidth="1"/>
    <col min="8213" max="8213" width="0" style="478" hidden="1" customWidth="1"/>
    <col min="8214" max="8214" width="3.7109375" style="478" customWidth="1"/>
    <col min="8215" max="8215" width="11.140625" style="478" bestFit="1" customWidth="1"/>
    <col min="8216" max="8218" width="10.5703125" style="478"/>
    <col min="8219" max="8219" width="10.140625" style="478" customWidth="1"/>
    <col min="8220" max="8448" width="10.5703125" style="478"/>
    <col min="8449" max="8456" width="0" style="478" hidden="1" customWidth="1"/>
    <col min="8457" max="8459" width="3.7109375" style="478" customWidth="1"/>
    <col min="8460" max="8460" width="12.7109375" style="478" customWidth="1"/>
    <col min="8461" max="8461" width="47.42578125" style="478" customWidth="1"/>
    <col min="8462" max="8465" width="0" style="478" hidden="1" customWidth="1"/>
    <col min="8466" max="8466" width="11.7109375" style="478" customWidth="1"/>
    <col min="8467" max="8467" width="6.42578125" style="478" bestFit="1" customWidth="1"/>
    <col min="8468" max="8468" width="11.7109375" style="478" customWidth="1"/>
    <col min="8469" max="8469" width="0" style="478" hidden="1" customWidth="1"/>
    <col min="8470" max="8470" width="3.7109375" style="478" customWidth="1"/>
    <col min="8471" max="8471" width="11.140625" style="478" bestFit="1" customWidth="1"/>
    <col min="8472" max="8474" width="10.5703125" style="478"/>
    <col min="8475" max="8475" width="10.140625" style="478" customWidth="1"/>
    <col min="8476" max="8704" width="10.5703125" style="478"/>
    <col min="8705" max="8712" width="0" style="478" hidden="1" customWidth="1"/>
    <col min="8713" max="8715" width="3.7109375" style="478" customWidth="1"/>
    <col min="8716" max="8716" width="12.7109375" style="478" customWidth="1"/>
    <col min="8717" max="8717" width="47.42578125" style="478" customWidth="1"/>
    <col min="8718" max="8721" width="0" style="478" hidden="1" customWidth="1"/>
    <col min="8722" max="8722" width="11.7109375" style="478" customWidth="1"/>
    <col min="8723" max="8723" width="6.42578125" style="478" bestFit="1" customWidth="1"/>
    <col min="8724" max="8724" width="11.7109375" style="478" customWidth="1"/>
    <col min="8725" max="8725" width="0" style="478" hidden="1" customWidth="1"/>
    <col min="8726" max="8726" width="3.7109375" style="478" customWidth="1"/>
    <col min="8727" max="8727" width="11.140625" style="478" bestFit="1" customWidth="1"/>
    <col min="8728" max="8730" width="10.5703125" style="478"/>
    <col min="8731" max="8731" width="10.140625" style="478" customWidth="1"/>
    <col min="8732" max="8960" width="10.5703125" style="478"/>
    <col min="8961" max="8968" width="0" style="478" hidden="1" customWidth="1"/>
    <col min="8969" max="8971" width="3.7109375" style="478" customWidth="1"/>
    <col min="8972" max="8972" width="12.7109375" style="478" customWidth="1"/>
    <col min="8973" max="8973" width="47.42578125" style="478" customWidth="1"/>
    <col min="8974" max="8977" width="0" style="478" hidden="1" customWidth="1"/>
    <col min="8978" max="8978" width="11.7109375" style="478" customWidth="1"/>
    <col min="8979" max="8979" width="6.42578125" style="478" bestFit="1" customWidth="1"/>
    <col min="8980" max="8980" width="11.7109375" style="478" customWidth="1"/>
    <col min="8981" max="8981" width="0" style="478" hidden="1" customWidth="1"/>
    <col min="8982" max="8982" width="3.7109375" style="478" customWidth="1"/>
    <col min="8983" max="8983" width="11.140625" style="478" bestFit="1" customWidth="1"/>
    <col min="8984" max="8986" width="10.5703125" style="478"/>
    <col min="8987" max="8987" width="10.140625" style="478" customWidth="1"/>
    <col min="8988" max="9216" width="10.5703125" style="478"/>
    <col min="9217" max="9224" width="0" style="478" hidden="1" customWidth="1"/>
    <col min="9225" max="9227" width="3.7109375" style="478" customWidth="1"/>
    <col min="9228" max="9228" width="12.7109375" style="478" customWidth="1"/>
    <col min="9229" max="9229" width="47.42578125" style="478" customWidth="1"/>
    <col min="9230" max="9233" width="0" style="478" hidden="1" customWidth="1"/>
    <col min="9234" max="9234" width="11.7109375" style="478" customWidth="1"/>
    <col min="9235" max="9235" width="6.42578125" style="478" bestFit="1" customWidth="1"/>
    <col min="9236" max="9236" width="11.7109375" style="478" customWidth="1"/>
    <col min="9237" max="9237" width="0" style="478" hidden="1" customWidth="1"/>
    <col min="9238" max="9238" width="3.7109375" style="478" customWidth="1"/>
    <col min="9239" max="9239" width="11.140625" style="478" bestFit="1" customWidth="1"/>
    <col min="9240" max="9242" width="10.5703125" style="478"/>
    <col min="9243" max="9243" width="10.140625" style="478" customWidth="1"/>
    <col min="9244" max="9472" width="10.5703125" style="478"/>
    <col min="9473" max="9480" width="0" style="478" hidden="1" customWidth="1"/>
    <col min="9481" max="9483" width="3.7109375" style="478" customWidth="1"/>
    <col min="9484" max="9484" width="12.7109375" style="478" customWidth="1"/>
    <col min="9485" max="9485" width="47.42578125" style="478" customWidth="1"/>
    <col min="9486" max="9489" width="0" style="478" hidden="1" customWidth="1"/>
    <col min="9490" max="9490" width="11.7109375" style="478" customWidth="1"/>
    <col min="9491" max="9491" width="6.42578125" style="478" bestFit="1" customWidth="1"/>
    <col min="9492" max="9492" width="11.7109375" style="478" customWidth="1"/>
    <col min="9493" max="9493" width="0" style="478" hidden="1" customWidth="1"/>
    <col min="9494" max="9494" width="3.7109375" style="478" customWidth="1"/>
    <col min="9495" max="9495" width="11.140625" style="478" bestFit="1" customWidth="1"/>
    <col min="9496" max="9498" width="10.5703125" style="478"/>
    <col min="9499" max="9499" width="10.140625" style="478" customWidth="1"/>
    <col min="9500" max="9728" width="10.5703125" style="478"/>
    <col min="9729" max="9736" width="0" style="478" hidden="1" customWidth="1"/>
    <col min="9737" max="9739" width="3.7109375" style="478" customWidth="1"/>
    <col min="9740" max="9740" width="12.7109375" style="478" customWidth="1"/>
    <col min="9741" max="9741" width="47.42578125" style="478" customWidth="1"/>
    <col min="9742" max="9745" width="0" style="478" hidden="1" customWidth="1"/>
    <col min="9746" max="9746" width="11.7109375" style="478" customWidth="1"/>
    <col min="9747" max="9747" width="6.42578125" style="478" bestFit="1" customWidth="1"/>
    <col min="9748" max="9748" width="11.7109375" style="478" customWidth="1"/>
    <col min="9749" max="9749" width="0" style="478" hidden="1" customWidth="1"/>
    <col min="9750" max="9750" width="3.7109375" style="478" customWidth="1"/>
    <col min="9751" max="9751" width="11.140625" style="478" bestFit="1" customWidth="1"/>
    <col min="9752" max="9754" width="10.5703125" style="478"/>
    <col min="9755" max="9755" width="10.140625" style="478" customWidth="1"/>
    <col min="9756" max="9984" width="10.5703125" style="478"/>
    <col min="9985" max="9992" width="0" style="478" hidden="1" customWidth="1"/>
    <col min="9993" max="9995" width="3.7109375" style="478" customWidth="1"/>
    <col min="9996" max="9996" width="12.7109375" style="478" customWidth="1"/>
    <col min="9997" max="9997" width="47.42578125" style="478" customWidth="1"/>
    <col min="9998" max="10001" width="0" style="478" hidden="1" customWidth="1"/>
    <col min="10002" max="10002" width="11.7109375" style="478" customWidth="1"/>
    <col min="10003" max="10003" width="6.42578125" style="478" bestFit="1" customWidth="1"/>
    <col min="10004" max="10004" width="11.7109375" style="478" customWidth="1"/>
    <col min="10005" max="10005" width="0" style="478" hidden="1" customWidth="1"/>
    <col min="10006" max="10006" width="3.7109375" style="478" customWidth="1"/>
    <col min="10007" max="10007" width="11.140625" style="478" bestFit="1" customWidth="1"/>
    <col min="10008" max="10010" width="10.5703125" style="478"/>
    <col min="10011" max="10011" width="10.140625" style="478" customWidth="1"/>
    <col min="10012" max="10240" width="10.5703125" style="478"/>
    <col min="10241" max="10248" width="0" style="478" hidden="1" customWidth="1"/>
    <col min="10249" max="10251" width="3.7109375" style="478" customWidth="1"/>
    <col min="10252" max="10252" width="12.7109375" style="478" customWidth="1"/>
    <col min="10253" max="10253" width="47.42578125" style="478" customWidth="1"/>
    <col min="10254" max="10257" width="0" style="478" hidden="1" customWidth="1"/>
    <col min="10258" max="10258" width="11.7109375" style="478" customWidth="1"/>
    <col min="10259" max="10259" width="6.42578125" style="478" bestFit="1" customWidth="1"/>
    <col min="10260" max="10260" width="11.7109375" style="478" customWidth="1"/>
    <col min="10261" max="10261" width="0" style="478" hidden="1" customWidth="1"/>
    <col min="10262" max="10262" width="3.7109375" style="478" customWidth="1"/>
    <col min="10263" max="10263" width="11.140625" style="478" bestFit="1" customWidth="1"/>
    <col min="10264" max="10266" width="10.5703125" style="478"/>
    <col min="10267" max="10267" width="10.140625" style="478" customWidth="1"/>
    <col min="10268" max="10496" width="10.5703125" style="478"/>
    <col min="10497" max="10504" width="0" style="478" hidden="1" customWidth="1"/>
    <col min="10505" max="10507" width="3.7109375" style="478" customWidth="1"/>
    <col min="10508" max="10508" width="12.7109375" style="478" customWidth="1"/>
    <col min="10509" max="10509" width="47.42578125" style="478" customWidth="1"/>
    <col min="10510" max="10513" width="0" style="478" hidden="1" customWidth="1"/>
    <col min="10514" max="10514" width="11.7109375" style="478" customWidth="1"/>
    <col min="10515" max="10515" width="6.42578125" style="478" bestFit="1" customWidth="1"/>
    <col min="10516" max="10516" width="11.7109375" style="478" customWidth="1"/>
    <col min="10517" max="10517" width="0" style="478" hidden="1" customWidth="1"/>
    <col min="10518" max="10518" width="3.7109375" style="478" customWidth="1"/>
    <col min="10519" max="10519" width="11.140625" style="478" bestFit="1" customWidth="1"/>
    <col min="10520" max="10522" width="10.5703125" style="478"/>
    <col min="10523" max="10523" width="10.140625" style="478" customWidth="1"/>
    <col min="10524" max="10752" width="10.5703125" style="478"/>
    <col min="10753" max="10760" width="0" style="478" hidden="1" customWidth="1"/>
    <col min="10761" max="10763" width="3.7109375" style="478" customWidth="1"/>
    <col min="10764" max="10764" width="12.7109375" style="478" customWidth="1"/>
    <col min="10765" max="10765" width="47.42578125" style="478" customWidth="1"/>
    <col min="10766" max="10769" width="0" style="478" hidden="1" customWidth="1"/>
    <col min="10770" max="10770" width="11.7109375" style="478" customWidth="1"/>
    <col min="10771" max="10771" width="6.42578125" style="478" bestFit="1" customWidth="1"/>
    <col min="10772" max="10772" width="11.7109375" style="478" customWidth="1"/>
    <col min="10773" max="10773" width="0" style="478" hidden="1" customWidth="1"/>
    <col min="10774" max="10774" width="3.7109375" style="478" customWidth="1"/>
    <col min="10775" max="10775" width="11.140625" style="478" bestFit="1" customWidth="1"/>
    <col min="10776" max="10778" width="10.5703125" style="478"/>
    <col min="10779" max="10779" width="10.140625" style="478" customWidth="1"/>
    <col min="10780" max="11008" width="10.5703125" style="478"/>
    <col min="11009" max="11016" width="0" style="478" hidden="1" customWidth="1"/>
    <col min="11017" max="11019" width="3.7109375" style="478" customWidth="1"/>
    <col min="11020" max="11020" width="12.7109375" style="478" customWidth="1"/>
    <col min="11021" max="11021" width="47.42578125" style="478" customWidth="1"/>
    <col min="11022" max="11025" width="0" style="478" hidden="1" customWidth="1"/>
    <col min="11026" max="11026" width="11.7109375" style="478" customWidth="1"/>
    <col min="11027" max="11027" width="6.42578125" style="478" bestFit="1" customWidth="1"/>
    <col min="11028" max="11028" width="11.7109375" style="478" customWidth="1"/>
    <col min="11029" max="11029" width="0" style="478" hidden="1" customWidth="1"/>
    <col min="11030" max="11030" width="3.7109375" style="478" customWidth="1"/>
    <col min="11031" max="11031" width="11.140625" style="478" bestFit="1" customWidth="1"/>
    <col min="11032" max="11034" width="10.5703125" style="478"/>
    <col min="11035" max="11035" width="10.140625" style="478" customWidth="1"/>
    <col min="11036" max="11264" width="10.5703125" style="478"/>
    <col min="11265" max="11272" width="0" style="478" hidden="1" customWidth="1"/>
    <col min="11273" max="11275" width="3.7109375" style="478" customWidth="1"/>
    <col min="11276" max="11276" width="12.7109375" style="478" customWidth="1"/>
    <col min="11277" max="11277" width="47.42578125" style="478" customWidth="1"/>
    <col min="11278" max="11281" width="0" style="478" hidden="1" customWidth="1"/>
    <col min="11282" max="11282" width="11.7109375" style="478" customWidth="1"/>
    <col min="11283" max="11283" width="6.42578125" style="478" bestFit="1" customWidth="1"/>
    <col min="11284" max="11284" width="11.7109375" style="478" customWidth="1"/>
    <col min="11285" max="11285" width="0" style="478" hidden="1" customWidth="1"/>
    <col min="11286" max="11286" width="3.7109375" style="478" customWidth="1"/>
    <col min="11287" max="11287" width="11.140625" style="478" bestFit="1" customWidth="1"/>
    <col min="11288" max="11290" width="10.5703125" style="478"/>
    <col min="11291" max="11291" width="10.140625" style="478" customWidth="1"/>
    <col min="11292" max="11520" width="10.5703125" style="478"/>
    <col min="11521" max="11528" width="0" style="478" hidden="1" customWidth="1"/>
    <col min="11529" max="11531" width="3.7109375" style="478" customWidth="1"/>
    <col min="11532" max="11532" width="12.7109375" style="478" customWidth="1"/>
    <col min="11533" max="11533" width="47.42578125" style="478" customWidth="1"/>
    <col min="11534" max="11537" width="0" style="478" hidden="1" customWidth="1"/>
    <col min="11538" max="11538" width="11.7109375" style="478" customWidth="1"/>
    <col min="11539" max="11539" width="6.42578125" style="478" bestFit="1" customWidth="1"/>
    <col min="11540" max="11540" width="11.7109375" style="478" customWidth="1"/>
    <col min="11541" max="11541" width="0" style="478" hidden="1" customWidth="1"/>
    <col min="11542" max="11542" width="3.7109375" style="478" customWidth="1"/>
    <col min="11543" max="11543" width="11.140625" style="478" bestFit="1" customWidth="1"/>
    <col min="11544" max="11546" width="10.5703125" style="478"/>
    <col min="11547" max="11547" width="10.140625" style="478" customWidth="1"/>
    <col min="11548" max="11776" width="10.5703125" style="478"/>
    <col min="11777" max="11784" width="0" style="478" hidden="1" customWidth="1"/>
    <col min="11785" max="11787" width="3.7109375" style="478" customWidth="1"/>
    <col min="11788" max="11788" width="12.7109375" style="478" customWidth="1"/>
    <col min="11789" max="11789" width="47.42578125" style="478" customWidth="1"/>
    <col min="11790" max="11793" width="0" style="478" hidden="1" customWidth="1"/>
    <col min="11794" max="11794" width="11.7109375" style="478" customWidth="1"/>
    <col min="11795" max="11795" width="6.42578125" style="478" bestFit="1" customWidth="1"/>
    <col min="11796" max="11796" width="11.7109375" style="478" customWidth="1"/>
    <col min="11797" max="11797" width="0" style="478" hidden="1" customWidth="1"/>
    <col min="11798" max="11798" width="3.7109375" style="478" customWidth="1"/>
    <col min="11799" max="11799" width="11.140625" style="478" bestFit="1" customWidth="1"/>
    <col min="11800" max="11802" width="10.5703125" style="478"/>
    <col min="11803" max="11803" width="10.140625" style="478" customWidth="1"/>
    <col min="11804" max="12032" width="10.5703125" style="478"/>
    <col min="12033" max="12040" width="0" style="478" hidden="1" customWidth="1"/>
    <col min="12041" max="12043" width="3.7109375" style="478" customWidth="1"/>
    <col min="12044" max="12044" width="12.7109375" style="478" customWidth="1"/>
    <col min="12045" max="12045" width="47.42578125" style="478" customWidth="1"/>
    <col min="12046" max="12049" width="0" style="478" hidden="1" customWidth="1"/>
    <col min="12050" max="12050" width="11.7109375" style="478" customWidth="1"/>
    <col min="12051" max="12051" width="6.42578125" style="478" bestFit="1" customWidth="1"/>
    <col min="12052" max="12052" width="11.7109375" style="478" customWidth="1"/>
    <col min="12053" max="12053" width="0" style="478" hidden="1" customWidth="1"/>
    <col min="12054" max="12054" width="3.7109375" style="478" customWidth="1"/>
    <col min="12055" max="12055" width="11.140625" style="478" bestFit="1" customWidth="1"/>
    <col min="12056" max="12058" width="10.5703125" style="478"/>
    <col min="12059" max="12059" width="10.140625" style="478" customWidth="1"/>
    <col min="12060" max="12288" width="10.5703125" style="478"/>
    <col min="12289" max="12296" width="0" style="478" hidden="1" customWidth="1"/>
    <col min="12297" max="12299" width="3.7109375" style="478" customWidth="1"/>
    <col min="12300" max="12300" width="12.7109375" style="478" customWidth="1"/>
    <col min="12301" max="12301" width="47.42578125" style="478" customWidth="1"/>
    <col min="12302" max="12305" width="0" style="478" hidden="1" customWidth="1"/>
    <col min="12306" max="12306" width="11.7109375" style="478" customWidth="1"/>
    <col min="12307" max="12307" width="6.42578125" style="478" bestFit="1" customWidth="1"/>
    <col min="12308" max="12308" width="11.7109375" style="478" customWidth="1"/>
    <col min="12309" max="12309" width="0" style="478" hidden="1" customWidth="1"/>
    <col min="12310" max="12310" width="3.7109375" style="478" customWidth="1"/>
    <col min="12311" max="12311" width="11.140625" style="478" bestFit="1" customWidth="1"/>
    <col min="12312" max="12314" width="10.5703125" style="478"/>
    <col min="12315" max="12315" width="10.140625" style="478" customWidth="1"/>
    <col min="12316" max="12544" width="10.5703125" style="478"/>
    <col min="12545" max="12552" width="0" style="478" hidden="1" customWidth="1"/>
    <col min="12553" max="12555" width="3.7109375" style="478" customWidth="1"/>
    <col min="12556" max="12556" width="12.7109375" style="478" customWidth="1"/>
    <col min="12557" max="12557" width="47.42578125" style="478" customWidth="1"/>
    <col min="12558" max="12561" width="0" style="478" hidden="1" customWidth="1"/>
    <col min="12562" max="12562" width="11.7109375" style="478" customWidth="1"/>
    <col min="12563" max="12563" width="6.42578125" style="478" bestFit="1" customWidth="1"/>
    <col min="12564" max="12564" width="11.7109375" style="478" customWidth="1"/>
    <col min="12565" max="12565" width="0" style="478" hidden="1" customWidth="1"/>
    <col min="12566" max="12566" width="3.7109375" style="478" customWidth="1"/>
    <col min="12567" max="12567" width="11.140625" style="478" bestFit="1" customWidth="1"/>
    <col min="12568" max="12570" width="10.5703125" style="478"/>
    <col min="12571" max="12571" width="10.140625" style="478" customWidth="1"/>
    <col min="12572" max="12800" width="10.5703125" style="478"/>
    <col min="12801" max="12808" width="0" style="478" hidden="1" customWidth="1"/>
    <col min="12809" max="12811" width="3.7109375" style="478" customWidth="1"/>
    <col min="12812" max="12812" width="12.7109375" style="478" customWidth="1"/>
    <col min="12813" max="12813" width="47.42578125" style="478" customWidth="1"/>
    <col min="12814" max="12817" width="0" style="478" hidden="1" customWidth="1"/>
    <col min="12818" max="12818" width="11.7109375" style="478" customWidth="1"/>
    <col min="12819" max="12819" width="6.42578125" style="478" bestFit="1" customWidth="1"/>
    <col min="12820" max="12820" width="11.7109375" style="478" customWidth="1"/>
    <col min="12821" max="12821" width="0" style="478" hidden="1" customWidth="1"/>
    <col min="12822" max="12822" width="3.7109375" style="478" customWidth="1"/>
    <col min="12823" max="12823" width="11.140625" style="478" bestFit="1" customWidth="1"/>
    <col min="12824" max="12826" width="10.5703125" style="478"/>
    <col min="12827" max="12827" width="10.140625" style="478" customWidth="1"/>
    <col min="12828" max="13056" width="10.5703125" style="478"/>
    <col min="13057" max="13064" width="0" style="478" hidden="1" customWidth="1"/>
    <col min="13065" max="13067" width="3.7109375" style="478" customWidth="1"/>
    <col min="13068" max="13068" width="12.7109375" style="478" customWidth="1"/>
    <col min="13069" max="13069" width="47.42578125" style="478" customWidth="1"/>
    <col min="13070" max="13073" width="0" style="478" hidden="1" customWidth="1"/>
    <col min="13074" max="13074" width="11.7109375" style="478" customWidth="1"/>
    <col min="13075" max="13075" width="6.42578125" style="478" bestFit="1" customWidth="1"/>
    <col min="13076" max="13076" width="11.7109375" style="478" customWidth="1"/>
    <col min="13077" max="13077" width="0" style="478" hidden="1" customWidth="1"/>
    <col min="13078" max="13078" width="3.7109375" style="478" customWidth="1"/>
    <col min="13079" max="13079" width="11.140625" style="478" bestFit="1" customWidth="1"/>
    <col min="13080" max="13082" width="10.5703125" style="478"/>
    <col min="13083" max="13083" width="10.140625" style="478" customWidth="1"/>
    <col min="13084" max="13312" width="10.5703125" style="478"/>
    <col min="13313" max="13320" width="0" style="478" hidden="1" customWidth="1"/>
    <col min="13321" max="13323" width="3.7109375" style="478" customWidth="1"/>
    <col min="13324" max="13324" width="12.7109375" style="478" customWidth="1"/>
    <col min="13325" max="13325" width="47.42578125" style="478" customWidth="1"/>
    <col min="13326" max="13329" width="0" style="478" hidden="1" customWidth="1"/>
    <col min="13330" max="13330" width="11.7109375" style="478" customWidth="1"/>
    <col min="13331" max="13331" width="6.42578125" style="478" bestFit="1" customWidth="1"/>
    <col min="13332" max="13332" width="11.7109375" style="478" customWidth="1"/>
    <col min="13333" max="13333" width="0" style="478" hidden="1" customWidth="1"/>
    <col min="13334" max="13334" width="3.7109375" style="478" customWidth="1"/>
    <col min="13335" max="13335" width="11.140625" style="478" bestFit="1" customWidth="1"/>
    <col min="13336" max="13338" width="10.5703125" style="478"/>
    <col min="13339" max="13339" width="10.140625" style="478" customWidth="1"/>
    <col min="13340" max="13568" width="10.5703125" style="478"/>
    <col min="13569" max="13576" width="0" style="478" hidden="1" customWidth="1"/>
    <col min="13577" max="13579" width="3.7109375" style="478" customWidth="1"/>
    <col min="13580" max="13580" width="12.7109375" style="478" customWidth="1"/>
    <col min="13581" max="13581" width="47.42578125" style="478" customWidth="1"/>
    <col min="13582" max="13585" width="0" style="478" hidden="1" customWidth="1"/>
    <col min="13586" max="13586" width="11.7109375" style="478" customWidth="1"/>
    <col min="13587" max="13587" width="6.42578125" style="478" bestFit="1" customWidth="1"/>
    <col min="13588" max="13588" width="11.7109375" style="478" customWidth="1"/>
    <col min="13589" max="13589" width="0" style="478" hidden="1" customWidth="1"/>
    <col min="13590" max="13590" width="3.7109375" style="478" customWidth="1"/>
    <col min="13591" max="13591" width="11.140625" style="478" bestFit="1" customWidth="1"/>
    <col min="13592" max="13594" width="10.5703125" style="478"/>
    <col min="13595" max="13595" width="10.140625" style="478" customWidth="1"/>
    <col min="13596" max="13824" width="10.5703125" style="478"/>
    <col min="13825" max="13832" width="0" style="478" hidden="1" customWidth="1"/>
    <col min="13833" max="13835" width="3.7109375" style="478" customWidth="1"/>
    <col min="13836" max="13836" width="12.7109375" style="478" customWidth="1"/>
    <col min="13837" max="13837" width="47.42578125" style="478" customWidth="1"/>
    <col min="13838" max="13841" width="0" style="478" hidden="1" customWidth="1"/>
    <col min="13842" max="13842" width="11.7109375" style="478" customWidth="1"/>
    <col min="13843" max="13843" width="6.42578125" style="478" bestFit="1" customWidth="1"/>
    <col min="13844" max="13844" width="11.7109375" style="478" customWidth="1"/>
    <col min="13845" max="13845" width="0" style="478" hidden="1" customWidth="1"/>
    <col min="13846" max="13846" width="3.7109375" style="478" customWidth="1"/>
    <col min="13847" max="13847" width="11.140625" style="478" bestFit="1" customWidth="1"/>
    <col min="13848" max="13850" width="10.5703125" style="478"/>
    <col min="13851" max="13851" width="10.140625" style="478" customWidth="1"/>
    <col min="13852" max="14080" width="10.5703125" style="478"/>
    <col min="14081" max="14088" width="0" style="478" hidden="1" customWidth="1"/>
    <col min="14089" max="14091" width="3.7109375" style="478" customWidth="1"/>
    <col min="14092" max="14092" width="12.7109375" style="478" customWidth="1"/>
    <col min="14093" max="14093" width="47.42578125" style="478" customWidth="1"/>
    <col min="14094" max="14097" width="0" style="478" hidden="1" customWidth="1"/>
    <col min="14098" max="14098" width="11.7109375" style="478" customWidth="1"/>
    <col min="14099" max="14099" width="6.42578125" style="478" bestFit="1" customWidth="1"/>
    <col min="14100" max="14100" width="11.7109375" style="478" customWidth="1"/>
    <col min="14101" max="14101" width="0" style="478" hidden="1" customWidth="1"/>
    <col min="14102" max="14102" width="3.7109375" style="478" customWidth="1"/>
    <col min="14103" max="14103" width="11.140625" style="478" bestFit="1" customWidth="1"/>
    <col min="14104" max="14106" width="10.5703125" style="478"/>
    <col min="14107" max="14107" width="10.140625" style="478" customWidth="1"/>
    <col min="14108" max="14336" width="10.5703125" style="478"/>
    <col min="14337" max="14344" width="0" style="478" hidden="1" customWidth="1"/>
    <col min="14345" max="14347" width="3.7109375" style="478" customWidth="1"/>
    <col min="14348" max="14348" width="12.7109375" style="478" customWidth="1"/>
    <col min="14349" max="14349" width="47.42578125" style="478" customWidth="1"/>
    <col min="14350" max="14353" width="0" style="478" hidden="1" customWidth="1"/>
    <col min="14354" max="14354" width="11.7109375" style="478" customWidth="1"/>
    <col min="14355" max="14355" width="6.42578125" style="478" bestFit="1" customWidth="1"/>
    <col min="14356" max="14356" width="11.7109375" style="478" customWidth="1"/>
    <col min="14357" max="14357" width="0" style="478" hidden="1" customWidth="1"/>
    <col min="14358" max="14358" width="3.7109375" style="478" customWidth="1"/>
    <col min="14359" max="14359" width="11.140625" style="478" bestFit="1" customWidth="1"/>
    <col min="14360" max="14362" width="10.5703125" style="478"/>
    <col min="14363" max="14363" width="10.140625" style="478" customWidth="1"/>
    <col min="14364" max="14592" width="10.5703125" style="478"/>
    <col min="14593" max="14600" width="0" style="478" hidden="1" customWidth="1"/>
    <col min="14601" max="14603" width="3.7109375" style="478" customWidth="1"/>
    <col min="14604" max="14604" width="12.7109375" style="478" customWidth="1"/>
    <col min="14605" max="14605" width="47.42578125" style="478" customWidth="1"/>
    <col min="14606" max="14609" width="0" style="478" hidden="1" customWidth="1"/>
    <col min="14610" max="14610" width="11.7109375" style="478" customWidth="1"/>
    <col min="14611" max="14611" width="6.42578125" style="478" bestFit="1" customWidth="1"/>
    <col min="14612" max="14612" width="11.7109375" style="478" customWidth="1"/>
    <col min="14613" max="14613" width="0" style="478" hidden="1" customWidth="1"/>
    <col min="14614" max="14614" width="3.7109375" style="478" customWidth="1"/>
    <col min="14615" max="14615" width="11.140625" style="478" bestFit="1" customWidth="1"/>
    <col min="14616" max="14618" width="10.5703125" style="478"/>
    <col min="14619" max="14619" width="10.140625" style="478" customWidth="1"/>
    <col min="14620" max="14848" width="10.5703125" style="478"/>
    <col min="14849" max="14856" width="0" style="478" hidden="1" customWidth="1"/>
    <col min="14857" max="14859" width="3.7109375" style="478" customWidth="1"/>
    <col min="14860" max="14860" width="12.7109375" style="478" customWidth="1"/>
    <col min="14861" max="14861" width="47.42578125" style="478" customWidth="1"/>
    <col min="14862" max="14865" width="0" style="478" hidden="1" customWidth="1"/>
    <col min="14866" max="14866" width="11.7109375" style="478" customWidth="1"/>
    <col min="14867" max="14867" width="6.42578125" style="478" bestFit="1" customWidth="1"/>
    <col min="14868" max="14868" width="11.7109375" style="478" customWidth="1"/>
    <col min="14869" max="14869" width="0" style="478" hidden="1" customWidth="1"/>
    <col min="14870" max="14870" width="3.7109375" style="478" customWidth="1"/>
    <col min="14871" max="14871" width="11.140625" style="478" bestFit="1" customWidth="1"/>
    <col min="14872" max="14874" width="10.5703125" style="478"/>
    <col min="14875" max="14875" width="10.140625" style="478" customWidth="1"/>
    <col min="14876" max="15104" width="10.5703125" style="478"/>
    <col min="15105" max="15112" width="0" style="478" hidden="1" customWidth="1"/>
    <col min="15113" max="15115" width="3.7109375" style="478" customWidth="1"/>
    <col min="15116" max="15116" width="12.7109375" style="478" customWidth="1"/>
    <col min="15117" max="15117" width="47.42578125" style="478" customWidth="1"/>
    <col min="15118" max="15121" width="0" style="478" hidden="1" customWidth="1"/>
    <col min="15122" max="15122" width="11.7109375" style="478" customWidth="1"/>
    <col min="15123" max="15123" width="6.42578125" style="478" bestFit="1" customWidth="1"/>
    <col min="15124" max="15124" width="11.7109375" style="478" customWidth="1"/>
    <col min="15125" max="15125" width="0" style="478" hidden="1" customWidth="1"/>
    <col min="15126" max="15126" width="3.7109375" style="478" customWidth="1"/>
    <col min="15127" max="15127" width="11.140625" style="478" bestFit="1" customWidth="1"/>
    <col min="15128" max="15130" width="10.5703125" style="478"/>
    <col min="15131" max="15131" width="10.140625" style="478" customWidth="1"/>
    <col min="15132" max="15360" width="10.5703125" style="478"/>
    <col min="15361" max="15368" width="0" style="478" hidden="1" customWidth="1"/>
    <col min="15369" max="15371" width="3.7109375" style="478" customWidth="1"/>
    <col min="15372" max="15372" width="12.7109375" style="478" customWidth="1"/>
    <col min="15373" max="15373" width="47.42578125" style="478" customWidth="1"/>
    <col min="15374" max="15377" width="0" style="478" hidden="1" customWidth="1"/>
    <col min="15378" max="15378" width="11.7109375" style="478" customWidth="1"/>
    <col min="15379" max="15379" width="6.42578125" style="478" bestFit="1" customWidth="1"/>
    <col min="15380" max="15380" width="11.7109375" style="478" customWidth="1"/>
    <col min="15381" max="15381" width="0" style="478" hidden="1" customWidth="1"/>
    <col min="15382" max="15382" width="3.7109375" style="478" customWidth="1"/>
    <col min="15383" max="15383" width="11.140625" style="478" bestFit="1" customWidth="1"/>
    <col min="15384" max="15386" width="10.5703125" style="478"/>
    <col min="15387" max="15387" width="10.140625" style="478" customWidth="1"/>
    <col min="15388" max="15616" width="10.5703125" style="478"/>
    <col min="15617" max="15624" width="0" style="478" hidden="1" customWidth="1"/>
    <col min="15625" max="15627" width="3.7109375" style="478" customWidth="1"/>
    <col min="15628" max="15628" width="12.7109375" style="478" customWidth="1"/>
    <col min="15629" max="15629" width="47.42578125" style="478" customWidth="1"/>
    <col min="15630" max="15633" width="0" style="478" hidden="1" customWidth="1"/>
    <col min="15634" max="15634" width="11.7109375" style="478" customWidth="1"/>
    <col min="15635" max="15635" width="6.42578125" style="478" bestFit="1" customWidth="1"/>
    <col min="15636" max="15636" width="11.7109375" style="478" customWidth="1"/>
    <col min="15637" max="15637" width="0" style="478" hidden="1" customWidth="1"/>
    <col min="15638" max="15638" width="3.7109375" style="478" customWidth="1"/>
    <col min="15639" max="15639" width="11.140625" style="478" bestFit="1" customWidth="1"/>
    <col min="15640" max="15642" width="10.5703125" style="478"/>
    <col min="15643" max="15643" width="10.140625" style="478" customWidth="1"/>
    <col min="15644" max="15872" width="10.5703125" style="478"/>
    <col min="15873" max="15880" width="0" style="478" hidden="1" customWidth="1"/>
    <col min="15881" max="15883" width="3.7109375" style="478" customWidth="1"/>
    <col min="15884" max="15884" width="12.7109375" style="478" customWidth="1"/>
    <col min="15885" max="15885" width="47.42578125" style="478" customWidth="1"/>
    <col min="15886" max="15889" width="0" style="478" hidden="1" customWidth="1"/>
    <col min="15890" max="15890" width="11.7109375" style="478" customWidth="1"/>
    <col min="15891" max="15891" width="6.42578125" style="478" bestFit="1" customWidth="1"/>
    <col min="15892" max="15892" width="11.7109375" style="478" customWidth="1"/>
    <col min="15893" max="15893" width="0" style="478" hidden="1" customWidth="1"/>
    <col min="15894" max="15894" width="3.7109375" style="478" customWidth="1"/>
    <col min="15895" max="15895" width="11.140625" style="478" bestFit="1" customWidth="1"/>
    <col min="15896" max="15898" width="10.5703125" style="478"/>
    <col min="15899" max="15899" width="10.140625" style="478" customWidth="1"/>
    <col min="15900" max="16128" width="10.5703125" style="478"/>
    <col min="16129" max="16136" width="0" style="478" hidden="1" customWidth="1"/>
    <col min="16137" max="16139" width="3.7109375" style="478" customWidth="1"/>
    <col min="16140" max="16140" width="12.7109375" style="478" customWidth="1"/>
    <col min="16141" max="16141" width="47.42578125" style="478" customWidth="1"/>
    <col min="16142" max="16145" width="0" style="478" hidden="1" customWidth="1"/>
    <col min="16146" max="16146" width="11.7109375" style="478" customWidth="1"/>
    <col min="16147" max="16147" width="6.42578125" style="478" bestFit="1" customWidth="1"/>
    <col min="16148" max="16148" width="11.7109375" style="478" customWidth="1"/>
    <col min="16149" max="16149" width="0" style="478" hidden="1" customWidth="1"/>
    <col min="16150" max="16150" width="3.7109375" style="478" customWidth="1"/>
    <col min="16151" max="16151" width="11.140625" style="478" bestFit="1" customWidth="1"/>
    <col min="16152" max="16154" width="10.5703125" style="478"/>
    <col min="16155" max="16155" width="10.140625" style="478" customWidth="1"/>
    <col min="16156" max="16384" width="10.5703125" style="478"/>
  </cols>
  <sheetData>
    <row r="1" spans="7:34" hidden="1"/>
    <row r="2" spans="7:34" hidden="1"/>
    <row r="3" spans="7:34" hidden="1"/>
    <row r="4" spans="7:34" ht="3" customHeight="1">
      <c r="J4" s="483"/>
      <c r="K4" s="483"/>
      <c r="L4" s="479"/>
      <c r="M4" s="479"/>
      <c r="N4" s="479"/>
      <c r="O4" s="486"/>
      <c r="P4" s="486"/>
      <c r="Q4" s="486"/>
      <c r="R4" s="486"/>
      <c r="S4" s="486"/>
      <c r="T4" s="486"/>
      <c r="U4" s="479"/>
    </row>
    <row r="5" spans="7:34" ht="22.5" customHeight="1">
      <c r="J5" s="483"/>
      <c r="K5" s="483"/>
      <c r="L5" s="1216" t="s">
        <v>658</v>
      </c>
      <c r="M5" s="1216"/>
      <c r="N5" s="1216"/>
      <c r="O5" s="1216"/>
      <c r="P5" s="1216"/>
      <c r="Q5" s="1216"/>
      <c r="R5" s="1216"/>
      <c r="S5" s="1216"/>
      <c r="T5" s="1216"/>
      <c r="U5" s="499"/>
    </row>
    <row r="6" spans="7:34" ht="3" customHeight="1">
      <c r="J6" s="483"/>
      <c r="K6" s="483"/>
      <c r="L6" s="479"/>
      <c r="M6" s="479"/>
      <c r="N6" s="479"/>
      <c r="O6" s="482"/>
      <c r="P6" s="482"/>
      <c r="Q6" s="482"/>
      <c r="R6" s="482"/>
      <c r="S6" s="482"/>
      <c r="T6" s="482"/>
      <c r="U6" s="479"/>
    </row>
    <row r="7" spans="7:34" s="525" customFormat="1" ht="22.5">
      <c r="G7" s="533"/>
      <c r="H7" s="533"/>
      <c r="I7" s="533"/>
      <c r="J7" s="531"/>
      <c r="K7" s="531"/>
      <c r="L7" s="526"/>
      <c r="M7" s="619" t="s">
        <v>502</v>
      </c>
      <c r="N7" s="668"/>
      <c r="O7" s="1248" t="str">
        <f>IF(NameOrPr_ch="",IF(NameOrPr="","",NameOrPr),NameOrPr_ch)</f>
        <v>РСТ по РО</v>
      </c>
      <c r="P7" s="1249"/>
      <c r="Q7" s="1249"/>
      <c r="R7" s="1249"/>
      <c r="S7" s="1249"/>
      <c r="T7" s="1250"/>
      <c r="U7" s="671"/>
      <c r="X7" s="587"/>
      <c r="Y7" s="587"/>
      <c r="Z7" s="587"/>
      <c r="AA7" s="587"/>
      <c r="AB7" s="587"/>
      <c r="AC7" s="587"/>
      <c r="AD7" s="587"/>
      <c r="AE7" s="587"/>
      <c r="AF7" s="587"/>
      <c r="AG7" s="587"/>
      <c r="AH7" s="587"/>
    </row>
    <row r="8" spans="7:34" s="493" customFormat="1" ht="18.75">
      <c r="G8" s="492"/>
      <c r="H8" s="492"/>
      <c r="L8" s="501"/>
      <c r="M8" s="619" t="s">
        <v>597</v>
      </c>
      <c r="N8" s="668"/>
      <c r="O8" s="1248" t="str">
        <f>IF(datePr_ch="",IF(datePr="","",datePr),datePr_ch)</f>
        <v>22.11.2022</v>
      </c>
      <c r="P8" s="1249"/>
      <c r="Q8" s="1249"/>
      <c r="R8" s="1249"/>
      <c r="S8" s="1249"/>
      <c r="T8" s="1250"/>
      <c r="U8" s="669"/>
      <c r="X8" s="507"/>
      <c r="Y8" s="507"/>
      <c r="Z8" s="507"/>
      <c r="AA8" s="507"/>
      <c r="AB8" s="507"/>
      <c r="AC8" s="507"/>
      <c r="AD8" s="507"/>
      <c r="AE8" s="507"/>
      <c r="AF8" s="507"/>
      <c r="AG8" s="507"/>
      <c r="AH8" s="507"/>
    </row>
    <row r="9" spans="7:34" s="493" customFormat="1" ht="18.75">
      <c r="G9" s="492"/>
      <c r="H9" s="492"/>
      <c r="L9" s="554"/>
      <c r="M9" s="619" t="s">
        <v>596</v>
      </c>
      <c r="N9" s="668"/>
      <c r="O9" s="1248" t="str">
        <f>IF(numberPr_ch="",IF(numberPr="","",numberPr),numberPr_ch)</f>
        <v>65/13</v>
      </c>
      <c r="P9" s="1249"/>
      <c r="Q9" s="1249"/>
      <c r="R9" s="1249"/>
      <c r="S9" s="1249"/>
      <c r="T9" s="1250"/>
      <c r="U9" s="669"/>
      <c r="X9" s="507"/>
      <c r="Y9" s="507"/>
      <c r="Z9" s="507"/>
      <c r="AA9" s="507"/>
      <c r="AB9" s="507"/>
      <c r="AC9" s="507"/>
      <c r="AD9" s="507"/>
      <c r="AE9" s="507"/>
      <c r="AF9" s="507"/>
      <c r="AG9" s="507"/>
      <c r="AH9" s="507"/>
    </row>
    <row r="10" spans="7:34" s="493" customFormat="1" ht="18.75">
      <c r="G10" s="492"/>
      <c r="H10" s="492"/>
      <c r="L10" s="554"/>
      <c r="M10" s="619" t="s">
        <v>501</v>
      </c>
      <c r="N10" s="668"/>
      <c r="O10" s="1248" t="str">
        <f>IF(IstPub_ch="",IF(IstPub="","",IstPub),IstPub_ch)</f>
        <v>Официальный интернет - портал правовой информации pravo.donland.ru от 23.11.2022г. №6145202211230065</v>
      </c>
      <c r="P10" s="1249"/>
      <c r="Q10" s="1249"/>
      <c r="R10" s="1249"/>
      <c r="S10" s="1249"/>
      <c r="T10" s="1250"/>
      <c r="U10" s="669"/>
      <c r="X10" s="507"/>
      <c r="Y10" s="507"/>
      <c r="Z10" s="507"/>
      <c r="AA10" s="507"/>
      <c r="AB10" s="507"/>
      <c r="AC10" s="507"/>
      <c r="AD10" s="507"/>
      <c r="AE10" s="507"/>
      <c r="AF10" s="507"/>
      <c r="AG10" s="507"/>
      <c r="AH10" s="507"/>
    </row>
    <row r="11" spans="7:34" s="493" customFormat="1" ht="11.25" hidden="1">
      <c r="G11" s="492"/>
      <c r="H11" s="492"/>
      <c r="L11" s="1217"/>
      <c r="M11" s="1217"/>
      <c r="N11" s="490"/>
      <c r="O11" s="1252"/>
      <c r="P11" s="1252"/>
      <c r="Q11" s="1252"/>
      <c r="R11" s="1252"/>
      <c r="S11" s="1252"/>
      <c r="T11" s="1252"/>
      <c r="U11" s="505" t="s">
        <v>373</v>
      </c>
      <c r="X11" s="507"/>
      <c r="Y11" s="507"/>
      <c r="Z11" s="507"/>
      <c r="AA11" s="507"/>
      <c r="AB11" s="507"/>
      <c r="AC11" s="507"/>
      <c r="AD11" s="507"/>
      <c r="AE11" s="507"/>
      <c r="AF11" s="507"/>
      <c r="AG11" s="507"/>
      <c r="AH11" s="507"/>
    </row>
    <row r="12" spans="7:34">
      <c r="J12" s="483"/>
      <c r="K12" s="483"/>
      <c r="L12" s="479"/>
      <c r="M12" s="479"/>
      <c r="N12" s="479"/>
      <c r="O12" s="1247"/>
      <c r="P12" s="1247"/>
      <c r="Q12" s="1247"/>
      <c r="R12" s="1247"/>
      <c r="S12" s="1247"/>
      <c r="T12" s="1247"/>
      <c r="U12" s="1247"/>
    </row>
    <row r="13" spans="7:34">
      <c r="J13" s="483"/>
      <c r="K13" s="483"/>
      <c r="L13" s="1150" t="s">
        <v>454</v>
      </c>
      <c r="M13" s="1150"/>
      <c r="N13" s="1150"/>
      <c r="O13" s="1150"/>
      <c r="P13" s="1150"/>
      <c r="Q13" s="1150"/>
      <c r="R13" s="1150"/>
      <c r="S13" s="1150"/>
      <c r="T13" s="1150"/>
      <c r="U13" s="1150"/>
      <c r="V13" s="1150"/>
      <c r="W13" s="1150" t="s">
        <v>455</v>
      </c>
    </row>
    <row r="14" spans="7:34" ht="14.25" customHeight="1">
      <c r="J14" s="483"/>
      <c r="K14" s="483"/>
      <c r="L14" s="1229" t="s">
        <v>92</v>
      </c>
      <c r="M14" s="1229" t="s">
        <v>640</v>
      </c>
      <c r="N14" s="523"/>
      <c r="O14" s="1230" t="s">
        <v>642</v>
      </c>
      <c r="P14" s="1231"/>
      <c r="Q14" s="1231"/>
      <c r="R14" s="1231"/>
      <c r="S14" s="1231"/>
      <c r="T14" s="1232"/>
      <c r="U14" s="1213" t="s">
        <v>341</v>
      </c>
      <c r="V14" s="1226" t="s">
        <v>275</v>
      </c>
      <c r="W14" s="1150"/>
    </row>
    <row r="15" spans="7:34" s="525" customFormat="1" ht="14.25" customHeight="1">
      <c r="G15" s="533"/>
      <c r="H15" s="533"/>
      <c r="I15" s="533"/>
      <c r="J15" s="531"/>
      <c r="K15" s="531"/>
      <c r="L15" s="1229"/>
      <c r="M15" s="1229"/>
      <c r="N15" s="523"/>
      <c r="O15" s="1235" t="s">
        <v>606</v>
      </c>
      <c r="P15" s="1233" t="s">
        <v>271</v>
      </c>
      <c r="Q15" s="1234"/>
      <c r="R15" s="1211" t="s">
        <v>655</v>
      </c>
      <c r="S15" s="1211"/>
      <c r="T15" s="1212"/>
      <c r="U15" s="1214"/>
      <c r="V15" s="1227"/>
      <c r="W15" s="1150"/>
      <c r="X15" s="587"/>
      <c r="Y15" s="587"/>
      <c r="Z15" s="587"/>
      <c r="AA15" s="587"/>
      <c r="AB15" s="587"/>
      <c r="AC15" s="587"/>
      <c r="AD15" s="587"/>
      <c r="AE15" s="587"/>
      <c r="AF15" s="587"/>
      <c r="AG15" s="587"/>
      <c r="AH15" s="587"/>
    </row>
    <row r="16" spans="7:34" ht="33.75">
      <c r="J16" s="483"/>
      <c r="K16" s="483"/>
      <c r="L16" s="1229"/>
      <c r="M16" s="1229"/>
      <c r="N16" s="522"/>
      <c r="O16" s="1236"/>
      <c r="P16" s="537" t="s">
        <v>766</v>
      </c>
      <c r="Q16" s="537" t="s">
        <v>767</v>
      </c>
      <c r="R16" s="538" t="s">
        <v>274</v>
      </c>
      <c r="S16" s="1224" t="s">
        <v>273</v>
      </c>
      <c r="T16" s="1225"/>
      <c r="U16" s="1215"/>
      <c r="V16" s="1228"/>
      <c r="W16" s="1150"/>
    </row>
    <row r="17" spans="1:34">
      <c r="J17" s="483"/>
      <c r="K17" s="491">
        <v>1</v>
      </c>
      <c r="L17" s="480" t="s">
        <v>93</v>
      </c>
      <c r="M17" s="480" t="s">
        <v>49</v>
      </c>
      <c r="N17" s="498" t="s">
        <v>49</v>
      </c>
      <c r="O17" s="489">
        <f ca="1">OFFSET(O17,0,-1)+1</f>
        <v>3</v>
      </c>
      <c r="P17" s="489">
        <f ca="1">OFFSET(P17,0,-1)+1</f>
        <v>4</v>
      </c>
      <c r="Q17" s="489">
        <f ca="1">OFFSET(Q17,0,-1)+1</f>
        <v>5</v>
      </c>
      <c r="R17" s="489">
        <f ca="1">OFFSET(R17,0,-1)+1</f>
        <v>6</v>
      </c>
      <c r="S17" s="1218">
        <f ca="1">OFFSET(S17,0,-1)+1</f>
        <v>7</v>
      </c>
      <c r="T17" s="1218"/>
      <c r="U17" s="489">
        <f ca="1">OFFSET(U17,0,-2)+1</f>
        <v>8</v>
      </c>
      <c r="V17" s="497">
        <f ca="1">OFFSET(V17,0,-1)</f>
        <v>8</v>
      </c>
      <c r="W17" s="489">
        <f ca="1">OFFSET(W17,0,-1)+1</f>
        <v>9</v>
      </c>
    </row>
    <row r="18" spans="1:34" ht="22.5">
      <c r="A18" s="1202">
        <v>1</v>
      </c>
      <c r="B18" s="942"/>
      <c r="C18" s="942"/>
      <c r="D18" s="942"/>
      <c r="E18" s="943"/>
      <c r="F18" s="944"/>
      <c r="G18" s="944"/>
      <c r="H18" s="944"/>
      <c r="I18" s="945"/>
      <c r="J18" s="940"/>
      <c r="K18" s="947"/>
      <c r="L18" s="595">
        <f>mergeValue(A18)</f>
        <v>1</v>
      </c>
      <c r="M18" s="643" t="s">
        <v>20</v>
      </c>
      <c r="N18" s="582"/>
      <c r="O18" s="1244"/>
      <c r="P18" s="1244"/>
      <c r="Q18" s="1244"/>
      <c r="R18" s="1244"/>
      <c r="S18" s="1244"/>
      <c r="T18" s="1244"/>
      <c r="U18" s="1244"/>
      <c r="V18" s="1244"/>
      <c r="W18" s="632" t="s">
        <v>659</v>
      </c>
    </row>
    <row r="19" spans="1:34" ht="22.5">
      <c r="A19" s="1202"/>
      <c r="B19" s="1202">
        <v>1</v>
      </c>
      <c r="C19" s="942"/>
      <c r="D19" s="942"/>
      <c r="E19" s="944"/>
      <c r="F19" s="944"/>
      <c r="G19" s="944"/>
      <c r="H19" s="944"/>
      <c r="I19" s="939"/>
      <c r="J19" s="938"/>
      <c r="K19" s="941"/>
      <c r="L19" s="595" t="str">
        <f>mergeValue(A19) &amp;"."&amp; mergeValue(B19)</f>
        <v>1.1</v>
      </c>
      <c r="M19" s="548" t="s">
        <v>16</v>
      </c>
      <c r="N19" s="582"/>
      <c r="O19" s="1244"/>
      <c r="P19" s="1244"/>
      <c r="Q19" s="1244"/>
      <c r="R19" s="1244"/>
      <c r="S19" s="1244"/>
      <c r="T19" s="1244"/>
      <c r="U19" s="1244"/>
      <c r="V19" s="1244"/>
      <c r="W19" s="632" t="s">
        <v>477</v>
      </c>
    </row>
    <row r="20" spans="1:34" ht="22.5">
      <c r="A20" s="1202"/>
      <c r="B20" s="1202"/>
      <c r="C20" s="1202">
        <v>1</v>
      </c>
      <c r="D20" s="942"/>
      <c r="E20" s="944"/>
      <c r="F20" s="944"/>
      <c r="G20" s="944"/>
      <c r="H20" s="944"/>
      <c r="I20" s="946"/>
      <c r="J20" s="938"/>
      <c r="K20" s="941"/>
      <c r="L20" s="595" t="str">
        <f>mergeValue(A20) &amp;"."&amp; mergeValue(B20)&amp;"."&amp; mergeValue(C20)</f>
        <v>1.1.1</v>
      </c>
      <c r="M20" s="549" t="s">
        <v>7</v>
      </c>
      <c r="N20" s="582"/>
      <c r="O20" s="1244"/>
      <c r="P20" s="1244"/>
      <c r="Q20" s="1244"/>
      <c r="R20" s="1244"/>
      <c r="S20" s="1244"/>
      <c r="T20" s="1244"/>
      <c r="U20" s="1244"/>
      <c r="V20" s="1244"/>
      <c r="W20" s="632" t="s">
        <v>634</v>
      </c>
    </row>
    <row r="21" spans="1:34" ht="22.5">
      <c r="A21" s="1202"/>
      <c r="B21" s="1202"/>
      <c r="C21" s="1202"/>
      <c r="D21" s="1202">
        <v>1</v>
      </c>
      <c r="E21" s="944"/>
      <c r="F21" s="944"/>
      <c r="G21" s="944"/>
      <c r="H21" s="944"/>
      <c r="I21" s="946"/>
      <c r="J21" s="938"/>
      <c r="K21" s="941"/>
      <c r="L21" s="595" t="str">
        <f>mergeValue(A21) &amp;"."&amp; mergeValue(B21)&amp;"."&amp; mergeValue(C21)&amp;"."&amp; mergeValue(D21)</f>
        <v>1.1.1.1</v>
      </c>
      <c r="M21" s="550" t="s">
        <v>22</v>
      </c>
      <c r="N21" s="582"/>
      <c r="O21" s="1244"/>
      <c r="P21" s="1244"/>
      <c r="Q21" s="1244"/>
      <c r="R21" s="1244"/>
      <c r="S21" s="1244"/>
      <c r="T21" s="1244"/>
      <c r="U21" s="1244"/>
      <c r="V21" s="1244"/>
      <c r="W21" s="632" t="s">
        <v>635</v>
      </c>
    </row>
    <row r="22" spans="1:34" ht="11.25" hidden="1" customHeight="1">
      <c r="A22" s="1202"/>
      <c r="B22" s="1202"/>
      <c r="C22" s="1202"/>
      <c r="D22" s="1202"/>
      <c r="E22" s="1202">
        <v>1</v>
      </c>
      <c r="F22" s="944"/>
      <c r="G22" s="944"/>
      <c r="H22" s="942">
        <v>1</v>
      </c>
      <c r="I22" s="1202">
        <v>1</v>
      </c>
      <c r="J22" s="944"/>
      <c r="K22" s="949"/>
      <c r="L22" s="595"/>
      <c r="M22" s="556"/>
      <c r="N22" s="583"/>
      <c r="O22" s="633"/>
      <c r="P22" s="633"/>
      <c r="Q22" s="633"/>
      <c r="R22" s="633"/>
      <c r="S22" s="633"/>
      <c r="T22" s="633"/>
      <c r="U22" s="633"/>
      <c r="V22" s="510"/>
      <c r="W22" s="561"/>
    </row>
    <row r="23" spans="1:34" ht="90">
      <c r="A23" s="1202"/>
      <c r="B23" s="1202"/>
      <c r="C23" s="1202"/>
      <c r="D23" s="1202"/>
      <c r="E23" s="1202"/>
      <c r="F23" s="1202">
        <v>1</v>
      </c>
      <c r="G23" s="942"/>
      <c r="H23" s="942"/>
      <c r="I23" s="1202"/>
      <c r="J23" s="1202">
        <v>1</v>
      </c>
      <c r="K23" s="950"/>
      <c r="L23" s="595" t="str">
        <f>mergeValue(A23) &amp;"."&amp; mergeValue(B23)&amp;"."&amp; mergeValue(C23)&amp;"."&amp; mergeValue(D23)&amp;"."&amp;  mergeValue(F23)</f>
        <v>1.1.1.1.1</v>
      </c>
      <c r="M23" s="557" t="s">
        <v>10</v>
      </c>
      <c r="N23" s="583"/>
      <c r="O23" s="1204"/>
      <c r="P23" s="1204"/>
      <c r="Q23" s="1204"/>
      <c r="R23" s="1204"/>
      <c r="S23" s="1204"/>
      <c r="T23" s="1204"/>
      <c r="U23" s="1204"/>
      <c r="V23" s="1204"/>
      <c r="W23" s="632" t="s">
        <v>636</v>
      </c>
      <c r="Y23" s="506" t="str">
        <f>strCheckUnique(Z23:Z26)</f>
        <v/>
      </c>
      <c r="AA23" s="506"/>
    </row>
    <row r="24" spans="1:34" ht="189" customHeight="1">
      <c r="A24" s="1202"/>
      <c r="B24" s="1202"/>
      <c r="C24" s="1202"/>
      <c r="D24" s="1202"/>
      <c r="E24" s="1202"/>
      <c r="F24" s="1202"/>
      <c r="G24" s="942">
        <v>1</v>
      </c>
      <c r="H24" s="942"/>
      <c r="I24" s="1202"/>
      <c r="J24" s="1202"/>
      <c r="K24" s="950">
        <v>1</v>
      </c>
      <c r="L24" s="595" t="str">
        <f>mergeValue(A24) &amp;"."&amp; mergeValue(B24)&amp;"."&amp; mergeValue(C24)&amp;"."&amp; mergeValue(D24)&amp;"."&amp; mergeValue(F24)&amp;"."&amp; mergeValue(G24)</f>
        <v>1.1.1.1.1.1</v>
      </c>
      <c r="M24" s="1071"/>
      <c r="N24" s="588"/>
      <c r="O24" s="564"/>
      <c r="P24" s="564"/>
      <c r="Q24" s="1096"/>
      <c r="R24" s="1245"/>
      <c r="S24" s="1209" t="s">
        <v>84</v>
      </c>
      <c r="T24" s="1245"/>
      <c r="U24" s="1209" t="s">
        <v>85</v>
      </c>
      <c r="V24" s="580"/>
      <c r="W24" s="1219" t="s">
        <v>660</v>
      </c>
      <c r="X24" s="502" t="str">
        <f>strCheckDate(O25:V25)</f>
        <v/>
      </c>
      <c r="Y24" s="506"/>
      <c r="Z24" s="506" t="str">
        <f>IF(M24="","",M24 )</f>
        <v/>
      </c>
      <c r="AA24" s="506"/>
      <c r="AB24" s="506"/>
      <c r="AC24" s="506"/>
    </row>
    <row r="25" spans="1:34" ht="11.25" hidden="1">
      <c r="A25" s="1202"/>
      <c r="B25" s="1202"/>
      <c r="C25" s="1202"/>
      <c r="D25" s="1202"/>
      <c r="E25" s="1202"/>
      <c r="F25" s="1202"/>
      <c r="G25" s="942"/>
      <c r="H25" s="942"/>
      <c r="I25" s="1202"/>
      <c r="J25" s="1202"/>
      <c r="K25" s="950"/>
      <c r="L25" s="602"/>
      <c r="M25" s="648"/>
      <c r="N25" s="588"/>
      <c r="O25" s="564"/>
      <c r="P25" s="564"/>
      <c r="Q25" s="586" t="str">
        <f>R24 &amp; "-" &amp; T24</f>
        <v>-</v>
      </c>
      <c r="R25" s="1208"/>
      <c r="S25" s="1209"/>
      <c r="T25" s="1208"/>
      <c r="U25" s="1209"/>
      <c r="V25" s="580"/>
      <c r="W25" s="1220"/>
    </row>
    <row r="26" spans="1:34" s="477" customFormat="1" ht="15" customHeight="1">
      <c r="A26" s="1202"/>
      <c r="B26" s="1202"/>
      <c r="C26" s="1202"/>
      <c r="D26" s="1202"/>
      <c r="E26" s="1202"/>
      <c r="F26" s="1202"/>
      <c r="G26" s="944"/>
      <c r="H26" s="942"/>
      <c r="I26" s="1202"/>
      <c r="J26" s="1202"/>
      <c r="K26" s="949"/>
      <c r="L26" s="540"/>
      <c r="M26" s="558" t="s">
        <v>25</v>
      </c>
      <c r="N26" s="553"/>
      <c r="O26" s="547"/>
      <c r="P26" s="547"/>
      <c r="Q26" s="547"/>
      <c r="R26" s="575"/>
      <c r="S26" s="566"/>
      <c r="T26" s="565"/>
      <c r="U26" s="553"/>
      <c r="V26" s="562"/>
      <c r="W26" s="1221"/>
      <c r="X26" s="503"/>
      <c r="Y26" s="503"/>
      <c r="Z26" s="503"/>
      <c r="AA26" s="503"/>
      <c r="AB26" s="503"/>
      <c r="AC26" s="503"/>
      <c r="AD26" s="503"/>
      <c r="AE26" s="503"/>
      <c r="AF26" s="503"/>
      <c r="AG26" s="503"/>
      <c r="AH26" s="503"/>
    </row>
    <row r="27" spans="1:34" s="477" customFormat="1" ht="15" customHeight="1">
      <c r="A27" s="1202"/>
      <c r="B27" s="1202"/>
      <c r="C27" s="1202"/>
      <c r="D27" s="1202"/>
      <c r="E27" s="1202"/>
      <c r="F27" s="944"/>
      <c r="G27" s="944"/>
      <c r="H27" s="942"/>
      <c r="I27" s="1202"/>
      <c r="J27" s="944"/>
      <c r="K27" s="949"/>
      <c r="L27" s="540"/>
      <c r="M27" s="553" t="s">
        <v>11</v>
      </c>
      <c r="N27" s="552"/>
      <c r="O27" s="547"/>
      <c r="P27" s="547"/>
      <c r="Q27" s="547"/>
      <c r="R27" s="575"/>
      <c r="S27" s="566"/>
      <c r="T27" s="565"/>
      <c r="U27" s="552"/>
      <c r="V27" s="566"/>
      <c r="W27" s="562"/>
      <c r="X27" s="503"/>
      <c r="Y27" s="503"/>
      <c r="Z27" s="503"/>
      <c r="AA27" s="503"/>
      <c r="AB27" s="503"/>
      <c r="AC27" s="503"/>
      <c r="AD27" s="503"/>
      <c r="AE27" s="503"/>
      <c r="AF27" s="503"/>
      <c r="AG27" s="503"/>
      <c r="AH27" s="503"/>
    </row>
    <row r="28" spans="1:34" s="477" customFormat="1" ht="0.2" customHeight="1">
      <c r="A28" s="1202"/>
      <c r="B28" s="1202"/>
      <c r="C28" s="1202"/>
      <c r="D28" s="1202"/>
      <c r="E28" s="948"/>
      <c r="F28" s="944"/>
      <c r="G28" s="944"/>
      <c r="H28" s="944"/>
      <c r="I28" s="940"/>
      <c r="J28" s="937"/>
      <c r="K28" s="947"/>
      <c r="L28" s="540"/>
      <c r="M28" s="553"/>
      <c r="N28" s="551"/>
      <c r="O28" s="547"/>
      <c r="P28" s="547"/>
      <c r="Q28" s="547"/>
      <c r="R28" s="575"/>
      <c r="S28" s="566"/>
      <c r="T28" s="565"/>
      <c r="U28" s="551"/>
      <c r="V28" s="566"/>
      <c r="W28" s="562"/>
      <c r="X28" s="503"/>
      <c r="Y28" s="503"/>
      <c r="Z28" s="503"/>
      <c r="AA28" s="503"/>
      <c r="AB28" s="503"/>
      <c r="AC28" s="503"/>
      <c r="AD28" s="503"/>
      <c r="AE28" s="503"/>
      <c r="AF28" s="503"/>
      <c r="AG28" s="503"/>
      <c r="AH28" s="503"/>
    </row>
    <row r="29" spans="1:34" s="477" customFormat="1" ht="15" customHeight="1">
      <c r="A29" s="1202"/>
      <c r="B29" s="1202"/>
      <c r="C29" s="1202"/>
      <c r="D29" s="948"/>
      <c r="E29" s="948"/>
      <c r="F29" s="944"/>
      <c r="G29" s="944"/>
      <c r="H29" s="944"/>
      <c r="I29" s="940"/>
      <c r="J29" s="937"/>
      <c r="K29" s="947"/>
      <c r="L29" s="540"/>
      <c r="M29" s="552" t="s">
        <v>17</v>
      </c>
      <c r="N29" s="551"/>
      <c r="O29" s="547"/>
      <c r="P29" s="547"/>
      <c r="Q29" s="547"/>
      <c r="R29" s="575"/>
      <c r="S29" s="566"/>
      <c r="T29" s="565"/>
      <c r="U29" s="551"/>
      <c r="V29" s="566"/>
      <c r="W29" s="562"/>
      <c r="X29" s="503"/>
      <c r="Y29" s="503"/>
      <c r="Z29" s="503"/>
      <c r="AA29" s="503"/>
      <c r="AB29" s="503"/>
      <c r="AC29" s="503"/>
      <c r="AD29" s="503"/>
      <c r="AE29" s="503"/>
      <c r="AF29" s="503"/>
      <c r="AG29" s="503"/>
      <c r="AH29" s="503"/>
    </row>
    <row r="30" spans="1:34" s="477" customFormat="1" ht="15" customHeight="1">
      <c r="A30" s="1202"/>
      <c r="B30" s="1202"/>
      <c r="C30" s="948"/>
      <c r="D30" s="948"/>
      <c r="E30" s="948"/>
      <c r="F30" s="948"/>
      <c r="G30" s="953"/>
      <c r="H30" s="940"/>
      <c r="I30" s="951"/>
      <c r="J30" s="937"/>
      <c r="K30" s="952"/>
      <c r="L30" s="540"/>
      <c r="M30" s="551" t="s">
        <v>18</v>
      </c>
      <c r="N30" s="551"/>
      <c r="O30" s="547"/>
      <c r="P30" s="547"/>
      <c r="Q30" s="547"/>
      <c r="R30" s="575"/>
      <c r="S30" s="566"/>
      <c r="T30" s="565"/>
      <c r="U30" s="551"/>
      <c r="V30" s="566"/>
      <c r="W30" s="562"/>
      <c r="X30" s="503"/>
      <c r="Y30" s="503"/>
      <c r="Z30" s="503"/>
      <c r="AA30" s="503"/>
      <c r="AB30" s="503"/>
      <c r="AC30" s="503"/>
      <c r="AD30" s="503"/>
      <c r="AE30" s="503"/>
      <c r="AF30" s="503"/>
      <c r="AG30" s="503"/>
      <c r="AH30" s="503"/>
    </row>
    <row r="31" spans="1:34" s="477" customFormat="1" ht="15" customHeight="1">
      <c r="A31" s="1202"/>
      <c r="B31" s="948"/>
      <c r="C31" s="948"/>
      <c r="D31" s="948"/>
      <c r="E31" s="948"/>
      <c r="F31" s="948"/>
      <c r="G31" s="953"/>
      <c r="H31" s="940"/>
      <c r="I31" s="940"/>
      <c r="J31" s="937"/>
      <c r="K31" s="947"/>
      <c r="L31" s="540"/>
      <c r="M31" s="560" t="s">
        <v>19</v>
      </c>
      <c r="N31" s="551"/>
      <c r="O31" s="547"/>
      <c r="P31" s="547"/>
      <c r="Q31" s="547"/>
      <c r="R31" s="575"/>
      <c r="S31" s="566"/>
      <c r="T31" s="565"/>
      <c r="U31" s="551"/>
      <c r="V31" s="566"/>
      <c r="W31" s="562"/>
      <c r="X31" s="503"/>
      <c r="Y31" s="503"/>
      <c r="Z31" s="503"/>
      <c r="AA31" s="503"/>
      <c r="AB31" s="503"/>
      <c r="AC31" s="503"/>
      <c r="AD31" s="503"/>
      <c r="AE31" s="503"/>
      <c r="AF31" s="503"/>
      <c r="AG31" s="503"/>
      <c r="AH31" s="503"/>
    </row>
    <row r="32" spans="1:34" s="477" customFormat="1" ht="15" customHeight="1">
      <c r="A32" s="936"/>
      <c r="B32" s="936"/>
      <c r="C32" s="936"/>
      <c r="D32" s="936"/>
      <c r="E32" s="936"/>
      <c r="F32" s="936"/>
      <c r="G32" s="936"/>
      <c r="H32" s="936"/>
      <c r="I32" s="936"/>
      <c r="J32" s="936"/>
      <c r="K32" s="936"/>
      <c r="L32" s="494"/>
      <c r="M32" s="567" t="s">
        <v>309</v>
      </c>
      <c r="N32" s="551"/>
      <c r="O32" s="547"/>
      <c r="P32" s="547"/>
      <c r="Q32" s="547"/>
      <c r="R32" s="575"/>
      <c r="S32" s="566"/>
      <c r="T32" s="565"/>
      <c r="U32" s="551"/>
      <c r="V32" s="566"/>
      <c r="W32" s="562"/>
      <c r="X32" s="503"/>
      <c r="Y32" s="503"/>
      <c r="Z32" s="503"/>
      <c r="AA32" s="503"/>
      <c r="AB32" s="503"/>
      <c r="AC32" s="503"/>
      <c r="AD32" s="503"/>
      <c r="AE32" s="503"/>
      <c r="AF32" s="503"/>
      <c r="AG32" s="503"/>
      <c r="AH32" s="503"/>
    </row>
    <row r="33" spans="12:23" ht="3" customHeight="1">
      <c r="L33" s="487"/>
      <c r="M33" s="487"/>
      <c r="N33" s="487"/>
      <c r="O33" s="487"/>
      <c r="P33" s="487"/>
      <c r="Q33" s="487"/>
      <c r="R33" s="487"/>
      <c r="S33" s="487"/>
      <c r="T33" s="487"/>
      <c r="U33" s="487"/>
    </row>
    <row r="34" spans="12:23" ht="123.75" customHeight="1">
      <c r="L34" s="1">
        <v>1</v>
      </c>
      <c r="M34" s="1195" t="s">
        <v>661</v>
      </c>
      <c r="N34" s="1195"/>
      <c r="O34" s="1195"/>
      <c r="P34" s="1195"/>
      <c r="Q34" s="1195"/>
      <c r="R34" s="1195"/>
      <c r="S34" s="1195"/>
      <c r="T34" s="1195"/>
      <c r="U34" s="1195"/>
      <c r="V34" s="1195"/>
      <c r="W34" s="1195"/>
    </row>
  </sheetData>
  <sheetProtection algorithmName="SHA-512" hashValue="RG6Bjx0u6hgRMTbMinDUirEv+abWSG+vlGRuNbCMc7bjQsOvgLT+gXUf3wJ/XwbMOFLcKVGVLXka5DMbCxKaig==" saltValue="wRNby5uuFjiyklqGKz1AgA==" spinCount="100000" sheet="1" objects="1" scenarios="1" formatColumns="0" formatRows="0"/>
  <dataConsolidate leftLabels="1" link="1"/>
  <mergeCells count="39">
    <mergeCell ref="M34:W34"/>
    <mergeCell ref="W24:W26"/>
    <mergeCell ref="L13:V13"/>
    <mergeCell ref="L14:L16"/>
    <mergeCell ref="M14:M16"/>
    <mergeCell ref="O14:T14"/>
    <mergeCell ref="U14:U16"/>
    <mergeCell ref="V14:V16"/>
    <mergeCell ref="O15:O16"/>
    <mergeCell ref="P15:Q15"/>
    <mergeCell ref="R15:T15"/>
    <mergeCell ref="S17:T17"/>
    <mergeCell ref="W13:W16"/>
    <mergeCell ref="L5:T5"/>
    <mergeCell ref="O9:T9"/>
    <mergeCell ref="O10:T10"/>
    <mergeCell ref="O7:T7"/>
    <mergeCell ref="O8:T8"/>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F23:F26"/>
    <mergeCell ref="J23:J26"/>
    <mergeCell ref="O23:V23"/>
    <mergeCell ref="R24:R25"/>
    <mergeCell ref="S24:S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7">
    <tabColor indexed="22"/>
  </sheetPr>
  <dimension ref="A1:T19"/>
  <sheetViews>
    <sheetView showGridLines="0" topLeftCell="E1" zoomScaleNormal="100" workbookViewId="0"/>
  </sheetViews>
  <sheetFormatPr defaultColWidth="10.5703125" defaultRowHeight="14.25"/>
  <cols>
    <col min="1" max="1" width="3.7109375" style="593" hidden="1" customWidth="1"/>
    <col min="2" max="4" width="3.7109375" style="587" hidden="1" customWidth="1"/>
    <col min="5" max="5" width="3.7109375" style="532" customWidth="1"/>
    <col min="6" max="6" width="9.7109375" style="525" customWidth="1"/>
    <col min="7" max="7" width="37.7109375" style="525" customWidth="1"/>
    <col min="8" max="8" width="66.85546875" style="525" customWidth="1"/>
    <col min="9" max="9" width="115.7109375" style="525" customWidth="1"/>
    <col min="10" max="11" width="10.5703125" style="587"/>
    <col min="12" max="12" width="11.140625" style="587" customWidth="1"/>
    <col min="13" max="20" width="10.5703125" style="587"/>
    <col min="21" max="16384" width="10.5703125" style="525"/>
  </cols>
  <sheetData>
    <row r="1" spans="1:20" ht="3" customHeight="1">
      <c r="A1" s="593" t="s">
        <v>183</v>
      </c>
    </row>
    <row r="2" spans="1:20" ht="22.5">
      <c r="F2" s="1196" t="s">
        <v>491</v>
      </c>
      <c r="G2" s="1197"/>
      <c r="H2" s="1198"/>
      <c r="I2" s="642"/>
    </row>
    <row r="3" spans="1:20" ht="3" customHeight="1"/>
    <row r="4" spans="1:20" s="572" customFormat="1" ht="11.25">
      <c r="A4" s="592"/>
      <c r="B4" s="592"/>
      <c r="C4" s="592"/>
      <c r="D4" s="592"/>
      <c r="F4" s="1150" t="s">
        <v>454</v>
      </c>
      <c r="G4" s="1150"/>
      <c r="H4" s="1150"/>
      <c r="I4" s="1199" t="s">
        <v>455</v>
      </c>
      <c r="J4" s="592"/>
      <c r="K4" s="592"/>
      <c r="L4" s="592"/>
      <c r="M4" s="592"/>
      <c r="N4" s="592"/>
      <c r="O4" s="592"/>
      <c r="P4" s="592"/>
      <c r="Q4" s="592"/>
      <c r="R4" s="592"/>
      <c r="S4" s="592"/>
      <c r="T4" s="592"/>
    </row>
    <row r="5" spans="1:20" s="572" customFormat="1" ht="11.25" customHeight="1">
      <c r="A5" s="592"/>
      <c r="B5" s="592"/>
      <c r="C5" s="592"/>
      <c r="D5" s="592"/>
      <c r="F5" s="608" t="s">
        <v>92</v>
      </c>
      <c r="G5" s="620" t="s">
        <v>457</v>
      </c>
      <c r="H5" s="607" t="s">
        <v>442</v>
      </c>
      <c r="I5" s="1199"/>
      <c r="J5" s="592"/>
      <c r="K5" s="592"/>
      <c r="L5" s="592"/>
      <c r="M5" s="592"/>
      <c r="N5" s="592"/>
      <c r="O5" s="592"/>
      <c r="P5" s="592"/>
      <c r="Q5" s="592"/>
      <c r="R5" s="592"/>
      <c r="S5" s="592"/>
      <c r="T5" s="592"/>
    </row>
    <row r="6" spans="1:20" s="572" customFormat="1" ht="12" customHeight="1">
      <c r="A6" s="592"/>
      <c r="B6" s="592"/>
      <c r="C6" s="592"/>
      <c r="D6" s="592"/>
      <c r="F6" s="609" t="s">
        <v>93</v>
      </c>
      <c r="G6" s="611">
        <v>2</v>
      </c>
      <c r="H6" s="612">
        <v>3</v>
      </c>
      <c r="I6" s="610">
        <v>4</v>
      </c>
      <c r="J6" s="592">
        <v>4</v>
      </c>
      <c r="K6" s="592"/>
      <c r="L6" s="592"/>
      <c r="M6" s="592"/>
      <c r="N6" s="592"/>
      <c r="O6" s="592"/>
      <c r="P6" s="592"/>
      <c r="Q6" s="592"/>
      <c r="R6" s="592"/>
      <c r="S6" s="592"/>
      <c r="T6" s="592"/>
    </row>
    <row r="7" spans="1:20" s="572" customFormat="1" ht="18.75">
      <c r="A7" s="592"/>
      <c r="B7" s="592"/>
      <c r="C7" s="592"/>
      <c r="D7" s="592"/>
      <c r="F7" s="618">
        <v>1</v>
      </c>
      <c r="G7" s="634" t="s">
        <v>492</v>
      </c>
      <c r="H7" s="606" t="str">
        <f>IF(dateCh="","",dateCh)</f>
        <v>28.11.2022</v>
      </c>
      <c r="I7" s="583" t="s">
        <v>493</v>
      </c>
      <c r="J7" s="617"/>
      <c r="K7" s="592"/>
      <c r="L7" s="592"/>
      <c r="M7" s="592"/>
      <c r="N7" s="592"/>
      <c r="O7" s="592"/>
      <c r="P7" s="592"/>
      <c r="Q7" s="592"/>
      <c r="R7" s="592"/>
      <c r="S7" s="592"/>
      <c r="T7" s="592"/>
    </row>
    <row r="8" spans="1:20" s="572" customFormat="1" ht="45">
      <c r="A8" s="1200">
        <v>1</v>
      </c>
      <c r="B8" s="592"/>
      <c r="C8" s="592"/>
      <c r="D8" s="592"/>
      <c r="F8" s="618" t="str">
        <f>"2." &amp;mergeValue(A8)</f>
        <v>2.1</v>
      </c>
      <c r="G8" s="634" t="s">
        <v>494</v>
      </c>
      <c r="H8" s="606"/>
      <c r="I8" s="583" t="s">
        <v>591</v>
      </c>
      <c r="J8" s="617"/>
      <c r="K8" s="592"/>
      <c r="L8" s="592"/>
      <c r="M8" s="592"/>
      <c r="N8" s="592"/>
      <c r="O8" s="592"/>
      <c r="P8" s="592"/>
      <c r="Q8" s="592"/>
      <c r="R8" s="592"/>
      <c r="S8" s="592"/>
      <c r="T8" s="592"/>
    </row>
    <row r="9" spans="1:20" s="572" customFormat="1" ht="22.5">
      <c r="A9" s="1200"/>
      <c r="B9" s="592"/>
      <c r="C9" s="592"/>
      <c r="D9" s="592"/>
      <c r="F9" s="618" t="str">
        <f>"3." &amp;mergeValue(A9)</f>
        <v>3.1</v>
      </c>
      <c r="G9" s="634" t="s">
        <v>495</v>
      </c>
      <c r="H9" s="606"/>
      <c r="I9" s="583" t="s">
        <v>589</v>
      </c>
      <c r="J9" s="617"/>
      <c r="K9" s="592"/>
      <c r="L9" s="592"/>
      <c r="M9" s="592"/>
      <c r="N9" s="592"/>
      <c r="O9" s="592"/>
      <c r="P9" s="592"/>
      <c r="Q9" s="592"/>
      <c r="R9" s="592"/>
      <c r="S9" s="592"/>
      <c r="T9" s="592"/>
    </row>
    <row r="10" spans="1:20" s="572" customFormat="1" ht="22.5">
      <c r="A10" s="1200"/>
      <c r="B10" s="592"/>
      <c r="C10" s="592"/>
      <c r="D10" s="592"/>
      <c r="F10" s="618" t="str">
        <f>"4."&amp;mergeValue(A10)</f>
        <v>4.1</v>
      </c>
      <c r="G10" s="634" t="s">
        <v>496</v>
      </c>
      <c r="H10" s="607" t="s">
        <v>458</v>
      </c>
      <c r="I10" s="583"/>
      <c r="J10" s="617"/>
      <c r="K10" s="592"/>
      <c r="L10" s="592"/>
      <c r="M10" s="592"/>
      <c r="N10" s="592"/>
      <c r="O10" s="592"/>
      <c r="P10" s="592"/>
      <c r="Q10" s="592"/>
      <c r="R10" s="592"/>
      <c r="S10" s="592"/>
      <c r="T10" s="592"/>
    </row>
    <row r="11" spans="1:20" s="572" customFormat="1" ht="18.75">
      <c r="A11" s="1200"/>
      <c r="B11" s="1200">
        <v>1</v>
      </c>
      <c r="C11" s="625"/>
      <c r="D11" s="625"/>
      <c r="F11" s="618" t="str">
        <f>"4."&amp;mergeValue(A11) &amp;"."&amp;mergeValue(B11)</f>
        <v>4.1.1</v>
      </c>
      <c r="G11" s="613" t="s">
        <v>593</v>
      </c>
      <c r="H11" s="606" t="str">
        <f>IF(region_name="","",region_name)</f>
        <v>Ростовская область</v>
      </c>
      <c r="I11" s="583" t="s">
        <v>499</v>
      </c>
      <c r="J11" s="617"/>
      <c r="K11" s="592"/>
      <c r="L11" s="592"/>
      <c r="M11" s="592"/>
      <c r="N11" s="592"/>
      <c r="O11" s="592"/>
      <c r="P11" s="592"/>
      <c r="Q11" s="592"/>
      <c r="R11" s="592"/>
      <c r="S11" s="592"/>
      <c r="T11" s="592"/>
    </row>
    <row r="12" spans="1:20" s="572" customFormat="1" ht="22.5">
      <c r="A12" s="1200"/>
      <c r="B12" s="1200"/>
      <c r="C12" s="1200">
        <v>1</v>
      </c>
      <c r="D12" s="625"/>
      <c r="F12" s="618" t="str">
        <f>"4."&amp;mergeValue(A12) &amp;"."&amp;mergeValue(B12)&amp;"."&amp;mergeValue(C12)</f>
        <v>4.1.1.1</v>
      </c>
      <c r="G12" s="624" t="s">
        <v>497</v>
      </c>
      <c r="H12" s="606"/>
      <c r="I12" s="583" t="s">
        <v>500</v>
      </c>
      <c r="J12" s="617"/>
      <c r="K12" s="592"/>
      <c r="L12" s="592"/>
      <c r="M12" s="592"/>
      <c r="N12" s="592"/>
      <c r="O12" s="592"/>
      <c r="P12" s="592"/>
      <c r="Q12" s="592"/>
      <c r="R12" s="592"/>
      <c r="S12" s="592"/>
      <c r="T12" s="592"/>
    </row>
    <row r="13" spans="1:20" s="572" customFormat="1" ht="39" customHeight="1">
      <c r="A13" s="1200"/>
      <c r="B13" s="1200"/>
      <c r="C13" s="1200"/>
      <c r="D13" s="625">
        <v>1</v>
      </c>
      <c r="F13" s="618" t="str">
        <f>"4."&amp;mergeValue(A13) &amp;"."&amp;mergeValue(B13)&amp;"."&amp;mergeValue(C13)&amp;"."&amp;mergeValue(D13)</f>
        <v>4.1.1.1.1</v>
      </c>
      <c r="G13" s="635" t="s">
        <v>498</v>
      </c>
      <c r="H13" s="606"/>
      <c r="I13" s="1201" t="s">
        <v>592</v>
      </c>
      <c r="J13" s="617"/>
      <c r="K13" s="592"/>
      <c r="L13" s="592"/>
      <c r="M13" s="592"/>
      <c r="N13" s="592"/>
      <c r="O13" s="592"/>
      <c r="P13" s="592"/>
      <c r="Q13" s="592"/>
      <c r="R13" s="592"/>
      <c r="S13" s="592"/>
      <c r="T13" s="592"/>
    </row>
    <row r="14" spans="1:20" s="572" customFormat="1" ht="18.75">
      <c r="A14" s="1200"/>
      <c r="B14" s="1200"/>
      <c r="C14" s="1200"/>
      <c r="D14" s="625"/>
      <c r="F14" s="621"/>
      <c r="G14" s="552" t="s">
        <v>4</v>
      </c>
      <c r="H14" s="626"/>
      <c r="I14" s="1201"/>
      <c r="J14" s="617"/>
      <c r="K14" s="592"/>
      <c r="L14" s="592"/>
      <c r="M14" s="592"/>
      <c r="N14" s="592"/>
      <c r="O14" s="592"/>
      <c r="P14" s="592"/>
      <c r="Q14" s="592"/>
      <c r="R14" s="592"/>
      <c r="S14" s="592"/>
      <c r="T14" s="592"/>
    </row>
    <row r="15" spans="1:20" s="572" customFormat="1" ht="18.75">
      <c r="A15" s="1200"/>
      <c r="B15" s="1200"/>
      <c r="C15" s="625"/>
      <c r="D15" s="625"/>
      <c r="F15" s="636"/>
      <c r="G15" s="579" t="s">
        <v>403</v>
      </c>
      <c r="H15" s="637"/>
      <c r="I15" s="638"/>
      <c r="J15" s="617"/>
      <c r="K15" s="592"/>
      <c r="L15" s="592"/>
      <c r="M15" s="592"/>
      <c r="N15" s="592"/>
      <c r="O15" s="592"/>
      <c r="P15" s="592"/>
      <c r="Q15" s="592"/>
      <c r="R15" s="592"/>
      <c r="S15" s="592"/>
      <c r="T15" s="592"/>
    </row>
    <row r="16" spans="1:20" s="572" customFormat="1" ht="18.75">
      <c r="A16" s="1200"/>
      <c r="B16" s="592"/>
      <c r="C16" s="592"/>
      <c r="D16" s="592"/>
      <c r="F16" s="621"/>
      <c r="G16" s="560" t="s">
        <v>506</v>
      </c>
      <c r="H16" s="622"/>
      <c r="I16" s="623"/>
      <c r="J16" s="617"/>
      <c r="K16" s="592"/>
      <c r="L16" s="592"/>
      <c r="M16" s="592"/>
      <c r="N16" s="592"/>
      <c r="O16" s="592"/>
      <c r="P16" s="592"/>
      <c r="Q16" s="592"/>
      <c r="R16" s="592"/>
      <c r="S16" s="592"/>
      <c r="T16" s="592"/>
    </row>
    <row r="17" spans="1:20" s="572" customFormat="1" ht="18.75">
      <c r="A17" s="592"/>
      <c r="B17" s="592"/>
      <c r="C17" s="592"/>
      <c r="D17" s="592"/>
      <c r="F17" s="621"/>
      <c r="G17" s="567" t="s">
        <v>505</v>
      </c>
      <c r="H17" s="622"/>
      <c r="I17" s="623"/>
      <c r="J17" s="617"/>
      <c r="K17" s="592"/>
      <c r="L17" s="592"/>
      <c r="M17" s="592"/>
      <c r="N17" s="592"/>
      <c r="O17" s="592"/>
      <c r="P17" s="592"/>
      <c r="Q17" s="592"/>
      <c r="R17" s="592"/>
      <c r="S17" s="592"/>
      <c r="T17" s="592"/>
    </row>
    <row r="18" spans="1:20" s="615" customFormat="1" ht="3" customHeight="1">
      <c r="A18" s="616"/>
      <c r="B18" s="616"/>
      <c r="C18" s="616"/>
      <c r="D18" s="616"/>
      <c r="F18" s="627"/>
      <c r="G18" s="628"/>
      <c r="H18" s="629"/>
      <c r="I18" s="630"/>
      <c r="J18" s="616"/>
      <c r="K18" s="616"/>
      <c r="L18" s="616"/>
      <c r="M18" s="616"/>
      <c r="N18" s="616"/>
      <c r="O18" s="616"/>
      <c r="P18" s="616"/>
      <c r="Q18" s="616"/>
      <c r="R18" s="616"/>
      <c r="S18" s="616"/>
      <c r="T18" s="616"/>
    </row>
    <row r="19" spans="1:20" s="615" customFormat="1" ht="15" customHeight="1">
      <c r="A19" s="616"/>
      <c r="B19" s="616"/>
      <c r="C19" s="616"/>
      <c r="D19" s="616"/>
      <c r="F19" s="614"/>
      <c r="G19" s="1195" t="s">
        <v>594</v>
      </c>
      <c r="H19" s="1195"/>
      <c r="I19" s="596"/>
      <c r="J19" s="616"/>
      <c r="K19" s="616"/>
      <c r="L19" s="616"/>
      <c r="M19" s="616"/>
      <c r="N19" s="616"/>
      <c r="O19" s="616"/>
      <c r="P19" s="616"/>
      <c r="Q19" s="616"/>
      <c r="R19" s="616"/>
      <c r="S19" s="616"/>
      <c r="T19" s="616"/>
    </row>
  </sheetData>
  <sheetProtection algorithmName="SHA-512" hashValue="4DemkxBgovyOzuinq/oI8c1NYXOJGxFTi6azm05Nx0ZT4MMdTCjShd1OmBBkkwuWXGa6kiLNI1en0YDVT7X/Uw==" saltValue="FCjicB1hI/km/68gwmNrQg==" spinCount="100000"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502" hidden="1" customWidth="1"/>
    <col min="7" max="8" width="9.140625" style="508" hidden="1" customWidth="1"/>
    <col min="9" max="9" width="3.7109375" style="485" customWidth="1"/>
    <col min="10" max="11" width="3.7109375" style="484" customWidth="1"/>
    <col min="12" max="12" width="12.7109375" style="478" customWidth="1"/>
    <col min="13" max="13" width="44.7109375" style="478" customWidth="1"/>
    <col min="14" max="14" width="2" style="478" hidden="1" customWidth="1"/>
    <col min="15" max="17" width="23.7109375" style="478" hidden="1" customWidth="1"/>
    <col min="18" max="18" width="11.7109375" style="478" customWidth="1"/>
    <col min="19" max="19" width="3.7109375" style="478" customWidth="1"/>
    <col min="20" max="20" width="11.7109375" style="478" customWidth="1"/>
    <col min="21" max="21" width="8.5703125" style="478" hidden="1" customWidth="1"/>
    <col min="22" max="22" width="4.7109375" style="478" customWidth="1"/>
    <col min="23" max="23" width="115.7109375" style="478" customWidth="1"/>
    <col min="24" max="34" width="10.5703125" style="502"/>
    <col min="35" max="256" width="10.5703125" style="478"/>
    <col min="257" max="264" width="0" style="478" hidden="1" customWidth="1"/>
    <col min="265" max="267" width="3.7109375" style="478" customWidth="1"/>
    <col min="268" max="268" width="12.7109375" style="478" customWidth="1"/>
    <col min="269" max="269" width="47.42578125" style="478" customWidth="1"/>
    <col min="270" max="273" width="0" style="478" hidden="1" customWidth="1"/>
    <col min="274" max="274" width="11.7109375" style="478" customWidth="1"/>
    <col min="275" max="275" width="6.42578125" style="478" bestFit="1" customWidth="1"/>
    <col min="276" max="276" width="11.7109375" style="478" customWidth="1"/>
    <col min="277" max="277" width="0" style="478" hidden="1" customWidth="1"/>
    <col min="278" max="278" width="3.7109375" style="478" customWidth="1"/>
    <col min="279" max="279" width="11.140625" style="478" bestFit="1" customWidth="1"/>
    <col min="280" max="512" width="10.5703125" style="478"/>
    <col min="513" max="520" width="0" style="478" hidden="1" customWidth="1"/>
    <col min="521" max="523" width="3.7109375" style="478" customWidth="1"/>
    <col min="524" max="524" width="12.7109375" style="478" customWidth="1"/>
    <col min="525" max="525" width="47.42578125" style="478" customWidth="1"/>
    <col min="526" max="529" width="0" style="478" hidden="1" customWidth="1"/>
    <col min="530" max="530" width="11.7109375" style="478" customWidth="1"/>
    <col min="531" max="531" width="6.42578125" style="478" bestFit="1" customWidth="1"/>
    <col min="532" max="532" width="11.7109375" style="478" customWidth="1"/>
    <col min="533" max="533" width="0" style="478" hidden="1" customWidth="1"/>
    <col min="534" max="534" width="3.7109375" style="478" customWidth="1"/>
    <col min="535" max="535" width="11.140625" style="478" bestFit="1" customWidth="1"/>
    <col min="536" max="768" width="10.5703125" style="478"/>
    <col min="769" max="776" width="0" style="478" hidden="1" customWidth="1"/>
    <col min="777" max="779" width="3.7109375" style="478" customWidth="1"/>
    <col min="780" max="780" width="12.7109375" style="478" customWidth="1"/>
    <col min="781" max="781" width="47.42578125" style="478" customWidth="1"/>
    <col min="782" max="785" width="0" style="478" hidden="1" customWidth="1"/>
    <col min="786" max="786" width="11.7109375" style="478" customWidth="1"/>
    <col min="787" max="787" width="6.42578125" style="478" bestFit="1" customWidth="1"/>
    <col min="788" max="788" width="11.7109375" style="478" customWidth="1"/>
    <col min="789" max="789" width="0" style="478" hidden="1" customWidth="1"/>
    <col min="790" max="790" width="3.7109375" style="478" customWidth="1"/>
    <col min="791" max="791" width="11.140625" style="478" bestFit="1" customWidth="1"/>
    <col min="792" max="1024" width="10.5703125" style="478"/>
    <col min="1025" max="1032" width="0" style="478" hidden="1" customWidth="1"/>
    <col min="1033" max="1035" width="3.7109375" style="478" customWidth="1"/>
    <col min="1036" max="1036" width="12.7109375" style="478" customWidth="1"/>
    <col min="1037" max="1037" width="47.42578125" style="478" customWidth="1"/>
    <col min="1038" max="1041" width="0" style="478" hidden="1" customWidth="1"/>
    <col min="1042" max="1042" width="11.7109375" style="478" customWidth="1"/>
    <col min="1043" max="1043" width="6.42578125" style="478" bestFit="1" customWidth="1"/>
    <col min="1044" max="1044" width="11.7109375" style="478" customWidth="1"/>
    <col min="1045" max="1045" width="0" style="478" hidden="1" customWidth="1"/>
    <col min="1046" max="1046" width="3.7109375" style="478" customWidth="1"/>
    <col min="1047" max="1047" width="11.140625" style="478" bestFit="1" customWidth="1"/>
    <col min="1048" max="1280" width="10.5703125" style="478"/>
    <col min="1281" max="1288" width="0" style="478" hidden="1" customWidth="1"/>
    <col min="1289" max="1291" width="3.7109375" style="478" customWidth="1"/>
    <col min="1292" max="1292" width="12.7109375" style="478" customWidth="1"/>
    <col min="1293" max="1293" width="47.42578125" style="478" customWidth="1"/>
    <col min="1294" max="1297" width="0" style="478" hidden="1" customWidth="1"/>
    <col min="1298" max="1298" width="11.7109375" style="478" customWidth="1"/>
    <col min="1299" max="1299" width="6.42578125" style="478" bestFit="1" customWidth="1"/>
    <col min="1300" max="1300" width="11.7109375" style="478" customWidth="1"/>
    <col min="1301" max="1301" width="0" style="478" hidden="1" customWidth="1"/>
    <col min="1302" max="1302" width="3.7109375" style="478" customWidth="1"/>
    <col min="1303" max="1303" width="11.140625" style="478" bestFit="1" customWidth="1"/>
    <col min="1304" max="1536" width="10.5703125" style="478"/>
    <col min="1537" max="1544" width="0" style="478" hidden="1" customWidth="1"/>
    <col min="1545" max="1547" width="3.7109375" style="478" customWidth="1"/>
    <col min="1548" max="1548" width="12.7109375" style="478" customWidth="1"/>
    <col min="1549" max="1549" width="47.42578125" style="478" customWidth="1"/>
    <col min="1550" max="1553" width="0" style="478" hidden="1" customWidth="1"/>
    <col min="1554" max="1554" width="11.7109375" style="478" customWidth="1"/>
    <col min="1555" max="1555" width="6.42578125" style="478" bestFit="1" customWidth="1"/>
    <col min="1556" max="1556" width="11.7109375" style="478" customWidth="1"/>
    <col min="1557" max="1557" width="0" style="478" hidden="1" customWidth="1"/>
    <col min="1558" max="1558" width="3.7109375" style="478" customWidth="1"/>
    <col min="1559" max="1559" width="11.140625" style="478" bestFit="1" customWidth="1"/>
    <col min="1560" max="1792" width="10.5703125" style="478"/>
    <col min="1793" max="1800" width="0" style="478" hidden="1" customWidth="1"/>
    <col min="1801" max="1803" width="3.7109375" style="478" customWidth="1"/>
    <col min="1804" max="1804" width="12.7109375" style="478" customWidth="1"/>
    <col min="1805" max="1805" width="47.42578125" style="478" customWidth="1"/>
    <col min="1806" max="1809" width="0" style="478" hidden="1" customWidth="1"/>
    <col min="1810" max="1810" width="11.7109375" style="478" customWidth="1"/>
    <col min="1811" max="1811" width="6.42578125" style="478" bestFit="1" customWidth="1"/>
    <col min="1812" max="1812" width="11.7109375" style="478" customWidth="1"/>
    <col min="1813" max="1813" width="0" style="478" hidden="1" customWidth="1"/>
    <col min="1814" max="1814" width="3.7109375" style="478" customWidth="1"/>
    <col min="1815" max="1815" width="11.140625" style="478" bestFit="1" customWidth="1"/>
    <col min="1816" max="2048" width="10.5703125" style="478"/>
    <col min="2049" max="2056" width="0" style="478" hidden="1" customWidth="1"/>
    <col min="2057" max="2059" width="3.7109375" style="478" customWidth="1"/>
    <col min="2060" max="2060" width="12.7109375" style="478" customWidth="1"/>
    <col min="2061" max="2061" width="47.42578125" style="478" customWidth="1"/>
    <col min="2062" max="2065" width="0" style="478" hidden="1" customWidth="1"/>
    <col min="2066" max="2066" width="11.7109375" style="478" customWidth="1"/>
    <col min="2067" max="2067" width="6.42578125" style="478" bestFit="1" customWidth="1"/>
    <col min="2068" max="2068" width="11.7109375" style="478" customWidth="1"/>
    <col min="2069" max="2069" width="0" style="478" hidden="1" customWidth="1"/>
    <col min="2070" max="2070" width="3.7109375" style="478" customWidth="1"/>
    <col min="2071" max="2071" width="11.140625" style="478" bestFit="1" customWidth="1"/>
    <col min="2072" max="2304" width="10.5703125" style="478"/>
    <col min="2305" max="2312" width="0" style="478" hidden="1" customWidth="1"/>
    <col min="2313" max="2315" width="3.7109375" style="478" customWidth="1"/>
    <col min="2316" max="2316" width="12.7109375" style="478" customWidth="1"/>
    <col min="2317" max="2317" width="47.42578125" style="478" customWidth="1"/>
    <col min="2318" max="2321" width="0" style="478" hidden="1" customWidth="1"/>
    <col min="2322" max="2322" width="11.7109375" style="478" customWidth="1"/>
    <col min="2323" max="2323" width="6.42578125" style="478" bestFit="1" customWidth="1"/>
    <col min="2324" max="2324" width="11.7109375" style="478" customWidth="1"/>
    <col min="2325" max="2325" width="0" style="478" hidden="1" customWidth="1"/>
    <col min="2326" max="2326" width="3.7109375" style="478" customWidth="1"/>
    <col min="2327" max="2327" width="11.140625" style="478" bestFit="1" customWidth="1"/>
    <col min="2328" max="2560" width="10.5703125" style="478"/>
    <col min="2561" max="2568" width="0" style="478" hidden="1" customWidth="1"/>
    <col min="2569" max="2571" width="3.7109375" style="478" customWidth="1"/>
    <col min="2572" max="2572" width="12.7109375" style="478" customWidth="1"/>
    <col min="2573" max="2573" width="47.42578125" style="478" customWidth="1"/>
    <col min="2574" max="2577" width="0" style="478" hidden="1" customWidth="1"/>
    <col min="2578" max="2578" width="11.7109375" style="478" customWidth="1"/>
    <col min="2579" max="2579" width="6.42578125" style="478" bestFit="1" customWidth="1"/>
    <col min="2580" max="2580" width="11.7109375" style="478" customWidth="1"/>
    <col min="2581" max="2581" width="0" style="478" hidden="1" customWidth="1"/>
    <col min="2582" max="2582" width="3.7109375" style="478" customWidth="1"/>
    <col min="2583" max="2583" width="11.140625" style="478" bestFit="1" customWidth="1"/>
    <col min="2584" max="2816" width="10.5703125" style="478"/>
    <col min="2817" max="2824" width="0" style="478" hidden="1" customWidth="1"/>
    <col min="2825" max="2827" width="3.7109375" style="478" customWidth="1"/>
    <col min="2828" max="2828" width="12.7109375" style="478" customWidth="1"/>
    <col min="2829" max="2829" width="47.42578125" style="478" customWidth="1"/>
    <col min="2830" max="2833" width="0" style="478" hidden="1" customWidth="1"/>
    <col min="2834" max="2834" width="11.7109375" style="478" customWidth="1"/>
    <col min="2835" max="2835" width="6.42578125" style="478" bestFit="1" customWidth="1"/>
    <col min="2836" max="2836" width="11.7109375" style="478" customWidth="1"/>
    <col min="2837" max="2837" width="0" style="478" hidden="1" customWidth="1"/>
    <col min="2838" max="2838" width="3.7109375" style="478" customWidth="1"/>
    <col min="2839" max="2839" width="11.140625" style="478" bestFit="1" customWidth="1"/>
    <col min="2840" max="3072" width="10.5703125" style="478"/>
    <col min="3073" max="3080" width="0" style="478" hidden="1" customWidth="1"/>
    <col min="3081" max="3083" width="3.7109375" style="478" customWidth="1"/>
    <col min="3084" max="3084" width="12.7109375" style="478" customWidth="1"/>
    <col min="3085" max="3085" width="47.42578125" style="478" customWidth="1"/>
    <col min="3086" max="3089" width="0" style="478" hidden="1" customWidth="1"/>
    <col min="3090" max="3090" width="11.7109375" style="478" customWidth="1"/>
    <col min="3091" max="3091" width="6.42578125" style="478" bestFit="1" customWidth="1"/>
    <col min="3092" max="3092" width="11.7109375" style="478" customWidth="1"/>
    <col min="3093" max="3093" width="0" style="478" hidden="1" customWidth="1"/>
    <col min="3094" max="3094" width="3.7109375" style="478" customWidth="1"/>
    <col min="3095" max="3095" width="11.140625" style="478" bestFit="1" customWidth="1"/>
    <col min="3096" max="3328" width="10.5703125" style="478"/>
    <col min="3329" max="3336" width="0" style="478" hidden="1" customWidth="1"/>
    <col min="3337" max="3339" width="3.7109375" style="478" customWidth="1"/>
    <col min="3340" max="3340" width="12.7109375" style="478" customWidth="1"/>
    <col min="3341" max="3341" width="47.42578125" style="478" customWidth="1"/>
    <col min="3342" max="3345" width="0" style="478" hidden="1" customWidth="1"/>
    <col min="3346" max="3346" width="11.7109375" style="478" customWidth="1"/>
    <col min="3347" max="3347" width="6.42578125" style="478" bestFit="1" customWidth="1"/>
    <col min="3348" max="3348" width="11.7109375" style="478" customWidth="1"/>
    <col min="3349" max="3349" width="0" style="478" hidden="1" customWidth="1"/>
    <col min="3350" max="3350" width="3.7109375" style="478" customWidth="1"/>
    <col min="3351" max="3351" width="11.140625" style="478" bestFit="1" customWidth="1"/>
    <col min="3352" max="3584" width="10.5703125" style="478"/>
    <col min="3585" max="3592" width="0" style="478" hidden="1" customWidth="1"/>
    <col min="3593" max="3595" width="3.7109375" style="478" customWidth="1"/>
    <col min="3596" max="3596" width="12.7109375" style="478" customWidth="1"/>
    <col min="3597" max="3597" width="47.42578125" style="478" customWidth="1"/>
    <col min="3598" max="3601" width="0" style="478" hidden="1" customWidth="1"/>
    <col min="3602" max="3602" width="11.7109375" style="478" customWidth="1"/>
    <col min="3603" max="3603" width="6.42578125" style="478" bestFit="1" customWidth="1"/>
    <col min="3604" max="3604" width="11.7109375" style="478" customWidth="1"/>
    <col min="3605" max="3605" width="0" style="478" hidden="1" customWidth="1"/>
    <col min="3606" max="3606" width="3.7109375" style="478" customWidth="1"/>
    <col min="3607" max="3607" width="11.140625" style="478" bestFit="1" customWidth="1"/>
    <col min="3608" max="3840" width="10.5703125" style="478"/>
    <col min="3841" max="3848" width="0" style="478" hidden="1" customWidth="1"/>
    <col min="3849" max="3851" width="3.7109375" style="478" customWidth="1"/>
    <col min="3852" max="3852" width="12.7109375" style="478" customWidth="1"/>
    <col min="3853" max="3853" width="47.42578125" style="478" customWidth="1"/>
    <col min="3854" max="3857" width="0" style="478" hidden="1" customWidth="1"/>
    <col min="3858" max="3858" width="11.7109375" style="478" customWidth="1"/>
    <col min="3859" max="3859" width="6.42578125" style="478" bestFit="1" customWidth="1"/>
    <col min="3860" max="3860" width="11.7109375" style="478" customWidth="1"/>
    <col min="3861" max="3861" width="0" style="478" hidden="1" customWidth="1"/>
    <col min="3862" max="3862" width="3.7109375" style="478" customWidth="1"/>
    <col min="3863" max="3863" width="11.140625" style="478" bestFit="1" customWidth="1"/>
    <col min="3864" max="4096" width="10.5703125" style="478"/>
    <col min="4097" max="4104" width="0" style="478" hidden="1" customWidth="1"/>
    <col min="4105" max="4107" width="3.7109375" style="478" customWidth="1"/>
    <col min="4108" max="4108" width="12.7109375" style="478" customWidth="1"/>
    <col min="4109" max="4109" width="47.42578125" style="478" customWidth="1"/>
    <col min="4110" max="4113" width="0" style="478" hidden="1" customWidth="1"/>
    <col min="4114" max="4114" width="11.7109375" style="478" customWidth="1"/>
    <col min="4115" max="4115" width="6.42578125" style="478" bestFit="1" customWidth="1"/>
    <col min="4116" max="4116" width="11.7109375" style="478" customWidth="1"/>
    <col min="4117" max="4117" width="0" style="478" hidden="1" customWidth="1"/>
    <col min="4118" max="4118" width="3.7109375" style="478" customWidth="1"/>
    <col min="4119" max="4119" width="11.140625" style="478" bestFit="1" customWidth="1"/>
    <col min="4120" max="4352" width="10.5703125" style="478"/>
    <col min="4353" max="4360" width="0" style="478" hidden="1" customWidth="1"/>
    <col min="4361" max="4363" width="3.7109375" style="478" customWidth="1"/>
    <col min="4364" max="4364" width="12.7109375" style="478" customWidth="1"/>
    <col min="4365" max="4365" width="47.42578125" style="478" customWidth="1"/>
    <col min="4366" max="4369" width="0" style="478" hidden="1" customWidth="1"/>
    <col min="4370" max="4370" width="11.7109375" style="478" customWidth="1"/>
    <col min="4371" max="4371" width="6.42578125" style="478" bestFit="1" customWidth="1"/>
    <col min="4372" max="4372" width="11.7109375" style="478" customWidth="1"/>
    <col min="4373" max="4373" width="0" style="478" hidden="1" customWidth="1"/>
    <col min="4374" max="4374" width="3.7109375" style="478" customWidth="1"/>
    <col min="4375" max="4375" width="11.140625" style="478" bestFit="1" customWidth="1"/>
    <col min="4376" max="4608" width="10.5703125" style="478"/>
    <col min="4609" max="4616" width="0" style="478" hidden="1" customWidth="1"/>
    <col min="4617" max="4619" width="3.7109375" style="478" customWidth="1"/>
    <col min="4620" max="4620" width="12.7109375" style="478" customWidth="1"/>
    <col min="4621" max="4621" width="47.42578125" style="478" customWidth="1"/>
    <col min="4622" max="4625" width="0" style="478" hidden="1" customWidth="1"/>
    <col min="4626" max="4626" width="11.7109375" style="478" customWidth="1"/>
    <col min="4627" max="4627" width="6.42578125" style="478" bestFit="1" customWidth="1"/>
    <col min="4628" max="4628" width="11.7109375" style="478" customWidth="1"/>
    <col min="4629" max="4629" width="0" style="478" hidden="1" customWidth="1"/>
    <col min="4630" max="4630" width="3.7109375" style="478" customWidth="1"/>
    <col min="4631" max="4631" width="11.140625" style="478" bestFit="1" customWidth="1"/>
    <col min="4632" max="4864" width="10.5703125" style="478"/>
    <col min="4865" max="4872" width="0" style="478" hidden="1" customWidth="1"/>
    <col min="4873" max="4875" width="3.7109375" style="478" customWidth="1"/>
    <col min="4876" max="4876" width="12.7109375" style="478" customWidth="1"/>
    <col min="4877" max="4877" width="47.42578125" style="478" customWidth="1"/>
    <col min="4878" max="4881" width="0" style="478" hidden="1" customWidth="1"/>
    <col min="4882" max="4882" width="11.7109375" style="478" customWidth="1"/>
    <col min="4883" max="4883" width="6.42578125" style="478" bestFit="1" customWidth="1"/>
    <col min="4884" max="4884" width="11.7109375" style="478" customWidth="1"/>
    <col min="4885" max="4885" width="0" style="478" hidden="1" customWidth="1"/>
    <col min="4886" max="4886" width="3.7109375" style="478" customWidth="1"/>
    <col min="4887" max="4887" width="11.140625" style="478" bestFit="1" customWidth="1"/>
    <col min="4888" max="5120" width="10.5703125" style="478"/>
    <col min="5121" max="5128" width="0" style="478" hidden="1" customWidth="1"/>
    <col min="5129" max="5131" width="3.7109375" style="478" customWidth="1"/>
    <col min="5132" max="5132" width="12.7109375" style="478" customWidth="1"/>
    <col min="5133" max="5133" width="47.42578125" style="478" customWidth="1"/>
    <col min="5134" max="5137" width="0" style="478" hidden="1" customWidth="1"/>
    <col min="5138" max="5138" width="11.7109375" style="478" customWidth="1"/>
    <col min="5139" max="5139" width="6.42578125" style="478" bestFit="1" customWidth="1"/>
    <col min="5140" max="5140" width="11.7109375" style="478" customWidth="1"/>
    <col min="5141" max="5141" width="0" style="478" hidden="1" customWidth="1"/>
    <col min="5142" max="5142" width="3.7109375" style="478" customWidth="1"/>
    <col min="5143" max="5143" width="11.140625" style="478" bestFit="1" customWidth="1"/>
    <col min="5144" max="5376" width="10.5703125" style="478"/>
    <col min="5377" max="5384" width="0" style="478" hidden="1" customWidth="1"/>
    <col min="5385" max="5387" width="3.7109375" style="478" customWidth="1"/>
    <col min="5388" max="5388" width="12.7109375" style="478" customWidth="1"/>
    <col min="5389" max="5389" width="47.42578125" style="478" customWidth="1"/>
    <col min="5390" max="5393" width="0" style="478" hidden="1" customWidth="1"/>
    <col min="5394" max="5394" width="11.7109375" style="478" customWidth="1"/>
    <col min="5395" max="5395" width="6.42578125" style="478" bestFit="1" customWidth="1"/>
    <col min="5396" max="5396" width="11.7109375" style="478" customWidth="1"/>
    <col min="5397" max="5397" width="0" style="478" hidden="1" customWidth="1"/>
    <col min="5398" max="5398" width="3.7109375" style="478" customWidth="1"/>
    <col min="5399" max="5399" width="11.140625" style="478" bestFit="1" customWidth="1"/>
    <col min="5400" max="5632" width="10.5703125" style="478"/>
    <col min="5633" max="5640" width="0" style="478" hidden="1" customWidth="1"/>
    <col min="5641" max="5643" width="3.7109375" style="478" customWidth="1"/>
    <col min="5644" max="5644" width="12.7109375" style="478" customWidth="1"/>
    <col min="5645" max="5645" width="47.42578125" style="478" customWidth="1"/>
    <col min="5646" max="5649" width="0" style="478" hidden="1" customWidth="1"/>
    <col min="5650" max="5650" width="11.7109375" style="478" customWidth="1"/>
    <col min="5651" max="5651" width="6.42578125" style="478" bestFit="1" customWidth="1"/>
    <col min="5652" max="5652" width="11.7109375" style="478" customWidth="1"/>
    <col min="5653" max="5653" width="0" style="478" hidden="1" customWidth="1"/>
    <col min="5654" max="5654" width="3.7109375" style="478" customWidth="1"/>
    <col min="5655" max="5655" width="11.140625" style="478" bestFit="1" customWidth="1"/>
    <col min="5656" max="5888" width="10.5703125" style="478"/>
    <col min="5889" max="5896" width="0" style="478" hidden="1" customWidth="1"/>
    <col min="5897" max="5899" width="3.7109375" style="478" customWidth="1"/>
    <col min="5900" max="5900" width="12.7109375" style="478" customWidth="1"/>
    <col min="5901" max="5901" width="47.42578125" style="478" customWidth="1"/>
    <col min="5902" max="5905" width="0" style="478" hidden="1" customWidth="1"/>
    <col min="5906" max="5906" width="11.7109375" style="478" customWidth="1"/>
    <col min="5907" max="5907" width="6.42578125" style="478" bestFit="1" customWidth="1"/>
    <col min="5908" max="5908" width="11.7109375" style="478" customWidth="1"/>
    <col min="5909" max="5909" width="0" style="478" hidden="1" customWidth="1"/>
    <col min="5910" max="5910" width="3.7109375" style="478" customWidth="1"/>
    <col min="5911" max="5911" width="11.140625" style="478" bestFit="1" customWidth="1"/>
    <col min="5912" max="6144" width="10.5703125" style="478"/>
    <col min="6145" max="6152" width="0" style="478" hidden="1" customWidth="1"/>
    <col min="6153" max="6155" width="3.7109375" style="478" customWidth="1"/>
    <col min="6156" max="6156" width="12.7109375" style="478" customWidth="1"/>
    <col min="6157" max="6157" width="47.42578125" style="478" customWidth="1"/>
    <col min="6158" max="6161" width="0" style="478" hidden="1" customWidth="1"/>
    <col min="6162" max="6162" width="11.7109375" style="478" customWidth="1"/>
    <col min="6163" max="6163" width="6.42578125" style="478" bestFit="1" customWidth="1"/>
    <col min="6164" max="6164" width="11.7109375" style="478" customWidth="1"/>
    <col min="6165" max="6165" width="0" style="478" hidden="1" customWidth="1"/>
    <col min="6166" max="6166" width="3.7109375" style="478" customWidth="1"/>
    <col min="6167" max="6167" width="11.140625" style="478" bestFit="1" customWidth="1"/>
    <col min="6168" max="6400" width="10.5703125" style="478"/>
    <col min="6401" max="6408" width="0" style="478" hidden="1" customWidth="1"/>
    <col min="6409" max="6411" width="3.7109375" style="478" customWidth="1"/>
    <col min="6412" max="6412" width="12.7109375" style="478" customWidth="1"/>
    <col min="6413" max="6413" width="47.42578125" style="478" customWidth="1"/>
    <col min="6414" max="6417" width="0" style="478" hidden="1" customWidth="1"/>
    <col min="6418" max="6418" width="11.7109375" style="478" customWidth="1"/>
    <col min="6419" max="6419" width="6.42578125" style="478" bestFit="1" customWidth="1"/>
    <col min="6420" max="6420" width="11.7109375" style="478" customWidth="1"/>
    <col min="6421" max="6421" width="0" style="478" hidden="1" customWidth="1"/>
    <col min="6422" max="6422" width="3.7109375" style="478" customWidth="1"/>
    <col min="6423" max="6423" width="11.140625" style="478" bestFit="1" customWidth="1"/>
    <col min="6424" max="6656" width="10.5703125" style="478"/>
    <col min="6657" max="6664" width="0" style="478" hidden="1" customWidth="1"/>
    <col min="6665" max="6667" width="3.7109375" style="478" customWidth="1"/>
    <col min="6668" max="6668" width="12.7109375" style="478" customWidth="1"/>
    <col min="6669" max="6669" width="47.42578125" style="478" customWidth="1"/>
    <col min="6670" max="6673" width="0" style="478" hidden="1" customWidth="1"/>
    <col min="6674" max="6674" width="11.7109375" style="478" customWidth="1"/>
    <col min="6675" max="6675" width="6.42578125" style="478" bestFit="1" customWidth="1"/>
    <col min="6676" max="6676" width="11.7109375" style="478" customWidth="1"/>
    <col min="6677" max="6677" width="0" style="478" hidden="1" customWidth="1"/>
    <col min="6678" max="6678" width="3.7109375" style="478" customWidth="1"/>
    <col min="6679" max="6679" width="11.140625" style="478" bestFit="1" customWidth="1"/>
    <col min="6680" max="6912" width="10.5703125" style="478"/>
    <col min="6913" max="6920" width="0" style="478" hidden="1" customWidth="1"/>
    <col min="6921" max="6923" width="3.7109375" style="478" customWidth="1"/>
    <col min="6924" max="6924" width="12.7109375" style="478" customWidth="1"/>
    <col min="6925" max="6925" width="47.42578125" style="478" customWidth="1"/>
    <col min="6926" max="6929" width="0" style="478" hidden="1" customWidth="1"/>
    <col min="6930" max="6930" width="11.7109375" style="478" customWidth="1"/>
    <col min="6931" max="6931" width="6.42578125" style="478" bestFit="1" customWidth="1"/>
    <col min="6932" max="6932" width="11.7109375" style="478" customWidth="1"/>
    <col min="6933" max="6933" width="0" style="478" hidden="1" customWidth="1"/>
    <col min="6934" max="6934" width="3.7109375" style="478" customWidth="1"/>
    <col min="6935" max="6935" width="11.140625" style="478" bestFit="1" customWidth="1"/>
    <col min="6936" max="7168" width="10.5703125" style="478"/>
    <col min="7169" max="7176" width="0" style="478" hidden="1" customWidth="1"/>
    <col min="7177" max="7179" width="3.7109375" style="478" customWidth="1"/>
    <col min="7180" max="7180" width="12.7109375" style="478" customWidth="1"/>
    <col min="7181" max="7181" width="47.42578125" style="478" customWidth="1"/>
    <col min="7182" max="7185" width="0" style="478" hidden="1" customWidth="1"/>
    <col min="7186" max="7186" width="11.7109375" style="478" customWidth="1"/>
    <col min="7187" max="7187" width="6.42578125" style="478" bestFit="1" customWidth="1"/>
    <col min="7188" max="7188" width="11.7109375" style="478" customWidth="1"/>
    <col min="7189" max="7189" width="0" style="478" hidden="1" customWidth="1"/>
    <col min="7190" max="7190" width="3.7109375" style="478" customWidth="1"/>
    <col min="7191" max="7191" width="11.140625" style="478" bestFit="1" customWidth="1"/>
    <col min="7192" max="7424" width="10.5703125" style="478"/>
    <col min="7425" max="7432" width="0" style="478" hidden="1" customWidth="1"/>
    <col min="7433" max="7435" width="3.7109375" style="478" customWidth="1"/>
    <col min="7436" max="7436" width="12.7109375" style="478" customWidth="1"/>
    <col min="7437" max="7437" width="47.42578125" style="478" customWidth="1"/>
    <col min="7438" max="7441" width="0" style="478" hidden="1" customWidth="1"/>
    <col min="7442" max="7442" width="11.7109375" style="478" customWidth="1"/>
    <col min="7443" max="7443" width="6.42578125" style="478" bestFit="1" customWidth="1"/>
    <col min="7444" max="7444" width="11.7109375" style="478" customWidth="1"/>
    <col min="7445" max="7445" width="0" style="478" hidden="1" customWidth="1"/>
    <col min="7446" max="7446" width="3.7109375" style="478" customWidth="1"/>
    <col min="7447" max="7447" width="11.140625" style="478" bestFit="1" customWidth="1"/>
    <col min="7448" max="7680" width="10.5703125" style="478"/>
    <col min="7681" max="7688" width="0" style="478" hidden="1" customWidth="1"/>
    <col min="7689" max="7691" width="3.7109375" style="478" customWidth="1"/>
    <col min="7692" max="7692" width="12.7109375" style="478" customWidth="1"/>
    <col min="7693" max="7693" width="47.42578125" style="478" customWidth="1"/>
    <col min="7694" max="7697" width="0" style="478" hidden="1" customWidth="1"/>
    <col min="7698" max="7698" width="11.7109375" style="478" customWidth="1"/>
    <col min="7699" max="7699" width="6.42578125" style="478" bestFit="1" customWidth="1"/>
    <col min="7700" max="7700" width="11.7109375" style="478" customWidth="1"/>
    <col min="7701" max="7701" width="0" style="478" hidden="1" customWidth="1"/>
    <col min="7702" max="7702" width="3.7109375" style="478" customWidth="1"/>
    <col min="7703" max="7703" width="11.140625" style="478" bestFit="1" customWidth="1"/>
    <col min="7704" max="7936" width="10.5703125" style="478"/>
    <col min="7937" max="7944" width="0" style="478" hidden="1" customWidth="1"/>
    <col min="7945" max="7947" width="3.7109375" style="478" customWidth="1"/>
    <col min="7948" max="7948" width="12.7109375" style="478" customWidth="1"/>
    <col min="7949" max="7949" width="47.42578125" style="478" customWidth="1"/>
    <col min="7950" max="7953" width="0" style="478" hidden="1" customWidth="1"/>
    <col min="7954" max="7954" width="11.7109375" style="478" customWidth="1"/>
    <col min="7955" max="7955" width="6.42578125" style="478" bestFit="1" customWidth="1"/>
    <col min="7956" max="7956" width="11.7109375" style="478" customWidth="1"/>
    <col min="7957" max="7957" width="0" style="478" hidden="1" customWidth="1"/>
    <col min="7958" max="7958" width="3.7109375" style="478" customWidth="1"/>
    <col min="7959" max="7959" width="11.140625" style="478" bestFit="1" customWidth="1"/>
    <col min="7960" max="8192" width="10.5703125" style="478"/>
    <col min="8193" max="8200" width="0" style="478" hidden="1" customWidth="1"/>
    <col min="8201" max="8203" width="3.7109375" style="478" customWidth="1"/>
    <col min="8204" max="8204" width="12.7109375" style="478" customWidth="1"/>
    <col min="8205" max="8205" width="47.42578125" style="478" customWidth="1"/>
    <col min="8206" max="8209" width="0" style="478" hidden="1" customWidth="1"/>
    <col min="8210" max="8210" width="11.7109375" style="478" customWidth="1"/>
    <col min="8211" max="8211" width="6.42578125" style="478" bestFit="1" customWidth="1"/>
    <col min="8212" max="8212" width="11.7109375" style="478" customWidth="1"/>
    <col min="8213" max="8213" width="0" style="478" hidden="1" customWidth="1"/>
    <col min="8214" max="8214" width="3.7109375" style="478" customWidth="1"/>
    <col min="8215" max="8215" width="11.140625" style="478" bestFit="1" customWidth="1"/>
    <col min="8216" max="8448" width="10.5703125" style="478"/>
    <col min="8449" max="8456" width="0" style="478" hidden="1" customWidth="1"/>
    <col min="8457" max="8459" width="3.7109375" style="478" customWidth="1"/>
    <col min="8460" max="8460" width="12.7109375" style="478" customWidth="1"/>
    <col min="8461" max="8461" width="47.42578125" style="478" customWidth="1"/>
    <col min="8462" max="8465" width="0" style="478" hidden="1" customWidth="1"/>
    <col min="8466" max="8466" width="11.7109375" style="478" customWidth="1"/>
    <col min="8467" max="8467" width="6.42578125" style="478" bestFit="1" customWidth="1"/>
    <col min="8468" max="8468" width="11.7109375" style="478" customWidth="1"/>
    <col min="8469" max="8469" width="0" style="478" hidden="1" customWidth="1"/>
    <col min="8470" max="8470" width="3.7109375" style="478" customWidth="1"/>
    <col min="8471" max="8471" width="11.140625" style="478" bestFit="1" customWidth="1"/>
    <col min="8472" max="8704" width="10.5703125" style="478"/>
    <col min="8705" max="8712" width="0" style="478" hidden="1" customWidth="1"/>
    <col min="8713" max="8715" width="3.7109375" style="478" customWidth="1"/>
    <col min="8716" max="8716" width="12.7109375" style="478" customWidth="1"/>
    <col min="8717" max="8717" width="47.42578125" style="478" customWidth="1"/>
    <col min="8718" max="8721" width="0" style="478" hidden="1" customWidth="1"/>
    <col min="8722" max="8722" width="11.7109375" style="478" customWidth="1"/>
    <col min="8723" max="8723" width="6.42578125" style="478" bestFit="1" customWidth="1"/>
    <col min="8724" max="8724" width="11.7109375" style="478" customWidth="1"/>
    <col min="8725" max="8725" width="0" style="478" hidden="1" customWidth="1"/>
    <col min="8726" max="8726" width="3.7109375" style="478" customWidth="1"/>
    <col min="8727" max="8727" width="11.140625" style="478" bestFit="1" customWidth="1"/>
    <col min="8728" max="8960" width="10.5703125" style="478"/>
    <col min="8961" max="8968" width="0" style="478" hidden="1" customWidth="1"/>
    <col min="8969" max="8971" width="3.7109375" style="478" customWidth="1"/>
    <col min="8972" max="8972" width="12.7109375" style="478" customWidth="1"/>
    <col min="8973" max="8973" width="47.42578125" style="478" customWidth="1"/>
    <col min="8974" max="8977" width="0" style="478" hidden="1" customWidth="1"/>
    <col min="8978" max="8978" width="11.7109375" style="478" customWidth="1"/>
    <col min="8979" max="8979" width="6.42578125" style="478" bestFit="1" customWidth="1"/>
    <col min="8980" max="8980" width="11.7109375" style="478" customWidth="1"/>
    <col min="8981" max="8981" width="0" style="478" hidden="1" customWidth="1"/>
    <col min="8982" max="8982" width="3.7109375" style="478" customWidth="1"/>
    <col min="8983" max="8983" width="11.140625" style="478" bestFit="1" customWidth="1"/>
    <col min="8984" max="9216" width="10.5703125" style="478"/>
    <col min="9217" max="9224" width="0" style="478" hidden="1" customWidth="1"/>
    <col min="9225" max="9227" width="3.7109375" style="478" customWidth="1"/>
    <col min="9228" max="9228" width="12.7109375" style="478" customWidth="1"/>
    <col min="9229" max="9229" width="47.42578125" style="478" customWidth="1"/>
    <col min="9230" max="9233" width="0" style="478" hidden="1" customWidth="1"/>
    <col min="9234" max="9234" width="11.7109375" style="478" customWidth="1"/>
    <col min="9235" max="9235" width="6.42578125" style="478" bestFit="1" customWidth="1"/>
    <col min="9236" max="9236" width="11.7109375" style="478" customWidth="1"/>
    <col min="9237" max="9237" width="0" style="478" hidden="1" customWidth="1"/>
    <col min="9238" max="9238" width="3.7109375" style="478" customWidth="1"/>
    <col min="9239" max="9239" width="11.140625" style="478" bestFit="1" customWidth="1"/>
    <col min="9240" max="9472" width="10.5703125" style="478"/>
    <col min="9473" max="9480" width="0" style="478" hidden="1" customWidth="1"/>
    <col min="9481" max="9483" width="3.7109375" style="478" customWidth="1"/>
    <col min="9484" max="9484" width="12.7109375" style="478" customWidth="1"/>
    <col min="9485" max="9485" width="47.42578125" style="478" customWidth="1"/>
    <col min="9486" max="9489" width="0" style="478" hidden="1" customWidth="1"/>
    <col min="9490" max="9490" width="11.7109375" style="478" customWidth="1"/>
    <col min="9491" max="9491" width="6.42578125" style="478" bestFit="1" customWidth="1"/>
    <col min="9492" max="9492" width="11.7109375" style="478" customWidth="1"/>
    <col min="9493" max="9493" width="0" style="478" hidden="1" customWidth="1"/>
    <col min="9494" max="9494" width="3.7109375" style="478" customWidth="1"/>
    <col min="9495" max="9495" width="11.140625" style="478" bestFit="1" customWidth="1"/>
    <col min="9496" max="9728" width="10.5703125" style="478"/>
    <col min="9729" max="9736" width="0" style="478" hidden="1" customWidth="1"/>
    <col min="9737" max="9739" width="3.7109375" style="478" customWidth="1"/>
    <col min="9740" max="9740" width="12.7109375" style="478" customWidth="1"/>
    <col min="9741" max="9741" width="47.42578125" style="478" customWidth="1"/>
    <col min="9742" max="9745" width="0" style="478" hidden="1" customWidth="1"/>
    <col min="9746" max="9746" width="11.7109375" style="478" customWidth="1"/>
    <col min="9747" max="9747" width="6.42578125" style="478" bestFit="1" customWidth="1"/>
    <col min="9748" max="9748" width="11.7109375" style="478" customWidth="1"/>
    <col min="9749" max="9749" width="0" style="478" hidden="1" customWidth="1"/>
    <col min="9750" max="9750" width="3.7109375" style="478" customWidth="1"/>
    <col min="9751" max="9751" width="11.140625" style="478" bestFit="1" customWidth="1"/>
    <col min="9752" max="9984" width="10.5703125" style="478"/>
    <col min="9985" max="9992" width="0" style="478" hidden="1" customWidth="1"/>
    <col min="9993" max="9995" width="3.7109375" style="478" customWidth="1"/>
    <col min="9996" max="9996" width="12.7109375" style="478" customWidth="1"/>
    <col min="9997" max="9997" width="47.42578125" style="478" customWidth="1"/>
    <col min="9998" max="10001" width="0" style="478" hidden="1" customWidth="1"/>
    <col min="10002" max="10002" width="11.7109375" style="478" customWidth="1"/>
    <col min="10003" max="10003" width="6.42578125" style="478" bestFit="1" customWidth="1"/>
    <col min="10004" max="10004" width="11.7109375" style="478" customWidth="1"/>
    <col min="10005" max="10005" width="0" style="478" hidden="1" customWidth="1"/>
    <col min="10006" max="10006" width="3.7109375" style="478" customWidth="1"/>
    <col min="10007" max="10007" width="11.140625" style="478" bestFit="1" customWidth="1"/>
    <col min="10008" max="10240" width="10.5703125" style="478"/>
    <col min="10241" max="10248" width="0" style="478" hidden="1" customWidth="1"/>
    <col min="10249" max="10251" width="3.7109375" style="478" customWidth="1"/>
    <col min="10252" max="10252" width="12.7109375" style="478" customWidth="1"/>
    <col min="10253" max="10253" width="47.42578125" style="478" customWidth="1"/>
    <col min="10254" max="10257" width="0" style="478" hidden="1" customWidth="1"/>
    <col min="10258" max="10258" width="11.7109375" style="478" customWidth="1"/>
    <col min="10259" max="10259" width="6.42578125" style="478" bestFit="1" customWidth="1"/>
    <col min="10260" max="10260" width="11.7109375" style="478" customWidth="1"/>
    <col min="10261" max="10261" width="0" style="478" hidden="1" customWidth="1"/>
    <col min="10262" max="10262" width="3.7109375" style="478" customWidth="1"/>
    <col min="10263" max="10263" width="11.140625" style="478" bestFit="1" customWidth="1"/>
    <col min="10264" max="10496" width="10.5703125" style="478"/>
    <col min="10497" max="10504" width="0" style="478" hidden="1" customWidth="1"/>
    <col min="10505" max="10507" width="3.7109375" style="478" customWidth="1"/>
    <col min="10508" max="10508" width="12.7109375" style="478" customWidth="1"/>
    <col min="10509" max="10509" width="47.42578125" style="478" customWidth="1"/>
    <col min="10510" max="10513" width="0" style="478" hidden="1" customWidth="1"/>
    <col min="10514" max="10514" width="11.7109375" style="478" customWidth="1"/>
    <col min="10515" max="10515" width="6.42578125" style="478" bestFit="1" customWidth="1"/>
    <col min="10516" max="10516" width="11.7109375" style="478" customWidth="1"/>
    <col min="10517" max="10517" width="0" style="478" hidden="1" customWidth="1"/>
    <col min="10518" max="10518" width="3.7109375" style="478" customWidth="1"/>
    <col min="10519" max="10519" width="11.140625" style="478" bestFit="1" customWidth="1"/>
    <col min="10520" max="10752" width="10.5703125" style="478"/>
    <col min="10753" max="10760" width="0" style="478" hidden="1" customWidth="1"/>
    <col min="10761" max="10763" width="3.7109375" style="478" customWidth="1"/>
    <col min="10764" max="10764" width="12.7109375" style="478" customWidth="1"/>
    <col min="10765" max="10765" width="47.42578125" style="478" customWidth="1"/>
    <col min="10766" max="10769" width="0" style="478" hidden="1" customWidth="1"/>
    <col min="10770" max="10770" width="11.7109375" style="478" customWidth="1"/>
    <col min="10771" max="10771" width="6.42578125" style="478" bestFit="1" customWidth="1"/>
    <col min="10772" max="10772" width="11.7109375" style="478" customWidth="1"/>
    <col min="10773" max="10773" width="0" style="478" hidden="1" customWidth="1"/>
    <col min="10774" max="10774" width="3.7109375" style="478" customWidth="1"/>
    <col min="10775" max="10775" width="11.140625" style="478" bestFit="1" customWidth="1"/>
    <col min="10776" max="11008" width="10.5703125" style="478"/>
    <col min="11009" max="11016" width="0" style="478" hidden="1" customWidth="1"/>
    <col min="11017" max="11019" width="3.7109375" style="478" customWidth="1"/>
    <col min="11020" max="11020" width="12.7109375" style="478" customWidth="1"/>
    <col min="11021" max="11021" width="47.42578125" style="478" customWidth="1"/>
    <col min="11022" max="11025" width="0" style="478" hidden="1" customWidth="1"/>
    <col min="11026" max="11026" width="11.7109375" style="478" customWidth="1"/>
    <col min="11027" max="11027" width="6.42578125" style="478" bestFit="1" customWidth="1"/>
    <col min="11028" max="11028" width="11.7109375" style="478" customWidth="1"/>
    <col min="11029" max="11029" width="0" style="478" hidden="1" customWidth="1"/>
    <col min="11030" max="11030" width="3.7109375" style="478" customWidth="1"/>
    <col min="11031" max="11031" width="11.140625" style="478" bestFit="1" customWidth="1"/>
    <col min="11032" max="11264" width="10.5703125" style="478"/>
    <col min="11265" max="11272" width="0" style="478" hidden="1" customWidth="1"/>
    <col min="11273" max="11275" width="3.7109375" style="478" customWidth="1"/>
    <col min="11276" max="11276" width="12.7109375" style="478" customWidth="1"/>
    <col min="11277" max="11277" width="47.42578125" style="478" customWidth="1"/>
    <col min="11278" max="11281" width="0" style="478" hidden="1" customWidth="1"/>
    <col min="11282" max="11282" width="11.7109375" style="478" customWidth="1"/>
    <col min="11283" max="11283" width="6.42578125" style="478" bestFit="1" customWidth="1"/>
    <col min="11284" max="11284" width="11.7109375" style="478" customWidth="1"/>
    <col min="11285" max="11285" width="0" style="478" hidden="1" customWidth="1"/>
    <col min="11286" max="11286" width="3.7109375" style="478" customWidth="1"/>
    <col min="11287" max="11287" width="11.140625" style="478" bestFit="1" customWidth="1"/>
    <col min="11288" max="11520" width="10.5703125" style="478"/>
    <col min="11521" max="11528" width="0" style="478" hidden="1" customWidth="1"/>
    <col min="11529" max="11531" width="3.7109375" style="478" customWidth="1"/>
    <col min="11532" max="11532" width="12.7109375" style="478" customWidth="1"/>
    <col min="11533" max="11533" width="47.42578125" style="478" customWidth="1"/>
    <col min="11534" max="11537" width="0" style="478" hidden="1" customWidth="1"/>
    <col min="11538" max="11538" width="11.7109375" style="478" customWidth="1"/>
    <col min="11539" max="11539" width="6.42578125" style="478" bestFit="1" customWidth="1"/>
    <col min="11540" max="11540" width="11.7109375" style="478" customWidth="1"/>
    <col min="11541" max="11541" width="0" style="478" hidden="1" customWidth="1"/>
    <col min="11542" max="11542" width="3.7109375" style="478" customWidth="1"/>
    <col min="11543" max="11543" width="11.140625" style="478" bestFit="1" customWidth="1"/>
    <col min="11544" max="11776" width="10.5703125" style="478"/>
    <col min="11777" max="11784" width="0" style="478" hidden="1" customWidth="1"/>
    <col min="11785" max="11787" width="3.7109375" style="478" customWidth="1"/>
    <col min="11788" max="11788" width="12.7109375" style="478" customWidth="1"/>
    <col min="11789" max="11789" width="47.42578125" style="478" customWidth="1"/>
    <col min="11790" max="11793" width="0" style="478" hidden="1" customWidth="1"/>
    <col min="11794" max="11794" width="11.7109375" style="478" customWidth="1"/>
    <col min="11795" max="11795" width="6.42578125" style="478" bestFit="1" customWidth="1"/>
    <col min="11796" max="11796" width="11.7109375" style="478" customWidth="1"/>
    <col min="11797" max="11797" width="0" style="478" hidden="1" customWidth="1"/>
    <col min="11798" max="11798" width="3.7109375" style="478" customWidth="1"/>
    <col min="11799" max="11799" width="11.140625" style="478" bestFit="1" customWidth="1"/>
    <col min="11800" max="12032" width="10.5703125" style="478"/>
    <col min="12033" max="12040" width="0" style="478" hidden="1" customWidth="1"/>
    <col min="12041" max="12043" width="3.7109375" style="478" customWidth="1"/>
    <col min="12044" max="12044" width="12.7109375" style="478" customWidth="1"/>
    <col min="12045" max="12045" width="47.42578125" style="478" customWidth="1"/>
    <col min="12046" max="12049" width="0" style="478" hidden="1" customWidth="1"/>
    <col min="12050" max="12050" width="11.7109375" style="478" customWidth="1"/>
    <col min="12051" max="12051" width="6.42578125" style="478" bestFit="1" customWidth="1"/>
    <col min="12052" max="12052" width="11.7109375" style="478" customWidth="1"/>
    <col min="12053" max="12053" width="0" style="478" hidden="1" customWidth="1"/>
    <col min="12054" max="12054" width="3.7109375" style="478" customWidth="1"/>
    <col min="12055" max="12055" width="11.140625" style="478" bestFit="1" customWidth="1"/>
    <col min="12056" max="12288" width="10.5703125" style="478"/>
    <col min="12289" max="12296" width="0" style="478" hidden="1" customWidth="1"/>
    <col min="12297" max="12299" width="3.7109375" style="478" customWidth="1"/>
    <col min="12300" max="12300" width="12.7109375" style="478" customWidth="1"/>
    <col min="12301" max="12301" width="47.42578125" style="478" customWidth="1"/>
    <col min="12302" max="12305" width="0" style="478" hidden="1" customWidth="1"/>
    <col min="12306" max="12306" width="11.7109375" style="478" customWidth="1"/>
    <col min="12307" max="12307" width="6.42578125" style="478" bestFit="1" customWidth="1"/>
    <col min="12308" max="12308" width="11.7109375" style="478" customWidth="1"/>
    <col min="12309" max="12309" width="0" style="478" hidden="1" customWidth="1"/>
    <col min="12310" max="12310" width="3.7109375" style="478" customWidth="1"/>
    <col min="12311" max="12311" width="11.140625" style="478" bestFit="1" customWidth="1"/>
    <col min="12312" max="12544" width="10.5703125" style="478"/>
    <col min="12545" max="12552" width="0" style="478" hidden="1" customWidth="1"/>
    <col min="12553" max="12555" width="3.7109375" style="478" customWidth="1"/>
    <col min="12556" max="12556" width="12.7109375" style="478" customWidth="1"/>
    <col min="12557" max="12557" width="47.42578125" style="478" customWidth="1"/>
    <col min="12558" max="12561" width="0" style="478" hidden="1" customWidth="1"/>
    <col min="12562" max="12562" width="11.7109375" style="478" customWidth="1"/>
    <col min="12563" max="12563" width="6.42578125" style="478" bestFit="1" customWidth="1"/>
    <col min="12564" max="12564" width="11.7109375" style="478" customWidth="1"/>
    <col min="12565" max="12565" width="0" style="478" hidden="1" customWidth="1"/>
    <col min="12566" max="12566" width="3.7109375" style="478" customWidth="1"/>
    <col min="12567" max="12567" width="11.140625" style="478" bestFit="1" customWidth="1"/>
    <col min="12568" max="12800" width="10.5703125" style="478"/>
    <col min="12801" max="12808" width="0" style="478" hidden="1" customWidth="1"/>
    <col min="12809" max="12811" width="3.7109375" style="478" customWidth="1"/>
    <col min="12812" max="12812" width="12.7109375" style="478" customWidth="1"/>
    <col min="12813" max="12813" width="47.42578125" style="478" customWidth="1"/>
    <col min="12814" max="12817" width="0" style="478" hidden="1" customWidth="1"/>
    <col min="12818" max="12818" width="11.7109375" style="478" customWidth="1"/>
    <col min="12819" max="12819" width="6.42578125" style="478" bestFit="1" customWidth="1"/>
    <col min="12820" max="12820" width="11.7109375" style="478" customWidth="1"/>
    <col min="12821" max="12821" width="0" style="478" hidden="1" customWidth="1"/>
    <col min="12822" max="12822" width="3.7109375" style="478" customWidth="1"/>
    <col min="12823" max="12823" width="11.140625" style="478" bestFit="1" customWidth="1"/>
    <col min="12824" max="13056" width="10.5703125" style="478"/>
    <col min="13057" max="13064" width="0" style="478" hidden="1" customWidth="1"/>
    <col min="13065" max="13067" width="3.7109375" style="478" customWidth="1"/>
    <col min="13068" max="13068" width="12.7109375" style="478" customWidth="1"/>
    <col min="13069" max="13069" width="47.42578125" style="478" customWidth="1"/>
    <col min="13070" max="13073" width="0" style="478" hidden="1" customWidth="1"/>
    <col min="13074" max="13074" width="11.7109375" style="478" customWidth="1"/>
    <col min="13075" max="13075" width="6.42578125" style="478" bestFit="1" customWidth="1"/>
    <col min="13076" max="13076" width="11.7109375" style="478" customWidth="1"/>
    <col min="13077" max="13077" width="0" style="478" hidden="1" customWidth="1"/>
    <col min="13078" max="13078" width="3.7109375" style="478" customWidth="1"/>
    <col min="13079" max="13079" width="11.140625" style="478" bestFit="1" customWidth="1"/>
    <col min="13080" max="13312" width="10.5703125" style="478"/>
    <col min="13313" max="13320" width="0" style="478" hidden="1" customWidth="1"/>
    <col min="13321" max="13323" width="3.7109375" style="478" customWidth="1"/>
    <col min="13324" max="13324" width="12.7109375" style="478" customWidth="1"/>
    <col min="13325" max="13325" width="47.42578125" style="478" customWidth="1"/>
    <col min="13326" max="13329" width="0" style="478" hidden="1" customWidth="1"/>
    <col min="13330" max="13330" width="11.7109375" style="478" customWidth="1"/>
    <col min="13331" max="13331" width="6.42578125" style="478" bestFit="1" customWidth="1"/>
    <col min="13332" max="13332" width="11.7109375" style="478" customWidth="1"/>
    <col min="13333" max="13333" width="0" style="478" hidden="1" customWidth="1"/>
    <col min="13334" max="13334" width="3.7109375" style="478" customWidth="1"/>
    <col min="13335" max="13335" width="11.140625" style="478" bestFit="1" customWidth="1"/>
    <col min="13336" max="13568" width="10.5703125" style="478"/>
    <col min="13569" max="13576" width="0" style="478" hidden="1" customWidth="1"/>
    <col min="13577" max="13579" width="3.7109375" style="478" customWidth="1"/>
    <col min="13580" max="13580" width="12.7109375" style="478" customWidth="1"/>
    <col min="13581" max="13581" width="47.42578125" style="478" customWidth="1"/>
    <col min="13582" max="13585" width="0" style="478" hidden="1" customWidth="1"/>
    <col min="13586" max="13586" width="11.7109375" style="478" customWidth="1"/>
    <col min="13587" max="13587" width="6.42578125" style="478" bestFit="1" customWidth="1"/>
    <col min="13588" max="13588" width="11.7109375" style="478" customWidth="1"/>
    <col min="13589" max="13589" width="0" style="478" hidden="1" customWidth="1"/>
    <col min="13590" max="13590" width="3.7109375" style="478" customWidth="1"/>
    <col min="13591" max="13591" width="11.140625" style="478" bestFit="1" customWidth="1"/>
    <col min="13592" max="13824" width="10.5703125" style="478"/>
    <col min="13825" max="13832" width="0" style="478" hidden="1" customWidth="1"/>
    <col min="13833" max="13835" width="3.7109375" style="478" customWidth="1"/>
    <col min="13836" max="13836" width="12.7109375" style="478" customWidth="1"/>
    <col min="13837" max="13837" width="47.42578125" style="478" customWidth="1"/>
    <col min="13838" max="13841" width="0" style="478" hidden="1" customWidth="1"/>
    <col min="13842" max="13842" width="11.7109375" style="478" customWidth="1"/>
    <col min="13843" max="13843" width="6.42578125" style="478" bestFit="1" customWidth="1"/>
    <col min="13844" max="13844" width="11.7109375" style="478" customWidth="1"/>
    <col min="13845" max="13845" width="0" style="478" hidden="1" customWidth="1"/>
    <col min="13846" max="13846" width="3.7109375" style="478" customWidth="1"/>
    <col min="13847" max="13847" width="11.140625" style="478" bestFit="1" customWidth="1"/>
    <col min="13848" max="14080" width="10.5703125" style="478"/>
    <col min="14081" max="14088" width="0" style="478" hidden="1" customWidth="1"/>
    <col min="14089" max="14091" width="3.7109375" style="478" customWidth="1"/>
    <col min="14092" max="14092" width="12.7109375" style="478" customWidth="1"/>
    <col min="14093" max="14093" width="47.42578125" style="478" customWidth="1"/>
    <col min="14094" max="14097" width="0" style="478" hidden="1" customWidth="1"/>
    <col min="14098" max="14098" width="11.7109375" style="478" customWidth="1"/>
    <col min="14099" max="14099" width="6.42578125" style="478" bestFit="1" customWidth="1"/>
    <col min="14100" max="14100" width="11.7109375" style="478" customWidth="1"/>
    <col min="14101" max="14101" width="0" style="478" hidden="1" customWidth="1"/>
    <col min="14102" max="14102" width="3.7109375" style="478" customWidth="1"/>
    <col min="14103" max="14103" width="11.140625" style="478" bestFit="1" customWidth="1"/>
    <col min="14104" max="14336" width="10.5703125" style="478"/>
    <col min="14337" max="14344" width="0" style="478" hidden="1" customWidth="1"/>
    <col min="14345" max="14347" width="3.7109375" style="478" customWidth="1"/>
    <col min="14348" max="14348" width="12.7109375" style="478" customWidth="1"/>
    <col min="14349" max="14349" width="47.42578125" style="478" customWidth="1"/>
    <col min="14350" max="14353" width="0" style="478" hidden="1" customWidth="1"/>
    <col min="14354" max="14354" width="11.7109375" style="478" customWidth="1"/>
    <col min="14355" max="14355" width="6.42578125" style="478" bestFit="1" customWidth="1"/>
    <col min="14356" max="14356" width="11.7109375" style="478" customWidth="1"/>
    <col min="14357" max="14357" width="0" style="478" hidden="1" customWidth="1"/>
    <col min="14358" max="14358" width="3.7109375" style="478" customWidth="1"/>
    <col min="14359" max="14359" width="11.140625" style="478" bestFit="1" customWidth="1"/>
    <col min="14360" max="14592" width="10.5703125" style="478"/>
    <col min="14593" max="14600" width="0" style="478" hidden="1" customWidth="1"/>
    <col min="14601" max="14603" width="3.7109375" style="478" customWidth="1"/>
    <col min="14604" max="14604" width="12.7109375" style="478" customWidth="1"/>
    <col min="14605" max="14605" width="47.42578125" style="478" customWidth="1"/>
    <col min="14606" max="14609" width="0" style="478" hidden="1" customWidth="1"/>
    <col min="14610" max="14610" width="11.7109375" style="478" customWidth="1"/>
    <col min="14611" max="14611" width="6.42578125" style="478" bestFit="1" customWidth="1"/>
    <col min="14612" max="14612" width="11.7109375" style="478" customWidth="1"/>
    <col min="14613" max="14613" width="0" style="478" hidden="1" customWidth="1"/>
    <col min="14614" max="14614" width="3.7109375" style="478" customWidth="1"/>
    <col min="14615" max="14615" width="11.140625" style="478" bestFit="1" customWidth="1"/>
    <col min="14616" max="14848" width="10.5703125" style="478"/>
    <col min="14849" max="14856" width="0" style="478" hidden="1" customWidth="1"/>
    <col min="14857" max="14859" width="3.7109375" style="478" customWidth="1"/>
    <col min="14860" max="14860" width="12.7109375" style="478" customWidth="1"/>
    <col min="14861" max="14861" width="47.42578125" style="478" customWidth="1"/>
    <col min="14862" max="14865" width="0" style="478" hidden="1" customWidth="1"/>
    <col min="14866" max="14866" width="11.7109375" style="478" customWidth="1"/>
    <col min="14867" max="14867" width="6.42578125" style="478" bestFit="1" customWidth="1"/>
    <col min="14868" max="14868" width="11.7109375" style="478" customWidth="1"/>
    <col min="14869" max="14869" width="0" style="478" hidden="1" customWidth="1"/>
    <col min="14870" max="14870" width="3.7109375" style="478" customWidth="1"/>
    <col min="14871" max="14871" width="11.140625" style="478" bestFit="1" customWidth="1"/>
    <col min="14872" max="15104" width="10.5703125" style="478"/>
    <col min="15105" max="15112" width="0" style="478" hidden="1" customWidth="1"/>
    <col min="15113" max="15115" width="3.7109375" style="478" customWidth="1"/>
    <col min="15116" max="15116" width="12.7109375" style="478" customWidth="1"/>
    <col min="15117" max="15117" width="47.42578125" style="478" customWidth="1"/>
    <col min="15118" max="15121" width="0" style="478" hidden="1" customWidth="1"/>
    <col min="15122" max="15122" width="11.7109375" style="478" customWidth="1"/>
    <col min="15123" max="15123" width="6.42578125" style="478" bestFit="1" customWidth="1"/>
    <col min="15124" max="15124" width="11.7109375" style="478" customWidth="1"/>
    <col min="15125" max="15125" width="0" style="478" hidden="1" customWidth="1"/>
    <col min="15126" max="15126" width="3.7109375" style="478" customWidth="1"/>
    <col min="15127" max="15127" width="11.140625" style="478" bestFit="1" customWidth="1"/>
    <col min="15128" max="15360" width="10.5703125" style="478"/>
    <col min="15361" max="15368" width="0" style="478" hidden="1" customWidth="1"/>
    <col min="15369" max="15371" width="3.7109375" style="478" customWidth="1"/>
    <col min="15372" max="15372" width="12.7109375" style="478" customWidth="1"/>
    <col min="15373" max="15373" width="47.42578125" style="478" customWidth="1"/>
    <col min="15374" max="15377" width="0" style="478" hidden="1" customWidth="1"/>
    <col min="15378" max="15378" width="11.7109375" style="478" customWidth="1"/>
    <col min="15379" max="15379" width="6.42578125" style="478" bestFit="1" customWidth="1"/>
    <col min="15380" max="15380" width="11.7109375" style="478" customWidth="1"/>
    <col min="15381" max="15381" width="0" style="478" hidden="1" customWidth="1"/>
    <col min="15382" max="15382" width="3.7109375" style="478" customWidth="1"/>
    <col min="15383" max="15383" width="11.140625" style="478" bestFit="1" customWidth="1"/>
    <col min="15384" max="15616" width="10.5703125" style="478"/>
    <col min="15617" max="15624" width="0" style="478" hidden="1" customWidth="1"/>
    <col min="15625" max="15627" width="3.7109375" style="478" customWidth="1"/>
    <col min="15628" max="15628" width="12.7109375" style="478" customWidth="1"/>
    <col min="15629" max="15629" width="47.42578125" style="478" customWidth="1"/>
    <col min="15630" max="15633" width="0" style="478" hidden="1" customWidth="1"/>
    <col min="15634" max="15634" width="11.7109375" style="478" customWidth="1"/>
    <col min="15635" max="15635" width="6.42578125" style="478" bestFit="1" customWidth="1"/>
    <col min="15636" max="15636" width="11.7109375" style="478" customWidth="1"/>
    <col min="15637" max="15637" width="0" style="478" hidden="1" customWidth="1"/>
    <col min="15638" max="15638" width="3.7109375" style="478" customWidth="1"/>
    <col min="15639" max="15639" width="11.140625" style="478" bestFit="1" customWidth="1"/>
    <col min="15640" max="15872" width="10.5703125" style="478"/>
    <col min="15873" max="15880" width="0" style="478" hidden="1" customWidth="1"/>
    <col min="15881" max="15883" width="3.7109375" style="478" customWidth="1"/>
    <col min="15884" max="15884" width="12.7109375" style="478" customWidth="1"/>
    <col min="15885" max="15885" width="47.42578125" style="478" customWidth="1"/>
    <col min="15886" max="15889" width="0" style="478" hidden="1" customWidth="1"/>
    <col min="15890" max="15890" width="11.7109375" style="478" customWidth="1"/>
    <col min="15891" max="15891" width="6.42578125" style="478" bestFit="1" customWidth="1"/>
    <col min="15892" max="15892" width="11.7109375" style="478" customWidth="1"/>
    <col min="15893" max="15893" width="0" style="478" hidden="1" customWidth="1"/>
    <col min="15894" max="15894" width="3.7109375" style="478" customWidth="1"/>
    <col min="15895" max="15895" width="11.140625" style="478" bestFit="1" customWidth="1"/>
    <col min="15896" max="16128" width="10.5703125" style="478"/>
    <col min="16129" max="16136" width="0" style="478" hidden="1" customWidth="1"/>
    <col min="16137" max="16139" width="3.7109375" style="478" customWidth="1"/>
    <col min="16140" max="16140" width="12.7109375" style="478" customWidth="1"/>
    <col min="16141" max="16141" width="47.42578125" style="478" customWidth="1"/>
    <col min="16142" max="16145" width="0" style="478" hidden="1" customWidth="1"/>
    <col min="16146" max="16146" width="11.7109375" style="478" customWidth="1"/>
    <col min="16147" max="16147" width="6.42578125" style="478" bestFit="1" customWidth="1"/>
    <col min="16148" max="16148" width="11.7109375" style="478" customWidth="1"/>
    <col min="16149" max="16149" width="0" style="478" hidden="1" customWidth="1"/>
    <col min="16150" max="16150" width="3.7109375" style="478" customWidth="1"/>
    <col min="16151" max="16151" width="11.140625" style="478" bestFit="1" customWidth="1"/>
    <col min="16152" max="16384" width="10.5703125" style="478"/>
  </cols>
  <sheetData>
    <row r="1" spans="1:34" hidden="1"/>
    <row r="2" spans="1:34" hidden="1"/>
    <row r="3" spans="1:34" hidden="1"/>
    <row r="4" spans="1:34" ht="3" customHeight="1">
      <c r="J4" s="483"/>
      <c r="K4" s="483"/>
      <c r="L4" s="479"/>
      <c r="M4" s="479"/>
      <c r="N4" s="479"/>
      <c r="O4" s="486"/>
      <c r="P4" s="486"/>
      <c r="Q4" s="486"/>
      <c r="R4" s="486"/>
      <c r="S4" s="486"/>
      <c r="T4" s="486"/>
      <c r="U4" s="479"/>
    </row>
    <row r="5" spans="1:34" ht="22.5" customHeight="1">
      <c r="J5" s="483"/>
      <c r="K5" s="483"/>
      <c r="L5" s="1216" t="s">
        <v>658</v>
      </c>
      <c r="M5" s="1216"/>
      <c r="N5" s="1216"/>
      <c r="O5" s="1216"/>
      <c r="P5" s="1216"/>
      <c r="Q5" s="1216"/>
      <c r="R5" s="1216"/>
      <c r="S5" s="1216"/>
      <c r="T5" s="1216"/>
      <c r="U5" s="499"/>
    </row>
    <row r="6" spans="1:34" ht="3" customHeight="1">
      <c r="J6" s="483"/>
      <c r="K6" s="483"/>
      <c r="L6" s="479"/>
      <c r="M6" s="479"/>
      <c r="N6" s="479"/>
      <c r="O6" s="482"/>
      <c r="P6" s="482"/>
      <c r="Q6" s="482"/>
      <c r="R6" s="482"/>
      <c r="S6" s="482"/>
      <c r="T6" s="482"/>
      <c r="U6" s="479"/>
    </row>
    <row r="7" spans="1:34" s="493" customFormat="1" ht="22.5">
      <c r="A7" s="507"/>
      <c r="B7" s="507"/>
      <c r="C7" s="507"/>
      <c r="D7" s="507"/>
      <c r="E7" s="507"/>
      <c r="F7" s="507"/>
      <c r="G7" s="507"/>
      <c r="H7" s="507"/>
      <c r="L7" s="501"/>
      <c r="M7" s="619" t="s">
        <v>502</v>
      </c>
      <c r="N7" s="668"/>
      <c r="O7" s="1248" t="str">
        <f>IF(NameOrPr_ch="",IF(NameOrPr="","",NameOrPr),NameOrPr_ch)</f>
        <v>РСТ по РО</v>
      </c>
      <c r="P7" s="1249"/>
      <c r="Q7" s="1249"/>
      <c r="R7" s="1249"/>
      <c r="S7" s="1249"/>
      <c r="T7" s="1250"/>
      <c r="U7" s="669"/>
      <c r="X7" s="507"/>
      <c r="Y7" s="507"/>
      <c r="Z7" s="507"/>
      <c r="AA7" s="507"/>
      <c r="AB7" s="507"/>
      <c r="AC7" s="507"/>
      <c r="AD7" s="507"/>
      <c r="AE7" s="507"/>
      <c r="AF7" s="507"/>
      <c r="AG7" s="507"/>
      <c r="AH7" s="507"/>
    </row>
    <row r="8" spans="1:34" s="572" customFormat="1" ht="18.75">
      <c r="A8" s="592"/>
      <c r="B8" s="592"/>
      <c r="C8" s="592"/>
      <c r="D8" s="592"/>
      <c r="E8" s="592"/>
      <c r="F8" s="592"/>
      <c r="G8" s="592"/>
      <c r="H8" s="592"/>
      <c r="L8" s="501"/>
      <c r="M8" s="619" t="s">
        <v>597</v>
      </c>
      <c r="N8" s="668"/>
      <c r="O8" s="1248" t="str">
        <f>IF(datePr_ch="",IF(datePr="","",datePr),datePr_ch)</f>
        <v>22.11.2022</v>
      </c>
      <c r="P8" s="1249"/>
      <c r="Q8" s="1249"/>
      <c r="R8" s="1249"/>
      <c r="S8" s="1249"/>
      <c r="T8" s="1250"/>
      <c r="U8" s="669"/>
      <c r="X8" s="592"/>
      <c r="Y8" s="592"/>
      <c r="Z8" s="592"/>
      <c r="AA8" s="592"/>
      <c r="AB8" s="592"/>
      <c r="AC8" s="592"/>
      <c r="AD8" s="592"/>
      <c r="AE8" s="592"/>
      <c r="AF8" s="592"/>
      <c r="AG8" s="592"/>
      <c r="AH8" s="592"/>
    </row>
    <row r="9" spans="1:34" s="493" customFormat="1" ht="18.75">
      <c r="A9" s="507"/>
      <c r="B9" s="507"/>
      <c r="C9" s="507"/>
      <c r="D9" s="507"/>
      <c r="E9" s="507"/>
      <c r="F9" s="507"/>
      <c r="G9" s="507"/>
      <c r="H9" s="507"/>
      <c r="L9" s="554"/>
      <c r="M9" s="619" t="s">
        <v>596</v>
      </c>
      <c r="N9" s="668"/>
      <c r="O9" s="1248" t="str">
        <f>IF(numberPr_ch="",IF(numberPr="","",numberPr),numberPr_ch)</f>
        <v>65/13</v>
      </c>
      <c r="P9" s="1249"/>
      <c r="Q9" s="1249"/>
      <c r="R9" s="1249"/>
      <c r="S9" s="1249"/>
      <c r="T9" s="1250"/>
      <c r="U9" s="669"/>
      <c r="X9" s="507"/>
      <c r="Y9" s="507"/>
      <c r="Z9" s="507"/>
      <c r="AA9" s="507"/>
      <c r="AB9" s="507"/>
      <c r="AC9" s="507"/>
      <c r="AD9" s="507"/>
      <c r="AE9" s="507"/>
      <c r="AF9" s="507"/>
      <c r="AG9" s="507"/>
      <c r="AH9" s="507"/>
    </row>
    <row r="10" spans="1:34" s="493" customFormat="1" ht="18.75">
      <c r="A10" s="507"/>
      <c r="B10" s="507"/>
      <c r="C10" s="507"/>
      <c r="D10" s="507"/>
      <c r="E10" s="507"/>
      <c r="F10" s="507"/>
      <c r="G10" s="507"/>
      <c r="H10" s="507"/>
      <c r="L10" s="554"/>
      <c r="M10" s="619" t="s">
        <v>501</v>
      </c>
      <c r="N10" s="668"/>
      <c r="O10" s="1248" t="str">
        <f>IF(IstPub_ch="",IF(IstPub="","",IstPub),IstPub_ch)</f>
        <v>Официальный интернет - портал правовой информации pravo.donland.ru от 23.11.2022г. №6145202211230065</v>
      </c>
      <c r="P10" s="1249"/>
      <c r="Q10" s="1249"/>
      <c r="R10" s="1249"/>
      <c r="S10" s="1249"/>
      <c r="T10" s="1250"/>
      <c r="U10" s="669"/>
      <c r="X10" s="507"/>
      <c r="Y10" s="507"/>
      <c r="Z10" s="507"/>
      <c r="AA10" s="507"/>
      <c r="AB10" s="507"/>
      <c r="AC10" s="507"/>
      <c r="AD10" s="507"/>
      <c r="AE10" s="507"/>
      <c r="AF10" s="507"/>
      <c r="AG10" s="507"/>
      <c r="AH10" s="507"/>
    </row>
    <row r="11" spans="1:34" s="493" customFormat="1" ht="11.25" hidden="1">
      <c r="A11" s="507"/>
      <c r="B11" s="507"/>
      <c r="C11" s="507"/>
      <c r="D11" s="507"/>
      <c r="E11" s="507"/>
      <c r="F11" s="507"/>
      <c r="G11" s="507"/>
      <c r="H11" s="507"/>
      <c r="L11" s="554"/>
      <c r="M11" s="554"/>
      <c r="N11" s="568"/>
      <c r="O11" s="584"/>
      <c r="P11" s="584"/>
      <c r="Q11" s="584"/>
      <c r="R11" s="584"/>
      <c r="S11" s="584"/>
      <c r="T11" s="584"/>
      <c r="U11" s="505" t="s">
        <v>373</v>
      </c>
      <c r="X11" s="507"/>
      <c r="Y11" s="507"/>
      <c r="Z11" s="507"/>
      <c r="AA11" s="507"/>
      <c r="AB11" s="507"/>
      <c r="AC11" s="507"/>
      <c r="AD11" s="507"/>
      <c r="AE11" s="507"/>
      <c r="AF11" s="507"/>
      <c r="AG11" s="507"/>
      <c r="AH11" s="507"/>
    </row>
    <row r="12" spans="1:34" ht="15" customHeight="1">
      <c r="J12" s="483"/>
      <c r="K12" s="483"/>
      <c r="L12" s="479"/>
      <c r="M12" s="479"/>
      <c r="N12" s="479"/>
      <c r="O12" s="1247"/>
      <c r="P12" s="1247"/>
      <c r="Q12" s="1247"/>
      <c r="R12" s="1247"/>
      <c r="S12" s="1247"/>
      <c r="T12" s="1247"/>
      <c r="U12" s="1247"/>
    </row>
    <row r="13" spans="1:34">
      <c r="J13" s="483"/>
      <c r="K13" s="483"/>
      <c r="L13" s="1150" t="s">
        <v>454</v>
      </c>
      <c r="M13" s="1150"/>
      <c r="N13" s="1150"/>
      <c r="O13" s="1150"/>
      <c r="P13" s="1150"/>
      <c r="Q13" s="1150"/>
      <c r="R13" s="1150"/>
      <c r="S13" s="1150"/>
      <c r="T13" s="1150"/>
      <c r="U13" s="1150"/>
      <c r="V13" s="1150"/>
      <c r="W13" s="1150" t="s">
        <v>455</v>
      </c>
    </row>
    <row r="14" spans="1:34" ht="14.25" customHeight="1">
      <c r="J14" s="483"/>
      <c r="K14" s="483"/>
      <c r="L14" s="1229" t="s">
        <v>92</v>
      </c>
      <c r="M14" s="1229" t="s">
        <v>640</v>
      </c>
      <c r="N14" s="523"/>
      <c r="O14" s="1230" t="s">
        <v>642</v>
      </c>
      <c r="P14" s="1231"/>
      <c r="Q14" s="1231"/>
      <c r="R14" s="1231"/>
      <c r="S14" s="1231"/>
      <c r="T14" s="1232"/>
      <c r="U14" s="1213" t="s">
        <v>341</v>
      </c>
      <c r="V14" s="1226" t="s">
        <v>275</v>
      </c>
      <c r="W14" s="1150"/>
    </row>
    <row r="15" spans="1:34" s="525" customFormat="1" ht="14.25" customHeight="1">
      <c r="A15" s="587"/>
      <c r="B15" s="587"/>
      <c r="C15" s="587"/>
      <c r="D15" s="587"/>
      <c r="E15" s="587"/>
      <c r="F15" s="587"/>
      <c r="G15" s="593"/>
      <c r="H15" s="593"/>
      <c r="I15" s="533"/>
      <c r="J15" s="531"/>
      <c r="K15" s="531"/>
      <c r="L15" s="1229"/>
      <c r="M15" s="1229"/>
      <c r="N15" s="523"/>
      <c r="O15" s="1235" t="s">
        <v>773</v>
      </c>
      <c r="P15" s="1233" t="s">
        <v>271</v>
      </c>
      <c r="Q15" s="1234"/>
      <c r="R15" s="1211" t="s">
        <v>655</v>
      </c>
      <c r="S15" s="1211"/>
      <c r="T15" s="1212"/>
      <c r="U15" s="1214"/>
      <c r="V15" s="1227"/>
      <c r="W15" s="1150"/>
      <c r="X15" s="587"/>
      <c r="Y15" s="587"/>
      <c r="Z15" s="587"/>
      <c r="AA15" s="587"/>
      <c r="AB15" s="587"/>
      <c r="AC15" s="587"/>
      <c r="AD15" s="587"/>
      <c r="AE15" s="587"/>
      <c r="AF15" s="587"/>
      <c r="AG15" s="587"/>
      <c r="AH15" s="587"/>
    </row>
    <row r="16" spans="1:34" ht="33.75">
      <c r="J16" s="483"/>
      <c r="K16" s="483"/>
      <c r="L16" s="1229"/>
      <c r="M16" s="1229"/>
      <c r="N16" s="522"/>
      <c r="O16" s="1236"/>
      <c r="P16" s="537" t="s">
        <v>766</v>
      </c>
      <c r="Q16" s="537" t="s">
        <v>767</v>
      </c>
      <c r="R16" s="538" t="s">
        <v>274</v>
      </c>
      <c r="S16" s="1224" t="s">
        <v>273</v>
      </c>
      <c r="T16" s="1225"/>
      <c r="U16" s="1215"/>
      <c r="V16" s="1228"/>
      <c r="W16" s="1150"/>
    </row>
    <row r="17" spans="1:35">
      <c r="J17" s="483"/>
      <c r="K17" s="491">
        <v>1</v>
      </c>
      <c r="L17" s="527" t="s">
        <v>93</v>
      </c>
      <c r="M17" s="527" t="s">
        <v>49</v>
      </c>
      <c r="N17" s="498" t="s">
        <v>49</v>
      </c>
      <c r="O17" s="489">
        <f ca="1">OFFSET(O17,0,-1)+1</f>
        <v>3</v>
      </c>
      <c r="P17" s="489">
        <f ca="1">OFFSET(P17,0,-1)+1</f>
        <v>4</v>
      </c>
      <c r="Q17" s="489">
        <f ca="1">OFFSET(Q17,0,-1)+1</f>
        <v>5</v>
      </c>
      <c r="R17" s="489">
        <f ca="1">OFFSET(R17,0,-1)+1</f>
        <v>6</v>
      </c>
      <c r="S17" s="1218">
        <f ca="1">OFFSET(S17,0,-1)+1</f>
        <v>7</v>
      </c>
      <c r="T17" s="1218"/>
      <c r="U17" s="489">
        <f ca="1">OFFSET(U17,0,-2)+1</f>
        <v>8</v>
      </c>
      <c r="V17" s="653">
        <f ca="1">OFFSET(V17,0,-1)</f>
        <v>8</v>
      </c>
      <c r="W17" s="489">
        <f ca="1">OFFSET(W17,0,-1)+1</f>
        <v>9</v>
      </c>
    </row>
    <row r="18" spans="1:35" ht="22.5">
      <c r="A18" s="1202">
        <v>1</v>
      </c>
      <c r="B18" s="960"/>
      <c r="C18" s="960"/>
      <c r="D18" s="960"/>
      <c r="E18" s="961"/>
      <c r="F18" s="962"/>
      <c r="G18" s="962"/>
      <c r="H18" s="962"/>
      <c r="I18" s="963"/>
      <c r="J18" s="958"/>
      <c r="K18" s="965"/>
      <c r="L18" s="595">
        <f>mergeValue(A18)</f>
        <v>1</v>
      </c>
      <c r="M18" s="643" t="s">
        <v>20</v>
      </c>
      <c r="N18" s="582"/>
      <c r="O18" s="1244"/>
      <c r="P18" s="1244"/>
      <c r="Q18" s="1244"/>
      <c r="R18" s="1244"/>
      <c r="S18" s="1244"/>
      <c r="T18" s="1244"/>
      <c r="U18" s="1244"/>
      <c r="V18" s="1244"/>
      <c r="W18" s="632" t="s">
        <v>659</v>
      </c>
    </row>
    <row r="19" spans="1:35" ht="22.5">
      <c r="A19" s="1202"/>
      <c r="B19" s="1202">
        <v>1</v>
      </c>
      <c r="C19" s="960"/>
      <c r="D19" s="960"/>
      <c r="E19" s="962"/>
      <c r="F19" s="962"/>
      <c r="G19" s="962"/>
      <c r="H19" s="962"/>
      <c r="I19" s="957"/>
      <c r="J19" s="956"/>
      <c r="K19" s="959"/>
      <c r="L19" s="595" t="str">
        <f>mergeValue(A19) &amp;"."&amp; mergeValue(B19)</f>
        <v>1.1</v>
      </c>
      <c r="M19" s="548" t="s">
        <v>16</v>
      </c>
      <c r="N19" s="582"/>
      <c r="O19" s="1244"/>
      <c r="P19" s="1244"/>
      <c r="Q19" s="1244"/>
      <c r="R19" s="1244"/>
      <c r="S19" s="1244"/>
      <c r="T19" s="1244"/>
      <c r="U19" s="1244"/>
      <c r="V19" s="1244"/>
      <c r="W19" s="632" t="s">
        <v>477</v>
      </c>
    </row>
    <row r="20" spans="1:35" ht="22.5">
      <c r="A20" s="1202"/>
      <c r="B20" s="1202"/>
      <c r="C20" s="1202">
        <v>1</v>
      </c>
      <c r="D20" s="960"/>
      <c r="E20" s="962"/>
      <c r="F20" s="962"/>
      <c r="G20" s="962"/>
      <c r="H20" s="962"/>
      <c r="I20" s="964"/>
      <c r="J20" s="956"/>
      <c r="K20" s="959"/>
      <c r="L20" s="595" t="str">
        <f>mergeValue(A20) &amp;"."&amp; mergeValue(B20)&amp;"."&amp; mergeValue(C20)</f>
        <v>1.1.1</v>
      </c>
      <c r="M20" s="549" t="s">
        <v>7</v>
      </c>
      <c r="N20" s="582"/>
      <c r="O20" s="1244"/>
      <c r="P20" s="1244"/>
      <c r="Q20" s="1244"/>
      <c r="R20" s="1244"/>
      <c r="S20" s="1244"/>
      <c r="T20" s="1244"/>
      <c r="U20" s="1244"/>
      <c r="V20" s="1244"/>
      <c r="W20" s="632" t="s">
        <v>634</v>
      </c>
    </row>
    <row r="21" spans="1:35" ht="22.5">
      <c r="A21" s="1202"/>
      <c r="B21" s="1202"/>
      <c r="C21" s="1202"/>
      <c r="D21" s="1202">
        <v>1</v>
      </c>
      <c r="E21" s="962"/>
      <c r="F21" s="962"/>
      <c r="G21" s="962"/>
      <c r="H21" s="962"/>
      <c r="I21" s="964"/>
      <c r="J21" s="956"/>
      <c r="K21" s="959"/>
      <c r="L21" s="595" t="str">
        <f>mergeValue(A21) &amp;"."&amp; mergeValue(B21)&amp;"."&amp; mergeValue(C21)&amp;"."&amp; mergeValue(D21)</f>
        <v>1.1.1.1</v>
      </c>
      <c r="M21" s="550" t="s">
        <v>22</v>
      </c>
      <c r="N21" s="582"/>
      <c r="O21" s="1244"/>
      <c r="P21" s="1244"/>
      <c r="Q21" s="1244"/>
      <c r="R21" s="1244"/>
      <c r="S21" s="1244"/>
      <c r="T21" s="1244"/>
      <c r="U21" s="1244"/>
      <c r="V21" s="1244"/>
      <c r="W21" s="632" t="s">
        <v>635</v>
      </c>
    </row>
    <row r="22" spans="1:35" ht="11.25" hidden="1" customHeight="1">
      <c r="A22" s="1202"/>
      <c r="B22" s="1202"/>
      <c r="C22" s="1202"/>
      <c r="D22" s="1202"/>
      <c r="E22" s="1202">
        <v>1</v>
      </c>
      <c r="F22" s="962"/>
      <c r="G22" s="962"/>
      <c r="H22" s="960">
        <v>1</v>
      </c>
      <c r="I22" s="1202">
        <v>1</v>
      </c>
      <c r="J22" s="962"/>
      <c r="K22" s="967"/>
      <c r="L22" s="595"/>
      <c r="M22" s="556"/>
      <c r="N22" s="583"/>
      <c r="O22" s="633"/>
      <c r="P22" s="633"/>
      <c r="Q22" s="633"/>
      <c r="R22" s="633"/>
      <c r="S22" s="633"/>
      <c r="T22" s="633"/>
      <c r="U22" s="633"/>
      <c r="V22" s="510"/>
      <c r="W22" s="561"/>
    </row>
    <row r="23" spans="1:35" ht="90">
      <c r="A23" s="1202"/>
      <c r="B23" s="1202"/>
      <c r="C23" s="1202"/>
      <c r="D23" s="1202"/>
      <c r="E23" s="1202"/>
      <c r="F23" s="1202">
        <v>1</v>
      </c>
      <c r="G23" s="960"/>
      <c r="H23" s="960"/>
      <c r="I23" s="1202"/>
      <c r="J23" s="1202">
        <v>1</v>
      </c>
      <c r="K23" s="968"/>
      <c r="L23" s="595" t="str">
        <f>mergeValue(A23) &amp;"."&amp; mergeValue(B23)&amp;"."&amp; mergeValue(C23)&amp;"."&amp; mergeValue(D23)&amp;"."&amp;  mergeValue(F23)</f>
        <v>1.1.1.1.1</v>
      </c>
      <c r="M23" s="557" t="s">
        <v>10</v>
      </c>
      <c r="N23" s="583"/>
      <c r="O23" s="1204"/>
      <c r="P23" s="1204"/>
      <c r="Q23" s="1204"/>
      <c r="R23" s="1204"/>
      <c r="S23" s="1204"/>
      <c r="T23" s="1204"/>
      <c r="U23" s="1204"/>
      <c r="V23" s="1204"/>
      <c r="W23" s="632" t="s">
        <v>636</v>
      </c>
      <c r="Y23" s="506" t="str">
        <f>strCheckUnique(Z23:Z26)</f>
        <v/>
      </c>
      <c r="AA23" s="506"/>
    </row>
    <row r="24" spans="1:35" ht="189" customHeight="1">
      <c r="A24" s="1202"/>
      <c r="B24" s="1202"/>
      <c r="C24" s="1202"/>
      <c r="D24" s="1202"/>
      <c r="E24" s="1202"/>
      <c r="F24" s="1202"/>
      <c r="G24" s="960">
        <v>1</v>
      </c>
      <c r="H24" s="960"/>
      <c r="I24" s="1202"/>
      <c r="J24" s="1202"/>
      <c r="K24" s="968">
        <v>1</v>
      </c>
      <c r="L24" s="595" t="str">
        <f>mergeValue(A24) &amp;"."&amp; mergeValue(B24)&amp;"."&amp; mergeValue(C24)&amp;"."&amp; mergeValue(D24)&amp;"."&amp; mergeValue(F24)&amp;"."&amp; mergeValue(G24)</f>
        <v>1.1.1.1.1.1</v>
      </c>
      <c r="M24" s="1071"/>
      <c r="N24" s="588"/>
      <c r="O24" s="564"/>
      <c r="P24" s="564"/>
      <c r="Q24" s="1096"/>
      <c r="R24" s="1245"/>
      <c r="S24" s="1209" t="s">
        <v>84</v>
      </c>
      <c r="T24" s="1245"/>
      <c r="U24" s="1209" t="s">
        <v>85</v>
      </c>
      <c r="V24" s="580"/>
      <c r="W24" s="1219" t="s">
        <v>660</v>
      </c>
      <c r="X24" s="502" t="str">
        <f>strCheckDate(O25:V25)</f>
        <v/>
      </c>
      <c r="Y24" s="506"/>
      <c r="Z24" s="506" t="str">
        <f>IF(M24="","",M24 )</f>
        <v/>
      </c>
      <c r="AA24" s="506"/>
      <c r="AB24" s="506"/>
      <c r="AC24" s="506"/>
    </row>
    <row r="25" spans="1:35" ht="11.25" hidden="1">
      <c r="A25" s="1202"/>
      <c r="B25" s="1202"/>
      <c r="C25" s="1202"/>
      <c r="D25" s="1202"/>
      <c r="E25" s="1202"/>
      <c r="F25" s="1202"/>
      <c r="G25" s="960"/>
      <c r="H25" s="960"/>
      <c r="I25" s="1202"/>
      <c r="J25" s="1202"/>
      <c r="K25" s="968"/>
      <c r="L25" s="602"/>
      <c r="M25" s="648"/>
      <c r="N25" s="588"/>
      <c r="O25" s="564"/>
      <c r="P25" s="564"/>
      <c r="Q25" s="586" t="str">
        <f>R24 &amp; "-" &amp; T24</f>
        <v>-</v>
      </c>
      <c r="R25" s="1208"/>
      <c r="S25" s="1209"/>
      <c r="T25" s="1208"/>
      <c r="U25" s="1209"/>
      <c r="V25" s="580"/>
      <c r="W25" s="1220"/>
    </row>
    <row r="26" spans="1:35" s="477" customFormat="1" ht="15" customHeight="1">
      <c r="A26" s="1202"/>
      <c r="B26" s="1202"/>
      <c r="C26" s="1202"/>
      <c r="D26" s="1202"/>
      <c r="E26" s="1202"/>
      <c r="F26" s="1202"/>
      <c r="G26" s="962"/>
      <c r="H26" s="960"/>
      <c r="I26" s="1202"/>
      <c r="J26" s="1202"/>
      <c r="K26" s="967"/>
      <c r="L26" s="540"/>
      <c r="M26" s="558" t="s">
        <v>25</v>
      </c>
      <c r="N26" s="553"/>
      <c r="O26" s="547"/>
      <c r="P26" s="547"/>
      <c r="Q26" s="547"/>
      <c r="R26" s="575"/>
      <c r="S26" s="566"/>
      <c r="T26" s="565"/>
      <c r="U26" s="553"/>
      <c r="V26" s="562"/>
      <c r="W26" s="1221"/>
      <c r="X26" s="503"/>
      <c r="Y26" s="503"/>
      <c r="Z26" s="503"/>
      <c r="AA26" s="503"/>
      <c r="AB26" s="503"/>
      <c r="AC26" s="503"/>
      <c r="AD26" s="503"/>
      <c r="AE26" s="503"/>
      <c r="AF26" s="503"/>
      <c r="AG26" s="503"/>
      <c r="AH26" s="503"/>
    </row>
    <row r="27" spans="1:35" s="477" customFormat="1" ht="15" customHeight="1">
      <c r="A27" s="1202"/>
      <c r="B27" s="1202"/>
      <c r="C27" s="1202"/>
      <c r="D27" s="1202"/>
      <c r="E27" s="1202"/>
      <c r="F27" s="962"/>
      <c r="G27" s="962"/>
      <c r="H27" s="960"/>
      <c r="I27" s="1202"/>
      <c r="J27" s="962"/>
      <c r="K27" s="967"/>
      <c r="L27" s="540"/>
      <c r="M27" s="553" t="s">
        <v>11</v>
      </c>
      <c r="N27" s="552"/>
      <c r="O27" s="547"/>
      <c r="P27" s="547"/>
      <c r="Q27" s="547"/>
      <c r="R27" s="575"/>
      <c r="S27" s="566"/>
      <c r="T27" s="565"/>
      <c r="U27" s="552"/>
      <c r="V27" s="566"/>
      <c r="W27" s="562"/>
      <c r="X27" s="503"/>
      <c r="Y27" s="503"/>
      <c r="Z27" s="503"/>
      <c r="AA27" s="503"/>
      <c r="AB27" s="503"/>
      <c r="AC27" s="503"/>
      <c r="AD27" s="503"/>
      <c r="AE27" s="503"/>
      <c r="AF27" s="503"/>
      <c r="AG27" s="503"/>
      <c r="AH27" s="503"/>
    </row>
    <row r="28" spans="1:35" s="477" customFormat="1" ht="15" hidden="1" customHeight="1">
      <c r="A28" s="1202"/>
      <c r="B28" s="1202"/>
      <c r="C28" s="1202"/>
      <c r="D28" s="1202"/>
      <c r="E28" s="966"/>
      <c r="F28" s="962"/>
      <c r="G28" s="962"/>
      <c r="H28" s="962"/>
      <c r="I28" s="958"/>
      <c r="J28" s="955"/>
      <c r="K28" s="965"/>
      <c r="L28" s="540"/>
      <c r="M28" s="553"/>
      <c r="N28" s="553"/>
      <c r="O28" s="553"/>
      <c r="P28" s="553"/>
      <c r="Q28" s="553"/>
      <c r="R28" s="553"/>
      <c r="S28" s="553"/>
      <c r="T28" s="553"/>
      <c r="U28" s="553"/>
      <c r="V28" s="566"/>
      <c r="W28" s="562"/>
      <c r="X28" s="503"/>
      <c r="Y28" s="503"/>
      <c r="Z28" s="503"/>
      <c r="AA28" s="503"/>
      <c r="AB28" s="503"/>
      <c r="AC28" s="503"/>
      <c r="AD28" s="503"/>
      <c r="AE28" s="503"/>
      <c r="AF28" s="503"/>
      <c r="AG28" s="503"/>
      <c r="AH28" s="503"/>
      <c r="AI28" s="503"/>
    </row>
    <row r="29" spans="1:35" s="477" customFormat="1" ht="15" customHeight="1">
      <c r="A29" s="1202"/>
      <c r="B29" s="1202"/>
      <c r="C29" s="1202"/>
      <c r="D29" s="966"/>
      <c r="E29" s="966"/>
      <c r="F29" s="962"/>
      <c r="G29" s="962"/>
      <c r="H29" s="962"/>
      <c r="I29" s="958"/>
      <c r="J29" s="955"/>
      <c r="K29" s="965"/>
      <c r="L29" s="540"/>
      <c r="M29" s="552" t="s">
        <v>17</v>
      </c>
      <c r="N29" s="551"/>
      <c r="O29" s="547"/>
      <c r="P29" s="547"/>
      <c r="Q29" s="547"/>
      <c r="R29" s="575"/>
      <c r="S29" s="566"/>
      <c r="T29" s="565"/>
      <c r="U29" s="551"/>
      <c r="V29" s="566"/>
      <c r="W29" s="562"/>
      <c r="X29" s="503"/>
      <c r="Y29" s="503"/>
      <c r="Z29" s="503"/>
      <c r="AA29" s="503"/>
      <c r="AB29" s="503"/>
      <c r="AC29" s="503"/>
      <c r="AD29" s="503"/>
      <c r="AE29" s="503"/>
      <c r="AF29" s="503"/>
      <c r="AG29" s="503"/>
      <c r="AH29" s="503"/>
    </row>
    <row r="30" spans="1:35" s="477" customFormat="1" ht="15" customHeight="1">
      <c r="A30" s="1202"/>
      <c r="B30" s="1202"/>
      <c r="C30" s="966"/>
      <c r="D30" s="966"/>
      <c r="E30" s="966"/>
      <c r="F30" s="966"/>
      <c r="G30" s="971"/>
      <c r="H30" s="958"/>
      <c r="I30" s="969"/>
      <c r="J30" s="955"/>
      <c r="K30" s="970"/>
      <c r="L30" s="540"/>
      <c r="M30" s="551" t="s">
        <v>18</v>
      </c>
      <c r="N30" s="551"/>
      <c r="O30" s="547"/>
      <c r="P30" s="547"/>
      <c r="Q30" s="547"/>
      <c r="R30" s="575"/>
      <c r="S30" s="566"/>
      <c r="T30" s="565"/>
      <c r="U30" s="551"/>
      <c r="V30" s="566"/>
      <c r="W30" s="562"/>
      <c r="X30" s="503"/>
      <c r="Y30" s="503"/>
      <c r="Z30" s="503"/>
      <c r="AA30" s="503"/>
      <c r="AB30" s="503"/>
      <c r="AC30" s="503"/>
      <c r="AD30" s="503"/>
      <c r="AE30" s="503"/>
      <c r="AF30" s="503"/>
      <c r="AG30" s="503"/>
      <c r="AH30" s="503"/>
    </row>
    <row r="31" spans="1:35" s="477" customFormat="1" ht="15" customHeight="1">
      <c r="A31" s="1202"/>
      <c r="B31" s="966"/>
      <c r="C31" s="966"/>
      <c r="D31" s="966"/>
      <c r="E31" s="966"/>
      <c r="F31" s="966"/>
      <c r="G31" s="971"/>
      <c r="H31" s="958"/>
      <c r="I31" s="958"/>
      <c r="J31" s="955"/>
      <c r="K31" s="965"/>
      <c r="L31" s="540"/>
      <c r="M31" s="560" t="s">
        <v>19</v>
      </c>
      <c r="N31" s="551"/>
      <c r="O31" s="547"/>
      <c r="P31" s="547"/>
      <c r="Q31" s="547"/>
      <c r="R31" s="575"/>
      <c r="S31" s="566"/>
      <c r="T31" s="565"/>
      <c r="U31" s="551"/>
      <c r="V31" s="566"/>
      <c r="W31" s="562"/>
      <c r="X31" s="503"/>
      <c r="Y31" s="503"/>
      <c r="Z31" s="503"/>
      <c r="AA31" s="503"/>
      <c r="AB31" s="503"/>
      <c r="AC31" s="503"/>
      <c r="AD31" s="503"/>
      <c r="AE31" s="503"/>
      <c r="AF31" s="503"/>
      <c r="AG31" s="503"/>
      <c r="AH31" s="503"/>
    </row>
    <row r="32" spans="1:35" s="477" customFormat="1" ht="15" customHeight="1">
      <c r="A32" s="954"/>
      <c r="B32" s="954"/>
      <c r="C32" s="954"/>
      <c r="D32" s="954"/>
      <c r="E32" s="954"/>
      <c r="F32" s="954"/>
      <c r="G32" s="954"/>
      <c r="H32" s="954"/>
      <c r="I32" s="954"/>
      <c r="J32" s="954"/>
      <c r="K32" s="954"/>
      <c r="L32" s="540"/>
      <c r="M32" s="567" t="s">
        <v>309</v>
      </c>
      <c r="N32" s="551"/>
      <c r="O32" s="547"/>
      <c r="P32" s="547"/>
      <c r="Q32" s="547"/>
      <c r="R32" s="575"/>
      <c r="S32" s="566"/>
      <c r="T32" s="565"/>
      <c r="U32" s="551"/>
      <c r="V32" s="566"/>
      <c r="W32" s="562"/>
      <c r="X32" s="503"/>
      <c r="Y32" s="503"/>
      <c r="Z32" s="503"/>
      <c r="AA32" s="503"/>
      <c r="AB32" s="503"/>
      <c r="AC32" s="503"/>
      <c r="AD32" s="503"/>
      <c r="AE32" s="503"/>
      <c r="AF32" s="503"/>
      <c r="AG32" s="503"/>
      <c r="AH32" s="503"/>
    </row>
    <row r="33" spans="12:23" ht="3" customHeight="1">
      <c r="L33" s="487"/>
      <c r="M33" s="487"/>
      <c r="N33" s="487"/>
      <c r="O33" s="487"/>
      <c r="P33" s="487"/>
      <c r="Q33" s="487"/>
      <c r="R33" s="487"/>
      <c r="S33" s="487"/>
      <c r="T33" s="487"/>
      <c r="U33" s="487"/>
    </row>
    <row r="34" spans="12:23" ht="141.75" customHeight="1">
      <c r="L34" s="1">
        <v>1</v>
      </c>
      <c r="M34" s="1195" t="s">
        <v>661</v>
      </c>
      <c r="N34" s="1195"/>
      <c r="O34" s="1195"/>
      <c r="P34" s="1195"/>
      <c r="Q34" s="1195"/>
      <c r="R34" s="1195"/>
      <c r="S34" s="1195"/>
      <c r="T34" s="1195"/>
      <c r="U34" s="1195"/>
      <c r="V34" s="1195"/>
      <c r="W34" s="1195"/>
    </row>
  </sheetData>
  <sheetProtection algorithmName="SHA-512" hashValue="GMGvs/8ck0/ITxl3p4bN9nDgoamYOLnhE7ZlBSg2UH8odx/eEbV9R9PNLSbyA8GTvqVMiIJniq8X2u0MDXj7Cw==" saltValue="Nk2HwXYbP3SL8z76SOYbCQ==" spinCount="100000" sheet="1" objects="1" scenarios="1" formatColumns="0" formatRows="0"/>
  <dataConsolidate leftLabels="1" link="1"/>
  <mergeCells count="37">
    <mergeCell ref="W13:W16"/>
    <mergeCell ref="W24:W26"/>
    <mergeCell ref="M34:W34"/>
    <mergeCell ref="T24:T25"/>
    <mergeCell ref="U24:U25"/>
    <mergeCell ref="O20:V20"/>
    <mergeCell ref="S24:S25"/>
    <mergeCell ref="S17:T17"/>
    <mergeCell ref="O7:T7"/>
    <mergeCell ref="O8:T8"/>
    <mergeCell ref="V14:V16"/>
    <mergeCell ref="L13:V13"/>
    <mergeCell ref="L14:L16"/>
    <mergeCell ref="M14:M16"/>
    <mergeCell ref="O14:T14"/>
    <mergeCell ref="U14:U16"/>
    <mergeCell ref="S16:T16"/>
    <mergeCell ref="O12:U12"/>
    <mergeCell ref="O15:O16"/>
    <mergeCell ref="P15:Q15"/>
    <mergeCell ref="R15:T15"/>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68</v>
      </c>
    </row>
    <row r="2" spans="1:20" ht="22.5">
      <c r="F2" s="1196" t="s">
        <v>491</v>
      </c>
      <c r="G2" s="1197"/>
      <c r="H2" s="1198"/>
      <c r="I2" s="436"/>
    </row>
    <row r="3" spans="1:20" ht="3" customHeight="1"/>
    <row r="4" spans="1:20" s="190" customFormat="1" ht="11.25">
      <c r="A4" s="214"/>
      <c r="B4" s="214"/>
      <c r="C4" s="214"/>
      <c r="D4" s="214"/>
      <c r="F4" s="1150" t="s">
        <v>454</v>
      </c>
      <c r="G4" s="1150"/>
      <c r="H4" s="1150"/>
      <c r="I4" s="1199"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199"/>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492</v>
      </c>
      <c r="H7" s="317" t="str">
        <f>IF(dateCh="","",dateCh)</f>
        <v>28.11.2022</v>
      </c>
      <c r="I7" s="196" t="s">
        <v>493</v>
      </c>
      <c r="J7" s="334"/>
      <c r="K7" s="214"/>
      <c r="L7" s="214"/>
      <c r="M7" s="214"/>
      <c r="N7" s="214"/>
      <c r="O7" s="214"/>
      <c r="P7" s="214"/>
      <c r="Q7" s="214"/>
      <c r="R7" s="214"/>
      <c r="S7" s="214"/>
      <c r="T7" s="214"/>
    </row>
    <row r="8" spans="1:20" s="190" customFormat="1" ht="45">
      <c r="A8" s="1200">
        <v>1</v>
      </c>
      <c r="B8" s="214"/>
      <c r="C8" s="214"/>
      <c r="D8" s="214"/>
      <c r="F8" s="335" t="str">
        <f>"2." &amp;mergeValue(A8)</f>
        <v>2.1</v>
      </c>
      <c r="G8" s="417" t="s">
        <v>494</v>
      </c>
      <c r="H8" s="317"/>
      <c r="I8" s="196" t="s">
        <v>591</v>
      </c>
      <c r="J8" s="334"/>
      <c r="K8" s="214"/>
      <c r="L8" s="214"/>
      <c r="M8" s="214"/>
      <c r="N8" s="214"/>
      <c r="O8" s="214"/>
      <c r="P8" s="214"/>
      <c r="Q8" s="214"/>
      <c r="R8" s="214"/>
      <c r="S8" s="214"/>
      <c r="T8" s="214"/>
    </row>
    <row r="9" spans="1:20" s="190" customFormat="1" ht="22.5">
      <c r="A9" s="1200"/>
      <c r="B9" s="214"/>
      <c r="C9" s="214"/>
      <c r="D9" s="214"/>
      <c r="F9" s="335" t="str">
        <f>"3." &amp;mergeValue(A9)</f>
        <v>3.1</v>
      </c>
      <c r="G9" s="417" t="s">
        <v>495</v>
      </c>
      <c r="H9" s="317"/>
      <c r="I9" s="196" t="s">
        <v>589</v>
      </c>
      <c r="J9" s="334"/>
      <c r="K9" s="214"/>
      <c r="L9" s="214"/>
      <c r="M9" s="214"/>
      <c r="N9" s="214"/>
      <c r="O9" s="214"/>
      <c r="P9" s="214"/>
      <c r="Q9" s="214"/>
      <c r="R9" s="214"/>
      <c r="S9" s="214"/>
      <c r="T9" s="214"/>
    </row>
    <row r="10" spans="1:20" s="190" customFormat="1" ht="22.5">
      <c r="A10" s="1200"/>
      <c r="B10" s="214"/>
      <c r="C10" s="214"/>
      <c r="D10" s="214"/>
      <c r="F10" s="335" t="str">
        <f>"4."&amp;mergeValue(A10)</f>
        <v>4.1</v>
      </c>
      <c r="G10" s="417" t="s">
        <v>496</v>
      </c>
      <c r="H10" s="318" t="s">
        <v>458</v>
      </c>
      <c r="I10" s="196"/>
      <c r="J10" s="334"/>
      <c r="K10" s="214"/>
      <c r="L10" s="214"/>
      <c r="M10" s="214"/>
      <c r="N10" s="214"/>
      <c r="O10" s="214"/>
      <c r="P10" s="214"/>
      <c r="Q10" s="214"/>
      <c r="R10" s="214"/>
      <c r="S10" s="214"/>
      <c r="T10" s="214"/>
    </row>
    <row r="11" spans="1:20" s="190" customFormat="1" ht="18.75">
      <c r="A11" s="1200"/>
      <c r="B11" s="1200">
        <v>1</v>
      </c>
      <c r="C11" s="344"/>
      <c r="D11" s="344"/>
      <c r="F11" s="335" t="str">
        <f>"4."&amp;mergeValue(A11) &amp;"."&amp;mergeValue(B11)</f>
        <v>4.1.1</v>
      </c>
      <c r="G11" s="324" t="s">
        <v>593</v>
      </c>
      <c r="H11" s="317" t="str">
        <f>IF(region_name="","",region_name)</f>
        <v>Ростовская область</v>
      </c>
      <c r="I11" s="196" t="s">
        <v>499</v>
      </c>
      <c r="J11" s="334"/>
      <c r="K11" s="214"/>
      <c r="L11" s="214"/>
      <c r="M11" s="214"/>
      <c r="N11" s="214"/>
      <c r="O11" s="214"/>
      <c r="P11" s="214"/>
      <c r="Q11" s="214"/>
      <c r="R11" s="214"/>
      <c r="S11" s="214"/>
      <c r="T11" s="214"/>
    </row>
    <row r="12" spans="1:20" s="190" customFormat="1" ht="22.5">
      <c r="A12" s="1200"/>
      <c r="B12" s="1200"/>
      <c r="C12" s="1200">
        <v>1</v>
      </c>
      <c r="D12" s="344"/>
      <c r="F12" s="335" t="str">
        <f>"4."&amp;mergeValue(A12) &amp;"."&amp;mergeValue(B12)&amp;"."&amp;mergeValue(C12)</f>
        <v>4.1.1.1</v>
      </c>
      <c r="G12" s="341" t="s">
        <v>497</v>
      </c>
      <c r="H12" s="317"/>
      <c r="I12" s="196" t="s">
        <v>500</v>
      </c>
      <c r="J12" s="334"/>
      <c r="K12" s="214"/>
      <c r="L12" s="214"/>
      <c r="M12" s="214"/>
      <c r="N12" s="214"/>
      <c r="O12" s="214"/>
      <c r="P12" s="214"/>
      <c r="Q12" s="214"/>
      <c r="R12" s="214"/>
      <c r="S12" s="214"/>
      <c r="T12" s="214"/>
    </row>
    <row r="13" spans="1:20" s="190" customFormat="1" ht="39" customHeight="1">
      <c r="A13" s="1200"/>
      <c r="B13" s="1200"/>
      <c r="C13" s="1200"/>
      <c r="D13" s="344">
        <v>1</v>
      </c>
      <c r="F13" s="335" t="str">
        <f>"4."&amp;mergeValue(A13) &amp;"."&amp;mergeValue(B13)&amp;"."&amp;mergeValue(C13)&amp;"."&amp;mergeValue(D13)</f>
        <v>4.1.1.1.1</v>
      </c>
      <c r="G13" s="420" t="s">
        <v>498</v>
      </c>
      <c r="H13" s="317"/>
      <c r="I13" s="1201" t="s">
        <v>592</v>
      </c>
      <c r="J13" s="334"/>
      <c r="K13" s="214"/>
      <c r="L13" s="214"/>
      <c r="M13" s="214"/>
      <c r="N13" s="214"/>
      <c r="O13" s="214"/>
      <c r="P13" s="214"/>
      <c r="Q13" s="214"/>
      <c r="R13" s="214"/>
      <c r="S13" s="214"/>
      <c r="T13" s="214"/>
    </row>
    <row r="14" spans="1:20" s="190" customFormat="1" ht="18.75">
      <c r="A14" s="1200"/>
      <c r="B14" s="1200"/>
      <c r="C14" s="1200"/>
      <c r="D14" s="344"/>
      <c r="F14" s="338"/>
      <c r="G14" s="150" t="s">
        <v>4</v>
      </c>
      <c r="H14" s="343"/>
      <c r="I14" s="1201"/>
      <c r="J14" s="334"/>
      <c r="K14" s="214"/>
      <c r="L14" s="214"/>
      <c r="M14" s="214"/>
      <c r="N14" s="214"/>
      <c r="O14" s="214"/>
      <c r="P14" s="214"/>
      <c r="Q14" s="214"/>
      <c r="R14" s="214"/>
      <c r="S14" s="214"/>
      <c r="T14" s="214"/>
    </row>
    <row r="15" spans="1:20" s="190" customFormat="1" ht="18.75">
      <c r="A15" s="1200"/>
      <c r="B15" s="1200"/>
      <c r="C15" s="344"/>
      <c r="D15" s="344"/>
      <c r="F15" s="421"/>
      <c r="G15" s="195" t="s">
        <v>403</v>
      </c>
      <c r="H15" s="422"/>
      <c r="I15" s="423"/>
      <c r="J15" s="334"/>
      <c r="K15" s="214"/>
      <c r="L15" s="214"/>
      <c r="M15" s="214"/>
      <c r="N15" s="214"/>
      <c r="O15" s="214"/>
      <c r="P15" s="214"/>
      <c r="Q15" s="214"/>
      <c r="R15" s="214"/>
      <c r="S15" s="214"/>
      <c r="T15" s="214"/>
    </row>
    <row r="16" spans="1:20" s="190" customFormat="1" ht="18.75">
      <c r="A16" s="1200"/>
      <c r="B16" s="214"/>
      <c r="C16" s="214"/>
      <c r="D16" s="214"/>
      <c r="F16" s="338"/>
      <c r="G16" s="155" t="s">
        <v>506</v>
      </c>
      <c r="H16" s="339"/>
      <c r="I16" s="340"/>
      <c r="J16" s="334"/>
      <c r="K16" s="214"/>
      <c r="L16" s="214"/>
      <c r="M16" s="214"/>
      <c r="N16" s="214"/>
      <c r="O16" s="214"/>
      <c r="P16" s="214"/>
      <c r="Q16" s="214"/>
      <c r="R16" s="214"/>
      <c r="S16" s="214"/>
      <c r="T16" s="214"/>
    </row>
    <row r="17" spans="1:20" s="190" customFormat="1" ht="18.75">
      <c r="A17" s="214"/>
      <c r="B17" s="214"/>
      <c r="C17" s="214"/>
      <c r="D17" s="214"/>
      <c r="F17" s="338"/>
      <c r="G17" s="165" t="s">
        <v>505</v>
      </c>
      <c r="H17" s="339"/>
      <c r="I17" s="340"/>
      <c r="J17" s="334"/>
      <c r="K17" s="214"/>
      <c r="L17" s="214"/>
      <c r="M17" s="214"/>
      <c r="N17" s="214"/>
      <c r="O17" s="214"/>
      <c r="P17" s="214"/>
      <c r="Q17" s="214"/>
      <c r="R17" s="214"/>
      <c r="S17" s="214"/>
      <c r="T17" s="214"/>
    </row>
    <row r="18" spans="1:20" s="326" customFormat="1" ht="3" customHeight="1">
      <c r="A18" s="327"/>
      <c r="B18" s="327"/>
      <c r="C18" s="327"/>
      <c r="D18" s="327"/>
      <c r="F18" s="345"/>
      <c r="G18" s="346"/>
      <c r="H18" s="347"/>
      <c r="I18" s="348"/>
      <c r="J18" s="327"/>
      <c r="K18" s="327"/>
      <c r="L18" s="327"/>
      <c r="M18" s="327"/>
      <c r="N18" s="327"/>
      <c r="O18" s="327"/>
      <c r="P18" s="327"/>
      <c r="Q18" s="327"/>
      <c r="R18" s="327"/>
      <c r="S18" s="327"/>
      <c r="T18" s="327"/>
    </row>
    <row r="19" spans="1:20" s="326" customFormat="1" ht="15" customHeight="1">
      <c r="A19" s="327"/>
      <c r="B19" s="327"/>
      <c r="C19" s="327"/>
      <c r="D19" s="327"/>
      <c r="F19" s="325"/>
      <c r="G19" s="1195" t="s">
        <v>594</v>
      </c>
      <c r="H19" s="1195"/>
      <c r="I19" s="226"/>
      <c r="J19" s="327"/>
      <c r="K19" s="327"/>
      <c r="L19" s="327"/>
      <c r="M19" s="327"/>
      <c r="N19" s="327"/>
      <c r="O19" s="327"/>
      <c r="P19" s="327"/>
      <c r="Q19" s="327"/>
      <c r="R19" s="327"/>
      <c r="S19" s="327"/>
      <c r="T19" s="327"/>
    </row>
  </sheetData>
  <sheetProtection algorithmName="SHA-512" hashValue="yF8G5uNIV4vps1Y2Ts0onBeYv4Aa5Op49OwBhhyFxOrlr4yPFNF2T8STqCX/c+gXXV1bHu+z18uXVFeTEwWhOA==" saltValue="7UbZKhbq2m/nXvBNigjxWA==" spinCount="100000"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502" hidden="1" customWidth="1"/>
    <col min="7" max="8" width="11.140625" style="508" hidden="1" customWidth="1"/>
    <col min="9" max="9" width="3.7109375" style="485" customWidth="1"/>
    <col min="10" max="11" width="3.7109375" style="484" customWidth="1"/>
    <col min="12" max="12" width="12.7109375" style="478" customWidth="1"/>
    <col min="13" max="13" width="44.7109375" style="478" customWidth="1"/>
    <col min="14" max="14" width="1.7109375" style="478" hidden="1" customWidth="1"/>
    <col min="15" max="21" width="23.7109375" style="478" hidden="1" customWidth="1"/>
    <col min="22" max="22" width="1.7109375" style="478" hidden="1" customWidth="1"/>
    <col min="23" max="23" width="11.7109375" style="478" customWidth="1"/>
    <col min="24" max="24" width="3.7109375" style="478" customWidth="1"/>
    <col min="25" max="25" width="11.7109375" style="478" customWidth="1"/>
    <col min="26" max="26" width="8.5703125" style="478" hidden="1" customWidth="1"/>
    <col min="27" max="27" width="4.7109375" style="478" customWidth="1"/>
    <col min="28" max="28" width="115.7109375" style="478" customWidth="1"/>
    <col min="29" max="33" width="10.5703125" style="502"/>
    <col min="34" max="249" width="10.5703125" style="478"/>
    <col min="250" max="257" width="0" style="478" hidden="1" customWidth="1"/>
    <col min="258" max="260" width="3.7109375" style="478" customWidth="1"/>
    <col min="261" max="261" width="12.7109375" style="478" customWidth="1"/>
    <col min="262" max="262" width="47.42578125" style="478" customWidth="1"/>
    <col min="263" max="271" width="0" style="478" hidden="1" customWidth="1"/>
    <col min="272" max="272" width="11.7109375" style="478" customWidth="1"/>
    <col min="273" max="273" width="6.42578125" style="478" bestFit="1" customWidth="1"/>
    <col min="274" max="274" width="11.7109375" style="478" customWidth="1"/>
    <col min="275" max="275" width="0" style="478" hidden="1" customWidth="1"/>
    <col min="276" max="276" width="3.7109375" style="478" customWidth="1"/>
    <col min="277" max="277" width="11.140625" style="478" bestFit="1" customWidth="1"/>
    <col min="278" max="505" width="10.5703125" style="478"/>
    <col min="506" max="513" width="0" style="478" hidden="1" customWidth="1"/>
    <col min="514" max="516" width="3.7109375" style="478" customWidth="1"/>
    <col min="517" max="517" width="12.7109375" style="478" customWidth="1"/>
    <col min="518" max="518" width="47.42578125" style="478" customWidth="1"/>
    <col min="519" max="527" width="0" style="478" hidden="1" customWidth="1"/>
    <col min="528" max="528" width="11.7109375" style="478" customWidth="1"/>
    <col min="529" max="529" width="6.42578125" style="478" bestFit="1" customWidth="1"/>
    <col min="530" max="530" width="11.7109375" style="478" customWidth="1"/>
    <col min="531" max="531" width="0" style="478" hidden="1" customWidth="1"/>
    <col min="532" max="532" width="3.7109375" style="478" customWidth="1"/>
    <col min="533" max="533" width="11.140625" style="478" bestFit="1" customWidth="1"/>
    <col min="534" max="761" width="10.5703125" style="478"/>
    <col min="762" max="769" width="0" style="478" hidden="1" customWidth="1"/>
    <col min="770" max="772" width="3.7109375" style="478" customWidth="1"/>
    <col min="773" max="773" width="12.7109375" style="478" customWidth="1"/>
    <col min="774" max="774" width="47.42578125" style="478" customWidth="1"/>
    <col min="775" max="783" width="0" style="478" hidden="1" customWidth="1"/>
    <col min="784" max="784" width="11.7109375" style="478" customWidth="1"/>
    <col min="785" max="785" width="6.42578125" style="478" bestFit="1" customWidth="1"/>
    <col min="786" max="786" width="11.7109375" style="478" customWidth="1"/>
    <col min="787" max="787" width="0" style="478" hidden="1" customWidth="1"/>
    <col min="788" max="788" width="3.7109375" style="478" customWidth="1"/>
    <col min="789" max="789" width="11.140625" style="478" bestFit="1" customWidth="1"/>
    <col min="790" max="1017" width="10.5703125" style="478"/>
    <col min="1018" max="1025" width="0" style="478" hidden="1" customWidth="1"/>
    <col min="1026" max="1028" width="3.7109375" style="478" customWidth="1"/>
    <col min="1029" max="1029" width="12.7109375" style="478" customWidth="1"/>
    <col min="1030" max="1030" width="47.42578125" style="478" customWidth="1"/>
    <col min="1031" max="1039" width="0" style="478" hidden="1" customWidth="1"/>
    <col min="1040" max="1040" width="11.7109375" style="478" customWidth="1"/>
    <col min="1041" max="1041" width="6.42578125" style="478" bestFit="1" customWidth="1"/>
    <col min="1042" max="1042" width="11.7109375" style="478" customWidth="1"/>
    <col min="1043" max="1043" width="0" style="478" hidden="1" customWidth="1"/>
    <col min="1044" max="1044" width="3.7109375" style="478" customWidth="1"/>
    <col min="1045" max="1045" width="11.140625" style="478" bestFit="1" customWidth="1"/>
    <col min="1046" max="1273" width="10.5703125" style="478"/>
    <col min="1274" max="1281" width="0" style="478" hidden="1" customWidth="1"/>
    <col min="1282" max="1284" width="3.7109375" style="478" customWidth="1"/>
    <col min="1285" max="1285" width="12.7109375" style="478" customWidth="1"/>
    <col min="1286" max="1286" width="47.42578125" style="478" customWidth="1"/>
    <col min="1287" max="1295" width="0" style="478" hidden="1" customWidth="1"/>
    <col min="1296" max="1296" width="11.7109375" style="478" customWidth="1"/>
    <col min="1297" max="1297" width="6.42578125" style="478" bestFit="1" customWidth="1"/>
    <col min="1298" max="1298" width="11.7109375" style="478" customWidth="1"/>
    <col min="1299" max="1299" width="0" style="478" hidden="1" customWidth="1"/>
    <col min="1300" max="1300" width="3.7109375" style="478" customWidth="1"/>
    <col min="1301" max="1301" width="11.140625" style="478" bestFit="1" customWidth="1"/>
    <col min="1302" max="1529" width="10.5703125" style="478"/>
    <col min="1530" max="1537" width="0" style="478" hidden="1" customWidth="1"/>
    <col min="1538" max="1540" width="3.7109375" style="478" customWidth="1"/>
    <col min="1541" max="1541" width="12.7109375" style="478" customWidth="1"/>
    <col min="1542" max="1542" width="47.42578125" style="478" customWidth="1"/>
    <col min="1543" max="1551" width="0" style="478" hidden="1" customWidth="1"/>
    <col min="1552" max="1552" width="11.7109375" style="478" customWidth="1"/>
    <col min="1553" max="1553" width="6.42578125" style="478" bestFit="1" customWidth="1"/>
    <col min="1554" max="1554" width="11.7109375" style="478" customWidth="1"/>
    <col min="1555" max="1555" width="0" style="478" hidden="1" customWidth="1"/>
    <col min="1556" max="1556" width="3.7109375" style="478" customWidth="1"/>
    <col min="1557" max="1557" width="11.140625" style="478" bestFit="1" customWidth="1"/>
    <col min="1558" max="1785" width="10.5703125" style="478"/>
    <col min="1786" max="1793" width="0" style="478" hidden="1" customWidth="1"/>
    <col min="1794" max="1796" width="3.7109375" style="478" customWidth="1"/>
    <col min="1797" max="1797" width="12.7109375" style="478" customWidth="1"/>
    <col min="1798" max="1798" width="47.42578125" style="478" customWidth="1"/>
    <col min="1799" max="1807" width="0" style="478" hidden="1" customWidth="1"/>
    <col min="1808" max="1808" width="11.7109375" style="478" customWidth="1"/>
    <col min="1809" max="1809" width="6.42578125" style="478" bestFit="1" customWidth="1"/>
    <col min="1810" max="1810" width="11.7109375" style="478" customWidth="1"/>
    <col min="1811" max="1811" width="0" style="478" hidden="1" customWidth="1"/>
    <col min="1812" max="1812" width="3.7109375" style="478" customWidth="1"/>
    <col min="1813" max="1813" width="11.140625" style="478" bestFit="1" customWidth="1"/>
    <col min="1814" max="2041" width="10.5703125" style="478"/>
    <col min="2042" max="2049" width="0" style="478" hidden="1" customWidth="1"/>
    <col min="2050" max="2052" width="3.7109375" style="478" customWidth="1"/>
    <col min="2053" max="2053" width="12.7109375" style="478" customWidth="1"/>
    <col min="2054" max="2054" width="47.42578125" style="478" customWidth="1"/>
    <col min="2055" max="2063" width="0" style="478" hidden="1" customWidth="1"/>
    <col min="2064" max="2064" width="11.7109375" style="478" customWidth="1"/>
    <col min="2065" max="2065" width="6.42578125" style="478" bestFit="1" customWidth="1"/>
    <col min="2066" max="2066" width="11.7109375" style="478" customWidth="1"/>
    <col min="2067" max="2067" width="0" style="478" hidden="1" customWidth="1"/>
    <col min="2068" max="2068" width="3.7109375" style="478" customWidth="1"/>
    <col min="2069" max="2069" width="11.140625" style="478" bestFit="1" customWidth="1"/>
    <col min="2070" max="2297" width="10.5703125" style="478"/>
    <col min="2298" max="2305" width="0" style="478" hidden="1" customWidth="1"/>
    <col min="2306" max="2308" width="3.7109375" style="478" customWidth="1"/>
    <col min="2309" max="2309" width="12.7109375" style="478" customWidth="1"/>
    <col min="2310" max="2310" width="47.42578125" style="478" customWidth="1"/>
    <col min="2311" max="2319" width="0" style="478" hidden="1" customWidth="1"/>
    <col min="2320" max="2320" width="11.7109375" style="478" customWidth="1"/>
    <col min="2321" max="2321" width="6.42578125" style="478" bestFit="1" customWidth="1"/>
    <col min="2322" max="2322" width="11.7109375" style="478" customWidth="1"/>
    <col min="2323" max="2323" width="0" style="478" hidden="1" customWidth="1"/>
    <col min="2324" max="2324" width="3.7109375" style="478" customWidth="1"/>
    <col min="2325" max="2325" width="11.140625" style="478" bestFit="1" customWidth="1"/>
    <col min="2326" max="2553" width="10.5703125" style="478"/>
    <col min="2554" max="2561" width="0" style="478" hidden="1" customWidth="1"/>
    <col min="2562" max="2564" width="3.7109375" style="478" customWidth="1"/>
    <col min="2565" max="2565" width="12.7109375" style="478" customWidth="1"/>
    <col min="2566" max="2566" width="47.42578125" style="478" customWidth="1"/>
    <col min="2567" max="2575" width="0" style="478" hidden="1" customWidth="1"/>
    <col min="2576" max="2576" width="11.7109375" style="478" customWidth="1"/>
    <col min="2577" max="2577" width="6.42578125" style="478" bestFit="1" customWidth="1"/>
    <col min="2578" max="2578" width="11.7109375" style="478" customWidth="1"/>
    <col min="2579" max="2579" width="0" style="478" hidden="1" customWidth="1"/>
    <col min="2580" max="2580" width="3.7109375" style="478" customWidth="1"/>
    <col min="2581" max="2581" width="11.140625" style="478" bestFit="1" customWidth="1"/>
    <col min="2582" max="2809" width="10.5703125" style="478"/>
    <col min="2810" max="2817" width="0" style="478" hidden="1" customWidth="1"/>
    <col min="2818" max="2820" width="3.7109375" style="478" customWidth="1"/>
    <col min="2821" max="2821" width="12.7109375" style="478" customWidth="1"/>
    <col min="2822" max="2822" width="47.42578125" style="478" customWidth="1"/>
    <col min="2823" max="2831" width="0" style="478" hidden="1" customWidth="1"/>
    <col min="2832" max="2832" width="11.7109375" style="478" customWidth="1"/>
    <col min="2833" max="2833" width="6.42578125" style="478" bestFit="1" customWidth="1"/>
    <col min="2834" max="2834" width="11.7109375" style="478" customWidth="1"/>
    <col min="2835" max="2835" width="0" style="478" hidden="1" customWidth="1"/>
    <col min="2836" max="2836" width="3.7109375" style="478" customWidth="1"/>
    <col min="2837" max="2837" width="11.140625" style="478" bestFit="1" customWidth="1"/>
    <col min="2838" max="3065" width="10.5703125" style="478"/>
    <col min="3066" max="3073" width="0" style="478" hidden="1" customWidth="1"/>
    <col min="3074" max="3076" width="3.7109375" style="478" customWidth="1"/>
    <col min="3077" max="3077" width="12.7109375" style="478" customWidth="1"/>
    <col min="3078" max="3078" width="47.42578125" style="478" customWidth="1"/>
    <col min="3079" max="3087" width="0" style="478" hidden="1" customWidth="1"/>
    <col min="3088" max="3088" width="11.7109375" style="478" customWidth="1"/>
    <col min="3089" max="3089" width="6.42578125" style="478" bestFit="1" customWidth="1"/>
    <col min="3090" max="3090" width="11.7109375" style="478" customWidth="1"/>
    <col min="3091" max="3091" width="0" style="478" hidden="1" customWidth="1"/>
    <col min="3092" max="3092" width="3.7109375" style="478" customWidth="1"/>
    <col min="3093" max="3093" width="11.140625" style="478" bestFit="1" customWidth="1"/>
    <col min="3094" max="3321" width="10.5703125" style="478"/>
    <col min="3322" max="3329" width="0" style="478" hidden="1" customWidth="1"/>
    <col min="3330" max="3332" width="3.7109375" style="478" customWidth="1"/>
    <col min="3333" max="3333" width="12.7109375" style="478" customWidth="1"/>
    <col min="3334" max="3334" width="47.42578125" style="478" customWidth="1"/>
    <col min="3335" max="3343" width="0" style="478" hidden="1" customWidth="1"/>
    <col min="3344" max="3344" width="11.7109375" style="478" customWidth="1"/>
    <col min="3345" max="3345" width="6.42578125" style="478" bestFit="1" customWidth="1"/>
    <col min="3346" max="3346" width="11.7109375" style="478" customWidth="1"/>
    <col min="3347" max="3347" width="0" style="478" hidden="1" customWidth="1"/>
    <col min="3348" max="3348" width="3.7109375" style="478" customWidth="1"/>
    <col min="3349" max="3349" width="11.140625" style="478" bestFit="1" customWidth="1"/>
    <col min="3350" max="3577" width="10.5703125" style="478"/>
    <col min="3578" max="3585" width="0" style="478" hidden="1" customWidth="1"/>
    <col min="3586" max="3588" width="3.7109375" style="478" customWidth="1"/>
    <col min="3589" max="3589" width="12.7109375" style="478" customWidth="1"/>
    <col min="3590" max="3590" width="47.42578125" style="478" customWidth="1"/>
    <col min="3591" max="3599" width="0" style="478" hidden="1" customWidth="1"/>
    <col min="3600" max="3600" width="11.7109375" style="478" customWidth="1"/>
    <col min="3601" max="3601" width="6.42578125" style="478" bestFit="1" customWidth="1"/>
    <col min="3602" max="3602" width="11.7109375" style="478" customWidth="1"/>
    <col min="3603" max="3603" width="0" style="478" hidden="1" customWidth="1"/>
    <col min="3604" max="3604" width="3.7109375" style="478" customWidth="1"/>
    <col min="3605" max="3605" width="11.140625" style="478" bestFit="1" customWidth="1"/>
    <col min="3606" max="3833" width="10.5703125" style="478"/>
    <col min="3834" max="3841" width="0" style="478" hidden="1" customWidth="1"/>
    <col min="3842" max="3844" width="3.7109375" style="478" customWidth="1"/>
    <col min="3845" max="3845" width="12.7109375" style="478" customWidth="1"/>
    <col min="3846" max="3846" width="47.42578125" style="478" customWidth="1"/>
    <col min="3847" max="3855" width="0" style="478" hidden="1" customWidth="1"/>
    <col min="3856" max="3856" width="11.7109375" style="478" customWidth="1"/>
    <col min="3857" max="3857" width="6.42578125" style="478" bestFit="1" customWidth="1"/>
    <col min="3858" max="3858" width="11.7109375" style="478" customWidth="1"/>
    <col min="3859" max="3859" width="0" style="478" hidden="1" customWidth="1"/>
    <col min="3860" max="3860" width="3.7109375" style="478" customWidth="1"/>
    <col min="3861" max="3861" width="11.140625" style="478" bestFit="1" customWidth="1"/>
    <col min="3862" max="4089" width="10.5703125" style="478"/>
    <col min="4090" max="4097" width="0" style="478" hidden="1" customWidth="1"/>
    <col min="4098" max="4100" width="3.7109375" style="478" customWidth="1"/>
    <col min="4101" max="4101" width="12.7109375" style="478" customWidth="1"/>
    <col min="4102" max="4102" width="47.42578125" style="478" customWidth="1"/>
    <col min="4103" max="4111" width="0" style="478" hidden="1" customWidth="1"/>
    <col min="4112" max="4112" width="11.7109375" style="478" customWidth="1"/>
    <col min="4113" max="4113" width="6.42578125" style="478" bestFit="1" customWidth="1"/>
    <col min="4114" max="4114" width="11.7109375" style="478" customWidth="1"/>
    <col min="4115" max="4115" width="0" style="478" hidden="1" customWidth="1"/>
    <col min="4116" max="4116" width="3.7109375" style="478" customWidth="1"/>
    <col min="4117" max="4117" width="11.140625" style="478" bestFit="1" customWidth="1"/>
    <col min="4118" max="4345" width="10.5703125" style="478"/>
    <col min="4346" max="4353" width="0" style="478" hidden="1" customWidth="1"/>
    <col min="4354" max="4356" width="3.7109375" style="478" customWidth="1"/>
    <col min="4357" max="4357" width="12.7109375" style="478" customWidth="1"/>
    <col min="4358" max="4358" width="47.42578125" style="478" customWidth="1"/>
    <col min="4359" max="4367" width="0" style="478" hidden="1" customWidth="1"/>
    <col min="4368" max="4368" width="11.7109375" style="478" customWidth="1"/>
    <col min="4369" max="4369" width="6.42578125" style="478" bestFit="1" customWidth="1"/>
    <col min="4370" max="4370" width="11.7109375" style="478" customWidth="1"/>
    <col min="4371" max="4371" width="0" style="478" hidden="1" customWidth="1"/>
    <col min="4372" max="4372" width="3.7109375" style="478" customWidth="1"/>
    <col min="4373" max="4373" width="11.140625" style="478" bestFit="1" customWidth="1"/>
    <col min="4374" max="4601" width="10.5703125" style="478"/>
    <col min="4602" max="4609" width="0" style="478" hidden="1" customWidth="1"/>
    <col min="4610" max="4612" width="3.7109375" style="478" customWidth="1"/>
    <col min="4613" max="4613" width="12.7109375" style="478" customWidth="1"/>
    <col min="4614" max="4614" width="47.42578125" style="478" customWidth="1"/>
    <col min="4615" max="4623" width="0" style="478" hidden="1" customWidth="1"/>
    <col min="4624" max="4624" width="11.7109375" style="478" customWidth="1"/>
    <col min="4625" max="4625" width="6.42578125" style="478" bestFit="1" customWidth="1"/>
    <col min="4626" max="4626" width="11.7109375" style="478" customWidth="1"/>
    <col min="4627" max="4627" width="0" style="478" hidden="1" customWidth="1"/>
    <col min="4628" max="4628" width="3.7109375" style="478" customWidth="1"/>
    <col min="4629" max="4629" width="11.140625" style="478" bestFit="1" customWidth="1"/>
    <col min="4630" max="4857" width="10.5703125" style="478"/>
    <col min="4858" max="4865" width="0" style="478" hidden="1" customWidth="1"/>
    <col min="4866" max="4868" width="3.7109375" style="478" customWidth="1"/>
    <col min="4869" max="4869" width="12.7109375" style="478" customWidth="1"/>
    <col min="4870" max="4870" width="47.42578125" style="478" customWidth="1"/>
    <col min="4871" max="4879" width="0" style="478" hidden="1" customWidth="1"/>
    <col min="4880" max="4880" width="11.7109375" style="478" customWidth="1"/>
    <col min="4881" max="4881" width="6.42578125" style="478" bestFit="1" customWidth="1"/>
    <col min="4882" max="4882" width="11.7109375" style="478" customWidth="1"/>
    <col min="4883" max="4883" width="0" style="478" hidden="1" customWidth="1"/>
    <col min="4884" max="4884" width="3.7109375" style="478" customWidth="1"/>
    <col min="4885" max="4885" width="11.140625" style="478" bestFit="1" customWidth="1"/>
    <col min="4886" max="5113" width="10.5703125" style="478"/>
    <col min="5114" max="5121" width="0" style="478" hidden="1" customWidth="1"/>
    <col min="5122" max="5124" width="3.7109375" style="478" customWidth="1"/>
    <col min="5125" max="5125" width="12.7109375" style="478" customWidth="1"/>
    <col min="5126" max="5126" width="47.42578125" style="478" customWidth="1"/>
    <col min="5127" max="5135" width="0" style="478" hidden="1" customWidth="1"/>
    <col min="5136" max="5136" width="11.7109375" style="478" customWidth="1"/>
    <col min="5137" max="5137" width="6.42578125" style="478" bestFit="1" customWidth="1"/>
    <col min="5138" max="5138" width="11.7109375" style="478" customWidth="1"/>
    <col min="5139" max="5139" width="0" style="478" hidden="1" customWidth="1"/>
    <col min="5140" max="5140" width="3.7109375" style="478" customWidth="1"/>
    <col min="5141" max="5141" width="11.140625" style="478" bestFit="1" customWidth="1"/>
    <col min="5142" max="5369" width="10.5703125" style="478"/>
    <col min="5370" max="5377" width="0" style="478" hidden="1" customWidth="1"/>
    <col min="5378" max="5380" width="3.7109375" style="478" customWidth="1"/>
    <col min="5381" max="5381" width="12.7109375" style="478" customWidth="1"/>
    <col min="5382" max="5382" width="47.42578125" style="478" customWidth="1"/>
    <col min="5383" max="5391" width="0" style="478" hidden="1" customWidth="1"/>
    <col min="5392" max="5392" width="11.7109375" style="478" customWidth="1"/>
    <col min="5393" max="5393" width="6.42578125" style="478" bestFit="1" customWidth="1"/>
    <col min="5394" max="5394" width="11.7109375" style="478" customWidth="1"/>
    <col min="5395" max="5395" width="0" style="478" hidden="1" customWidth="1"/>
    <col min="5396" max="5396" width="3.7109375" style="478" customWidth="1"/>
    <col min="5397" max="5397" width="11.140625" style="478" bestFit="1" customWidth="1"/>
    <col min="5398" max="5625" width="10.5703125" style="478"/>
    <col min="5626" max="5633" width="0" style="478" hidden="1" customWidth="1"/>
    <col min="5634" max="5636" width="3.7109375" style="478" customWidth="1"/>
    <col min="5637" max="5637" width="12.7109375" style="478" customWidth="1"/>
    <col min="5638" max="5638" width="47.42578125" style="478" customWidth="1"/>
    <col min="5639" max="5647" width="0" style="478" hidden="1" customWidth="1"/>
    <col min="5648" max="5648" width="11.7109375" style="478" customWidth="1"/>
    <col min="5649" max="5649" width="6.42578125" style="478" bestFit="1" customWidth="1"/>
    <col min="5650" max="5650" width="11.7109375" style="478" customWidth="1"/>
    <col min="5651" max="5651" width="0" style="478" hidden="1" customWidth="1"/>
    <col min="5652" max="5652" width="3.7109375" style="478" customWidth="1"/>
    <col min="5653" max="5653" width="11.140625" style="478" bestFit="1" customWidth="1"/>
    <col min="5654" max="5881" width="10.5703125" style="478"/>
    <col min="5882" max="5889" width="0" style="478" hidden="1" customWidth="1"/>
    <col min="5890" max="5892" width="3.7109375" style="478" customWidth="1"/>
    <col min="5893" max="5893" width="12.7109375" style="478" customWidth="1"/>
    <col min="5894" max="5894" width="47.42578125" style="478" customWidth="1"/>
    <col min="5895" max="5903" width="0" style="478" hidden="1" customWidth="1"/>
    <col min="5904" max="5904" width="11.7109375" style="478" customWidth="1"/>
    <col min="5905" max="5905" width="6.42578125" style="478" bestFit="1" customWidth="1"/>
    <col min="5906" max="5906" width="11.7109375" style="478" customWidth="1"/>
    <col min="5907" max="5907" width="0" style="478" hidden="1" customWidth="1"/>
    <col min="5908" max="5908" width="3.7109375" style="478" customWidth="1"/>
    <col min="5909" max="5909" width="11.140625" style="478" bestFit="1" customWidth="1"/>
    <col min="5910" max="6137" width="10.5703125" style="478"/>
    <col min="6138" max="6145" width="0" style="478" hidden="1" customWidth="1"/>
    <col min="6146" max="6148" width="3.7109375" style="478" customWidth="1"/>
    <col min="6149" max="6149" width="12.7109375" style="478" customWidth="1"/>
    <col min="6150" max="6150" width="47.42578125" style="478" customWidth="1"/>
    <col min="6151" max="6159" width="0" style="478" hidden="1" customWidth="1"/>
    <col min="6160" max="6160" width="11.7109375" style="478" customWidth="1"/>
    <col min="6161" max="6161" width="6.42578125" style="478" bestFit="1" customWidth="1"/>
    <col min="6162" max="6162" width="11.7109375" style="478" customWidth="1"/>
    <col min="6163" max="6163" width="0" style="478" hidden="1" customWidth="1"/>
    <col min="6164" max="6164" width="3.7109375" style="478" customWidth="1"/>
    <col min="6165" max="6165" width="11.140625" style="478" bestFit="1" customWidth="1"/>
    <col min="6166" max="6393" width="10.5703125" style="478"/>
    <col min="6394" max="6401" width="0" style="478" hidden="1" customWidth="1"/>
    <col min="6402" max="6404" width="3.7109375" style="478" customWidth="1"/>
    <col min="6405" max="6405" width="12.7109375" style="478" customWidth="1"/>
    <col min="6406" max="6406" width="47.42578125" style="478" customWidth="1"/>
    <col min="6407" max="6415" width="0" style="478" hidden="1" customWidth="1"/>
    <col min="6416" max="6416" width="11.7109375" style="478" customWidth="1"/>
    <col min="6417" max="6417" width="6.42578125" style="478" bestFit="1" customWidth="1"/>
    <col min="6418" max="6418" width="11.7109375" style="478" customWidth="1"/>
    <col min="6419" max="6419" width="0" style="478" hidden="1" customWidth="1"/>
    <col min="6420" max="6420" width="3.7109375" style="478" customWidth="1"/>
    <col min="6421" max="6421" width="11.140625" style="478" bestFit="1" customWidth="1"/>
    <col min="6422" max="6649" width="10.5703125" style="478"/>
    <col min="6650" max="6657" width="0" style="478" hidden="1" customWidth="1"/>
    <col min="6658" max="6660" width="3.7109375" style="478" customWidth="1"/>
    <col min="6661" max="6661" width="12.7109375" style="478" customWidth="1"/>
    <col min="6662" max="6662" width="47.42578125" style="478" customWidth="1"/>
    <col min="6663" max="6671" width="0" style="478" hidden="1" customWidth="1"/>
    <col min="6672" max="6672" width="11.7109375" style="478" customWidth="1"/>
    <col min="6673" max="6673" width="6.42578125" style="478" bestFit="1" customWidth="1"/>
    <col min="6674" max="6674" width="11.7109375" style="478" customWidth="1"/>
    <col min="6675" max="6675" width="0" style="478" hidden="1" customWidth="1"/>
    <col min="6676" max="6676" width="3.7109375" style="478" customWidth="1"/>
    <col min="6677" max="6677" width="11.140625" style="478" bestFit="1" customWidth="1"/>
    <col min="6678" max="6905" width="10.5703125" style="478"/>
    <col min="6906" max="6913" width="0" style="478" hidden="1" customWidth="1"/>
    <col min="6914" max="6916" width="3.7109375" style="478" customWidth="1"/>
    <col min="6917" max="6917" width="12.7109375" style="478" customWidth="1"/>
    <col min="6918" max="6918" width="47.42578125" style="478" customWidth="1"/>
    <col min="6919" max="6927" width="0" style="478" hidden="1" customWidth="1"/>
    <col min="6928" max="6928" width="11.7109375" style="478" customWidth="1"/>
    <col min="6929" max="6929" width="6.42578125" style="478" bestFit="1" customWidth="1"/>
    <col min="6930" max="6930" width="11.7109375" style="478" customWidth="1"/>
    <col min="6931" max="6931" width="0" style="478" hidden="1" customWidth="1"/>
    <col min="6932" max="6932" width="3.7109375" style="478" customWidth="1"/>
    <col min="6933" max="6933" width="11.140625" style="478" bestFit="1" customWidth="1"/>
    <col min="6934" max="7161" width="10.5703125" style="478"/>
    <col min="7162" max="7169" width="0" style="478" hidden="1" customWidth="1"/>
    <col min="7170" max="7172" width="3.7109375" style="478" customWidth="1"/>
    <col min="7173" max="7173" width="12.7109375" style="478" customWidth="1"/>
    <col min="7174" max="7174" width="47.42578125" style="478" customWidth="1"/>
    <col min="7175" max="7183" width="0" style="478" hidden="1" customWidth="1"/>
    <col min="7184" max="7184" width="11.7109375" style="478" customWidth="1"/>
    <col min="7185" max="7185" width="6.42578125" style="478" bestFit="1" customWidth="1"/>
    <col min="7186" max="7186" width="11.7109375" style="478" customWidth="1"/>
    <col min="7187" max="7187" width="0" style="478" hidden="1" customWidth="1"/>
    <col min="7188" max="7188" width="3.7109375" style="478" customWidth="1"/>
    <col min="7189" max="7189" width="11.140625" style="478" bestFit="1" customWidth="1"/>
    <col min="7190" max="7417" width="10.5703125" style="478"/>
    <col min="7418" max="7425" width="0" style="478" hidden="1" customWidth="1"/>
    <col min="7426" max="7428" width="3.7109375" style="478" customWidth="1"/>
    <col min="7429" max="7429" width="12.7109375" style="478" customWidth="1"/>
    <col min="7430" max="7430" width="47.42578125" style="478" customWidth="1"/>
    <col min="7431" max="7439" width="0" style="478" hidden="1" customWidth="1"/>
    <col min="7440" max="7440" width="11.7109375" style="478" customWidth="1"/>
    <col min="7441" max="7441" width="6.42578125" style="478" bestFit="1" customWidth="1"/>
    <col min="7442" max="7442" width="11.7109375" style="478" customWidth="1"/>
    <col min="7443" max="7443" width="0" style="478" hidden="1" customWidth="1"/>
    <col min="7444" max="7444" width="3.7109375" style="478" customWidth="1"/>
    <col min="7445" max="7445" width="11.140625" style="478" bestFit="1" customWidth="1"/>
    <col min="7446" max="7673" width="10.5703125" style="478"/>
    <col min="7674" max="7681" width="0" style="478" hidden="1" customWidth="1"/>
    <col min="7682" max="7684" width="3.7109375" style="478" customWidth="1"/>
    <col min="7685" max="7685" width="12.7109375" style="478" customWidth="1"/>
    <col min="7686" max="7686" width="47.42578125" style="478" customWidth="1"/>
    <col min="7687" max="7695" width="0" style="478" hidden="1" customWidth="1"/>
    <col min="7696" max="7696" width="11.7109375" style="478" customWidth="1"/>
    <col min="7697" max="7697" width="6.42578125" style="478" bestFit="1" customWidth="1"/>
    <col min="7698" max="7698" width="11.7109375" style="478" customWidth="1"/>
    <col min="7699" max="7699" width="0" style="478" hidden="1" customWidth="1"/>
    <col min="7700" max="7700" width="3.7109375" style="478" customWidth="1"/>
    <col min="7701" max="7701" width="11.140625" style="478" bestFit="1" customWidth="1"/>
    <col min="7702" max="7929" width="10.5703125" style="478"/>
    <col min="7930" max="7937" width="0" style="478" hidden="1" customWidth="1"/>
    <col min="7938" max="7940" width="3.7109375" style="478" customWidth="1"/>
    <col min="7941" max="7941" width="12.7109375" style="478" customWidth="1"/>
    <col min="7942" max="7942" width="47.42578125" style="478" customWidth="1"/>
    <col min="7943" max="7951" width="0" style="478" hidden="1" customWidth="1"/>
    <col min="7952" max="7952" width="11.7109375" style="478" customWidth="1"/>
    <col min="7953" max="7953" width="6.42578125" style="478" bestFit="1" customWidth="1"/>
    <col min="7954" max="7954" width="11.7109375" style="478" customWidth="1"/>
    <col min="7955" max="7955" width="0" style="478" hidden="1" customWidth="1"/>
    <col min="7956" max="7956" width="3.7109375" style="478" customWidth="1"/>
    <col min="7957" max="7957" width="11.140625" style="478" bestFit="1" customWidth="1"/>
    <col min="7958" max="8185" width="10.5703125" style="478"/>
    <col min="8186" max="8193" width="0" style="478" hidden="1" customWidth="1"/>
    <col min="8194" max="8196" width="3.7109375" style="478" customWidth="1"/>
    <col min="8197" max="8197" width="12.7109375" style="478" customWidth="1"/>
    <col min="8198" max="8198" width="47.42578125" style="478" customWidth="1"/>
    <col min="8199" max="8207" width="0" style="478" hidden="1" customWidth="1"/>
    <col min="8208" max="8208" width="11.7109375" style="478" customWidth="1"/>
    <col min="8209" max="8209" width="6.42578125" style="478" bestFit="1" customWidth="1"/>
    <col min="8210" max="8210" width="11.7109375" style="478" customWidth="1"/>
    <col min="8211" max="8211" width="0" style="478" hidden="1" customWidth="1"/>
    <col min="8212" max="8212" width="3.7109375" style="478" customWidth="1"/>
    <col min="8213" max="8213" width="11.140625" style="478" bestFit="1" customWidth="1"/>
    <col min="8214" max="8441" width="10.5703125" style="478"/>
    <col min="8442" max="8449" width="0" style="478" hidden="1" customWidth="1"/>
    <col min="8450" max="8452" width="3.7109375" style="478" customWidth="1"/>
    <col min="8453" max="8453" width="12.7109375" style="478" customWidth="1"/>
    <col min="8454" max="8454" width="47.42578125" style="478" customWidth="1"/>
    <col min="8455" max="8463" width="0" style="478" hidden="1" customWidth="1"/>
    <col min="8464" max="8464" width="11.7109375" style="478" customWidth="1"/>
    <col min="8465" max="8465" width="6.42578125" style="478" bestFit="1" customWidth="1"/>
    <col min="8466" max="8466" width="11.7109375" style="478" customWidth="1"/>
    <col min="8467" max="8467" width="0" style="478" hidden="1" customWidth="1"/>
    <col min="8468" max="8468" width="3.7109375" style="478" customWidth="1"/>
    <col min="8469" max="8469" width="11.140625" style="478" bestFit="1" customWidth="1"/>
    <col min="8470" max="8697" width="10.5703125" style="478"/>
    <col min="8698" max="8705" width="0" style="478" hidden="1" customWidth="1"/>
    <col min="8706" max="8708" width="3.7109375" style="478" customWidth="1"/>
    <col min="8709" max="8709" width="12.7109375" style="478" customWidth="1"/>
    <col min="8710" max="8710" width="47.42578125" style="478" customWidth="1"/>
    <col min="8711" max="8719" width="0" style="478" hidden="1" customWidth="1"/>
    <col min="8720" max="8720" width="11.7109375" style="478" customWidth="1"/>
    <col min="8721" max="8721" width="6.42578125" style="478" bestFit="1" customWidth="1"/>
    <col min="8722" max="8722" width="11.7109375" style="478" customWidth="1"/>
    <col min="8723" max="8723" width="0" style="478" hidden="1" customWidth="1"/>
    <col min="8724" max="8724" width="3.7109375" style="478" customWidth="1"/>
    <col min="8725" max="8725" width="11.140625" style="478" bestFit="1" customWidth="1"/>
    <col min="8726" max="8953" width="10.5703125" style="478"/>
    <col min="8954" max="8961" width="0" style="478" hidden="1" customWidth="1"/>
    <col min="8962" max="8964" width="3.7109375" style="478" customWidth="1"/>
    <col min="8965" max="8965" width="12.7109375" style="478" customWidth="1"/>
    <col min="8966" max="8966" width="47.42578125" style="478" customWidth="1"/>
    <col min="8967" max="8975" width="0" style="478" hidden="1" customWidth="1"/>
    <col min="8976" max="8976" width="11.7109375" style="478" customWidth="1"/>
    <col min="8977" max="8977" width="6.42578125" style="478" bestFit="1" customWidth="1"/>
    <col min="8978" max="8978" width="11.7109375" style="478" customWidth="1"/>
    <col min="8979" max="8979" width="0" style="478" hidden="1" customWidth="1"/>
    <col min="8980" max="8980" width="3.7109375" style="478" customWidth="1"/>
    <col min="8981" max="8981" width="11.140625" style="478" bestFit="1" customWidth="1"/>
    <col min="8982" max="9209" width="10.5703125" style="478"/>
    <col min="9210" max="9217" width="0" style="478" hidden="1" customWidth="1"/>
    <col min="9218" max="9220" width="3.7109375" style="478" customWidth="1"/>
    <col min="9221" max="9221" width="12.7109375" style="478" customWidth="1"/>
    <col min="9222" max="9222" width="47.42578125" style="478" customWidth="1"/>
    <col min="9223" max="9231" width="0" style="478" hidden="1" customWidth="1"/>
    <col min="9232" max="9232" width="11.7109375" style="478" customWidth="1"/>
    <col min="9233" max="9233" width="6.42578125" style="478" bestFit="1" customWidth="1"/>
    <col min="9234" max="9234" width="11.7109375" style="478" customWidth="1"/>
    <col min="9235" max="9235" width="0" style="478" hidden="1" customWidth="1"/>
    <col min="9236" max="9236" width="3.7109375" style="478" customWidth="1"/>
    <col min="9237" max="9237" width="11.140625" style="478" bestFit="1" customWidth="1"/>
    <col min="9238" max="9465" width="10.5703125" style="478"/>
    <col min="9466" max="9473" width="0" style="478" hidden="1" customWidth="1"/>
    <col min="9474" max="9476" width="3.7109375" style="478" customWidth="1"/>
    <col min="9477" max="9477" width="12.7109375" style="478" customWidth="1"/>
    <col min="9478" max="9478" width="47.42578125" style="478" customWidth="1"/>
    <col min="9479" max="9487" width="0" style="478" hidden="1" customWidth="1"/>
    <col min="9488" max="9488" width="11.7109375" style="478" customWidth="1"/>
    <col min="9489" max="9489" width="6.42578125" style="478" bestFit="1" customWidth="1"/>
    <col min="9490" max="9490" width="11.7109375" style="478" customWidth="1"/>
    <col min="9491" max="9491" width="0" style="478" hidden="1" customWidth="1"/>
    <col min="9492" max="9492" width="3.7109375" style="478" customWidth="1"/>
    <col min="9493" max="9493" width="11.140625" style="478" bestFit="1" customWidth="1"/>
    <col min="9494" max="9721" width="10.5703125" style="478"/>
    <col min="9722" max="9729" width="0" style="478" hidden="1" customWidth="1"/>
    <col min="9730" max="9732" width="3.7109375" style="478" customWidth="1"/>
    <col min="9733" max="9733" width="12.7109375" style="478" customWidth="1"/>
    <col min="9734" max="9734" width="47.42578125" style="478" customWidth="1"/>
    <col min="9735" max="9743" width="0" style="478" hidden="1" customWidth="1"/>
    <col min="9744" max="9744" width="11.7109375" style="478" customWidth="1"/>
    <col min="9745" max="9745" width="6.42578125" style="478" bestFit="1" customWidth="1"/>
    <col min="9746" max="9746" width="11.7109375" style="478" customWidth="1"/>
    <col min="9747" max="9747" width="0" style="478" hidden="1" customWidth="1"/>
    <col min="9748" max="9748" width="3.7109375" style="478" customWidth="1"/>
    <col min="9749" max="9749" width="11.140625" style="478" bestFit="1" customWidth="1"/>
    <col min="9750" max="9977" width="10.5703125" style="478"/>
    <col min="9978" max="9985" width="0" style="478" hidden="1" customWidth="1"/>
    <col min="9986" max="9988" width="3.7109375" style="478" customWidth="1"/>
    <col min="9989" max="9989" width="12.7109375" style="478" customWidth="1"/>
    <col min="9990" max="9990" width="47.42578125" style="478" customWidth="1"/>
    <col min="9991" max="9999" width="0" style="478" hidden="1" customWidth="1"/>
    <col min="10000" max="10000" width="11.7109375" style="478" customWidth="1"/>
    <col min="10001" max="10001" width="6.42578125" style="478" bestFit="1" customWidth="1"/>
    <col min="10002" max="10002" width="11.7109375" style="478" customWidth="1"/>
    <col min="10003" max="10003" width="0" style="478" hidden="1" customWidth="1"/>
    <col min="10004" max="10004" width="3.7109375" style="478" customWidth="1"/>
    <col min="10005" max="10005" width="11.140625" style="478" bestFit="1" customWidth="1"/>
    <col min="10006" max="10233" width="10.5703125" style="478"/>
    <col min="10234" max="10241" width="0" style="478" hidden="1" customWidth="1"/>
    <col min="10242" max="10244" width="3.7109375" style="478" customWidth="1"/>
    <col min="10245" max="10245" width="12.7109375" style="478" customWidth="1"/>
    <col min="10246" max="10246" width="47.42578125" style="478" customWidth="1"/>
    <col min="10247" max="10255" width="0" style="478" hidden="1" customWidth="1"/>
    <col min="10256" max="10256" width="11.7109375" style="478" customWidth="1"/>
    <col min="10257" max="10257" width="6.42578125" style="478" bestFit="1" customWidth="1"/>
    <col min="10258" max="10258" width="11.7109375" style="478" customWidth="1"/>
    <col min="10259" max="10259" width="0" style="478" hidden="1" customWidth="1"/>
    <col min="10260" max="10260" width="3.7109375" style="478" customWidth="1"/>
    <col min="10261" max="10261" width="11.140625" style="478" bestFit="1" customWidth="1"/>
    <col min="10262" max="10489" width="10.5703125" style="478"/>
    <col min="10490" max="10497" width="0" style="478" hidden="1" customWidth="1"/>
    <col min="10498" max="10500" width="3.7109375" style="478" customWidth="1"/>
    <col min="10501" max="10501" width="12.7109375" style="478" customWidth="1"/>
    <col min="10502" max="10502" width="47.42578125" style="478" customWidth="1"/>
    <col min="10503" max="10511" width="0" style="478" hidden="1" customWidth="1"/>
    <col min="10512" max="10512" width="11.7109375" style="478" customWidth="1"/>
    <col min="10513" max="10513" width="6.42578125" style="478" bestFit="1" customWidth="1"/>
    <col min="10514" max="10514" width="11.7109375" style="478" customWidth="1"/>
    <col min="10515" max="10515" width="0" style="478" hidden="1" customWidth="1"/>
    <col min="10516" max="10516" width="3.7109375" style="478" customWidth="1"/>
    <col min="10517" max="10517" width="11.140625" style="478" bestFit="1" customWidth="1"/>
    <col min="10518" max="10745" width="10.5703125" style="478"/>
    <col min="10746" max="10753" width="0" style="478" hidden="1" customWidth="1"/>
    <col min="10754" max="10756" width="3.7109375" style="478" customWidth="1"/>
    <col min="10757" max="10757" width="12.7109375" style="478" customWidth="1"/>
    <col min="10758" max="10758" width="47.42578125" style="478" customWidth="1"/>
    <col min="10759" max="10767" width="0" style="478" hidden="1" customWidth="1"/>
    <col min="10768" max="10768" width="11.7109375" style="478" customWidth="1"/>
    <col min="10769" max="10769" width="6.42578125" style="478" bestFit="1" customWidth="1"/>
    <col min="10770" max="10770" width="11.7109375" style="478" customWidth="1"/>
    <col min="10771" max="10771" width="0" style="478" hidden="1" customWidth="1"/>
    <col min="10772" max="10772" width="3.7109375" style="478" customWidth="1"/>
    <col min="10773" max="10773" width="11.140625" style="478" bestFit="1" customWidth="1"/>
    <col min="10774" max="11001" width="10.5703125" style="478"/>
    <col min="11002" max="11009" width="0" style="478" hidden="1" customWidth="1"/>
    <col min="11010" max="11012" width="3.7109375" style="478" customWidth="1"/>
    <col min="11013" max="11013" width="12.7109375" style="478" customWidth="1"/>
    <col min="11014" max="11014" width="47.42578125" style="478" customWidth="1"/>
    <col min="11015" max="11023" width="0" style="478" hidden="1" customWidth="1"/>
    <col min="11024" max="11024" width="11.7109375" style="478" customWidth="1"/>
    <col min="11025" max="11025" width="6.42578125" style="478" bestFit="1" customWidth="1"/>
    <col min="11026" max="11026" width="11.7109375" style="478" customWidth="1"/>
    <col min="11027" max="11027" width="0" style="478" hidden="1" customWidth="1"/>
    <col min="11028" max="11028" width="3.7109375" style="478" customWidth="1"/>
    <col min="11029" max="11029" width="11.140625" style="478" bestFit="1" customWidth="1"/>
    <col min="11030" max="11257" width="10.5703125" style="478"/>
    <col min="11258" max="11265" width="0" style="478" hidden="1" customWidth="1"/>
    <col min="11266" max="11268" width="3.7109375" style="478" customWidth="1"/>
    <col min="11269" max="11269" width="12.7109375" style="478" customWidth="1"/>
    <col min="11270" max="11270" width="47.42578125" style="478" customWidth="1"/>
    <col min="11271" max="11279" width="0" style="478" hidden="1" customWidth="1"/>
    <col min="11280" max="11280" width="11.7109375" style="478" customWidth="1"/>
    <col min="11281" max="11281" width="6.42578125" style="478" bestFit="1" customWidth="1"/>
    <col min="11282" max="11282" width="11.7109375" style="478" customWidth="1"/>
    <col min="11283" max="11283" width="0" style="478" hidden="1" customWidth="1"/>
    <col min="11284" max="11284" width="3.7109375" style="478" customWidth="1"/>
    <col min="11285" max="11285" width="11.140625" style="478" bestFit="1" customWidth="1"/>
    <col min="11286" max="11513" width="10.5703125" style="478"/>
    <col min="11514" max="11521" width="0" style="478" hidden="1" customWidth="1"/>
    <col min="11522" max="11524" width="3.7109375" style="478" customWidth="1"/>
    <col min="11525" max="11525" width="12.7109375" style="478" customWidth="1"/>
    <col min="11526" max="11526" width="47.42578125" style="478" customWidth="1"/>
    <col min="11527" max="11535" width="0" style="478" hidden="1" customWidth="1"/>
    <col min="11536" max="11536" width="11.7109375" style="478" customWidth="1"/>
    <col min="11537" max="11537" width="6.42578125" style="478" bestFit="1" customWidth="1"/>
    <col min="11538" max="11538" width="11.7109375" style="478" customWidth="1"/>
    <col min="11539" max="11539" width="0" style="478" hidden="1" customWidth="1"/>
    <col min="11540" max="11540" width="3.7109375" style="478" customWidth="1"/>
    <col min="11541" max="11541" width="11.140625" style="478" bestFit="1" customWidth="1"/>
    <col min="11542" max="11769" width="10.5703125" style="478"/>
    <col min="11770" max="11777" width="0" style="478" hidden="1" customWidth="1"/>
    <col min="11778" max="11780" width="3.7109375" style="478" customWidth="1"/>
    <col min="11781" max="11781" width="12.7109375" style="478" customWidth="1"/>
    <col min="11782" max="11782" width="47.42578125" style="478" customWidth="1"/>
    <col min="11783" max="11791" width="0" style="478" hidden="1" customWidth="1"/>
    <col min="11792" max="11792" width="11.7109375" style="478" customWidth="1"/>
    <col min="11793" max="11793" width="6.42578125" style="478" bestFit="1" customWidth="1"/>
    <col min="11794" max="11794" width="11.7109375" style="478" customWidth="1"/>
    <col min="11795" max="11795" width="0" style="478" hidden="1" customWidth="1"/>
    <col min="11796" max="11796" width="3.7109375" style="478" customWidth="1"/>
    <col min="11797" max="11797" width="11.140625" style="478" bestFit="1" customWidth="1"/>
    <col min="11798" max="12025" width="10.5703125" style="478"/>
    <col min="12026" max="12033" width="0" style="478" hidden="1" customWidth="1"/>
    <col min="12034" max="12036" width="3.7109375" style="478" customWidth="1"/>
    <col min="12037" max="12037" width="12.7109375" style="478" customWidth="1"/>
    <col min="12038" max="12038" width="47.42578125" style="478" customWidth="1"/>
    <col min="12039" max="12047" width="0" style="478" hidden="1" customWidth="1"/>
    <col min="12048" max="12048" width="11.7109375" style="478" customWidth="1"/>
    <col min="12049" max="12049" width="6.42578125" style="478" bestFit="1" customWidth="1"/>
    <col min="12050" max="12050" width="11.7109375" style="478" customWidth="1"/>
    <col min="12051" max="12051" width="0" style="478" hidden="1" customWidth="1"/>
    <col min="12052" max="12052" width="3.7109375" style="478" customWidth="1"/>
    <col min="12053" max="12053" width="11.140625" style="478" bestFit="1" customWidth="1"/>
    <col min="12054" max="12281" width="10.5703125" style="478"/>
    <col min="12282" max="12289" width="0" style="478" hidden="1" customWidth="1"/>
    <col min="12290" max="12292" width="3.7109375" style="478" customWidth="1"/>
    <col min="12293" max="12293" width="12.7109375" style="478" customWidth="1"/>
    <col min="12294" max="12294" width="47.42578125" style="478" customWidth="1"/>
    <col min="12295" max="12303" width="0" style="478" hidden="1" customWidth="1"/>
    <col min="12304" max="12304" width="11.7109375" style="478" customWidth="1"/>
    <col min="12305" max="12305" width="6.42578125" style="478" bestFit="1" customWidth="1"/>
    <col min="12306" max="12306" width="11.7109375" style="478" customWidth="1"/>
    <col min="12307" max="12307" width="0" style="478" hidden="1" customWidth="1"/>
    <col min="12308" max="12308" width="3.7109375" style="478" customWidth="1"/>
    <col min="12309" max="12309" width="11.140625" style="478" bestFit="1" customWidth="1"/>
    <col min="12310" max="12537" width="10.5703125" style="478"/>
    <col min="12538" max="12545" width="0" style="478" hidden="1" customWidth="1"/>
    <col min="12546" max="12548" width="3.7109375" style="478" customWidth="1"/>
    <col min="12549" max="12549" width="12.7109375" style="478" customWidth="1"/>
    <col min="12550" max="12550" width="47.42578125" style="478" customWidth="1"/>
    <col min="12551" max="12559" width="0" style="478" hidden="1" customWidth="1"/>
    <col min="12560" max="12560" width="11.7109375" style="478" customWidth="1"/>
    <col min="12561" max="12561" width="6.42578125" style="478" bestFit="1" customWidth="1"/>
    <col min="12562" max="12562" width="11.7109375" style="478" customWidth="1"/>
    <col min="12563" max="12563" width="0" style="478" hidden="1" customWidth="1"/>
    <col min="12564" max="12564" width="3.7109375" style="478" customWidth="1"/>
    <col min="12565" max="12565" width="11.140625" style="478" bestFit="1" customWidth="1"/>
    <col min="12566" max="12793" width="10.5703125" style="478"/>
    <col min="12794" max="12801" width="0" style="478" hidden="1" customWidth="1"/>
    <col min="12802" max="12804" width="3.7109375" style="478" customWidth="1"/>
    <col min="12805" max="12805" width="12.7109375" style="478" customWidth="1"/>
    <col min="12806" max="12806" width="47.42578125" style="478" customWidth="1"/>
    <col min="12807" max="12815" width="0" style="478" hidden="1" customWidth="1"/>
    <col min="12816" max="12816" width="11.7109375" style="478" customWidth="1"/>
    <col min="12817" max="12817" width="6.42578125" style="478" bestFit="1" customWidth="1"/>
    <col min="12818" max="12818" width="11.7109375" style="478" customWidth="1"/>
    <col min="12819" max="12819" width="0" style="478" hidden="1" customWidth="1"/>
    <col min="12820" max="12820" width="3.7109375" style="478" customWidth="1"/>
    <col min="12821" max="12821" width="11.140625" style="478" bestFit="1" customWidth="1"/>
    <col min="12822" max="13049" width="10.5703125" style="478"/>
    <col min="13050" max="13057" width="0" style="478" hidden="1" customWidth="1"/>
    <col min="13058" max="13060" width="3.7109375" style="478" customWidth="1"/>
    <col min="13061" max="13061" width="12.7109375" style="478" customWidth="1"/>
    <col min="13062" max="13062" width="47.42578125" style="478" customWidth="1"/>
    <col min="13063" max="13071" width="0" style="478" hidden="1" customWidth="1"/>
    <col min="13072" max="13072" width="11.7109375" style="478" customWidth="1"/>
    <col min="13073" max="13073" width="6.42578125" style="478" bestFit="1" customWidth="1"/>
    <col min="13074" max="13074" width="11.7109375" style="478" customWidth="1"/>
    <col min="13075" max="13075" width="0" style="478" hidden="1" customWidth="1"/>
    <col min="13076" max="13076" width="3.7109375" style="478" customWidth="1"/>
    <col min="13077" max="13077" width="11.140625" style="478" bestFit="1" customWidth="1"/>
    <col min="13078" max="13305" width="10.5703125" style="478"/>
    <col min="13306" max="13313" width="0" style="478" hidden="1" customWidth="1"/>
    <col min="13314" max="13316" width="3.7109375" style="478" customWidth="1"/>
    <col min="13317" max="13317" width="12.7109375" style="478" customWidth="1"/>
    <col min="13318" max="13318" width="47.42578125" style="478" customWidth="1"/>
    <col min="13319" max="13327" width="0" style="478" hidden="1" customWidth="1"/>
    <col min="13328" max="13328" width="11.7109375" style="478" customWidth="1"/>
    <col min="13329" max="13329" width="6.42578125" style="478" bestFit="1" customWidth="1"/>
    <col min="13330" max="13330" width="11.7109375" style="478" customWidth="1"/>
    <col min="13331" max="13331" width="0" style="478" hidden="1" customWidth="1"/>
    <col min="13332" max="13332" width="3.7109375" style="478" customWidth="1"/>
    <col min="13333" max="13333" width="11.140625" style="478" bestFit="1" customWidth="1"/>
    <col min="13334" max="13561" width="10.5703125" style="478"/>
    <col min="13562" max="13569" width="0" style="478" hidden="1" customWidth="1"/>
    <col min="13570" max="13572" width="3.7109375" style="478" customWidth="1"/>
    <col min="13573" max="13573" width="12.7109375" style="478" customWidth="1"/>
    <col min="13574" max="13574" width="47.42578125" style="478" customWidth="1"/>
    <col min="13575" max="13583" width="0" style="478" hidden="1" customWidth="1"/>
    <col min="13584" max="13584" width="11.7109375" style="478" customWidth="1"/>
    <col min="13585" max="13585" width="6.42578125" style="478" bestFit="1" customWidth="1"/>
    <col min="13586" max="13586" width="11.7109375" style="478" customWidth="1"/>
    <col min="13587" max="13587" width="0" style="478" hidden="1" customWidth="1"/>
    <col min="13588" max="13588" width="3.7109375" style="478" customWidth="1"/>
    <col min="13589" max="13589" width="11.140625" style="478" bestFit="1" customWidth="1"/>
    <col min="13590" max="13817" width="10.5703125" style="478"/>
    <col min="13818" max="13825" width="0" style="478" hidden="1" customWidth="1"/>
    <col min="13826" max="13828" width="3.7109375" style="478" customWidth="1"/>
    <col min="13829" max="13829" width="12.7109375" style="478" customWidth="1"/>
    <col min="13830" max="13830" width="47.42578125" style="478" customWidth="1"/>
    <col min="13831" max="13839" width="0" style="478" hidden="1" customWidth="1"/>
    <col min="13840" max="13840" width="11.7109375" style="478" customWidth="1"/>
    <col min="13841" max="13841" width="6.42578125" style="478" bestFit="1" customWidth="1"/>
    <col min="13842" max="13842" width="11.7109375" style="478" customWidth="1"/>
    <col min="13843" max="13843" width="0" style="478" hidden="1" customWidth="1"/>
    <col min="13844" max="13844" width="3.7109375" style="478" customWidth="1"/>
    <col min="13845" max="13845" width="11.140625" style="478" bestFit="1" customWidth="1"/>
    <col min="13846" max="14073" width="10.5703125" style="478"/>
    <col min="14074" max="14081" width="0" style="478" hidden="1" customWidth="1"/>
    <col min="14082" max="14084" width="3.7109375" style="478" customWidth="1"/>
    <col min="14085" max="14085" width="12.7109375" style="478" customWidth="1"/>
    <col min="14086" max="14086" width="47.42578125" style="478" customWidth="1"/>
    <col min="14087" max="14095" width="0" style="478" hidden="1" customWidth="1"/>
    <col min="14096" max="14096" width="11.7109375" style="478" customWidth="1"/>
    <col min="14097" max="14097" width="6.42578125" style="478" bestFit="1" customWidth="1"/>
    <col min="14098" max="14098" width="11.7109375" style="478" customWidth="1"/>
    <col min="14099" max="14099" width="0" style="478" hidden="1" customWidth="1"/>
    <col min="14100" max="14100" width="3.7109375" style="478" customWidth="1"/>
    <col min="14101" max="14101" width="11.140625" style="478" bestFit="1" customWidth="1"/>
    <col min="14102" max="14329" width="10.5703125" style="478"/>
    <col min="14330" max="14337" width="0" style="478" hidden="1" customWidth="1"/>
    <col min="14338" max="14340" width="3.7109375" style="478" customWidth="1"/>
    <col min="14341" max="14341" width="12.7109375" style="478" customWidth="1"/>
    <col min="14342" max="14342" width="47.42578125" style="478" customWidth="1"/>
    <col min="14343" max="14351" width="0" style="478" hidden="1" customWidth="1"/>
    <col min="14352" max="14352" width="11.7109375" style="478" customWidth="1"/>
    <col min="14353" max="14353" width="6.42578125" style="478" bestFit="1" customWidth="1"/>
    <col min="14354" max="14354" width="11.7109375" style="478" customWidth="1"/>
    <col min="14355" max="14355" width="0" style="478" hidden="1" customWidth="1"/>
    <col min="14356" max="14356" width="3.7109375" style="478" customWidth="1"/>
    <col min="14357" max="14357" width="11.140625" style="478" bestFit="1" customWidth="1"/>
    <col min="14358" max="14585" width="10.5703125" style="478"/>
    <col min="14586" max="14593" width="0" style="478" hidden="1" customWidth="1"/>
    <col min="14594" max="14596" width="3.7109375" style="478" customWidth="1"/>
    <col min="14597" max="14597" width="12.7109375" style="478" customWidth="1"/>
    <col min="14598" max="14598" width="47.42578125" style="478" customWidth="1"/>
    <col min="14599" max="14607" width="0" style="478" hidden="1" customWidth="1"/>
    <col min="14608" max="14608" width="11.7109375" style="478" customWidth="1"/>
    <col min="14609" max="14609" width="6.42578125" style="478" bestFit="1" customWidth="1"/>
    <col min="14610" max="14610" width="11.7109375" style="478" customWidth="1"/>
    <col min="14611" max="14611" width="0" style="478" hidden="1" customWidth="1"/>
    <col min="14612" max="14612" width="3.7109375" style="478" customWidth="1"/>
    <col min="14613" max="14613" width="11.140625" style="478" bestFit="1" customWidth="1"/>
    <col min="14614" max="14841" width="10.5703125" style="478"/>
    <col min="14842" max="14849" width="0" style="478" hidden="1" customWidth="1"/>
    <col min="14850" max="14852" width="3.7109375" style="478" customWidth="1"/>
    <col min="14853" max="14853" width="12.7109375" style="478" customWidth="1"/>
    <col min="14854" max="14854" width="47.42578125" style="478" customWidth="1"/>
    <col min="14855" max="14863" width="0" style="478" hidden="1" customWidth="1"/>
    <col min="14864" max="14864" width="11.7109375" style="478" customWidth="1"/>
    <col min="14865" max="14865" width="6.42578125" style="478" bestFit="1" customWidth="1"/>
    <col min="14866" max="14866" width="11.7109375" style="478" customWidth="1"/>
    <col min="14867" max="14867" width="0" style="478" hidden="1" customWidth="1"/>
    <col min="14868" max="14868" width="3.7109375" style="478" customWidth="1"/>
    <col min="14869" max="14869" width="11.140625" style="478" bestFit="1" customWidth="1"/>
    <col min="14870" max="15097" width="10.5703125" style="478"/>
    <col min="15098" max="15105" width="0" style="478" hidden="1" customWidth="1"/>
    <col min="15106" max="15108" width="3.7109375" style="478" customWidth="1"/>
    <col min="15109" max="15109" width="12.7109375" style="478" customWidth="1"/>
    <col min="15110" max="15110" width="47.42578125" style="478" customWidth="1"/>
    <col min="15111" max="15119" width="0" style="478" hidden="1" customWidth="1"/>
    <col min="15120" max="15120" width="11.7109375" style="478" customWidth="1"/>
    <col min="15121" max="15121" width="6.42578125" style="478" bestFit="1" customWidth="1"/>
    <col min="15122" max="15122" width="11.7109375" style="478" customWidth="1"/>
    <col min="15123" max="15123" width="0" style="478" hidden="1" customWidth="1"/>
    <col min="15124" max="15124" width="3.7109375" style="478" customWidth="1"/>
    <col min="15125" max="15125" width="11.140625" style="478" bestFit="1" customWidth="1"/>
    <col min="15126" max="15353" width="10.5703125" style="478"/>
    <col min="15354" max="15361" width="0" style="478" hidden="1" customWidth="1"/>
    <col min="15362" max="15364" width="3.7109375" style="478" customWidth="1"/>
    <col min="15365" max="15365" width="12.7109375" style="478" customWidth="1"/>
    <col min="15366" max="15366" width="47.42578125" style="478" customWidth="1"/>
    <col min="15367" max="15375" width="0" style="478" hidden="1" customWidth="1"/>
    <col min="15376" max="15376" width="11.7109375" style="478" customWidth="1"/>
    <col min="15377" max="15377" width="6.42578125" style="478" bestFit="1" customWidth="1"/>
    <col min="15378" max="15378" width="11.7109375" style="478" customWidth="1"/>
    <col min="15379" max="15379" width="0" style="478" hidden="1" customWidth="1"/>
    <col min="15380" max="15380" width="3.7109375" style="478" customWidth="1"/>
    <col min="15381" max="15381" width="11.140625" style="478" bestFit="1" customWidth="1"/>
    <col min="15382" max="15609" width="10.5703125" style="478"/>
    <col min="15610" max="15617" width="0" style="478" hidden="1" customWidth="1"/>
    <col min="15618" max="15620" width="3.7109375" style="478" customWidth="1"/>
    <col min="15621" max="15621" width="12.7109375" style="478" customWidth="1"/>
    <col min="15622" max="15622" width="47.42578125" style="478" customWidth="1"/>
    <col min="15623" max="15631" width="0" style="478" hidden="1" customWidth="1"/>
    <col min="15632" max="15632" width="11.7109375" style="478" customWidth="1"/>
    <col min="15633" max="15633" width="6.42578125" style="478" bestFit="1" customWidth="1"/>
    <col min="15634" max="15634" width="11.7109375" style="478" customWidth="1"/>
    <col min="15635" max="15635" width="0" style="478" hidden="1" customWidth="1"/>
    <col min="15636" max="15636" width="3.7109375" style="478" customWidth="1"/>
    <col min="15637" max="15637" width="11.140625" style="478" bestFit="1" customWidth="1"/>
    <col min="15638" max="15865" width="10.5703125" style="478"/>
    <col min="15866" max="15873" width="0" style="478" hidden="1" customWidth="1"/>
    <col min="15874" max="15876" width="3.7109375" style="478" customWidth="1"/>
    <col min="15877" max="15877" width="12.7109375" style="478" customWidth="1"/>
    <col min="15878" max="15878" width="47.42578125" style="478" customWidth="1"/>
    <col min="15879" max="15887" width="0" style="478" hidden="1" customWidth="1"/>
    <col min="15888" max="15888" width="11.7109375" style="478" customWidth="1"/>
    <col min="15889" max="15889" width="6.42578125" style="478" bestFit="1" customWidth="1"/>
    <col min="15890" max="15890" width="11.7109375" style="478" customWidth="1"/>
    <col min="15891" max="15891" width="0" style="478" hidden="1" customWidth="1"/>
    <col min="15892" max="15892" width="3.7109375" style="478" customWidth="1"/>
    <col min="15893" max="15893" width="11.140625" style="478" bestFit="1" customWidth="1"/>
    <col min="15894" max="16121" width="10.5703125" style="478"/>
    <col min="16122" max="16129" width="0" style="478" hidden="1" customWidth="1"/>
    <col min="16130" max="16132" width="3.7109375" style="478" customWidth="1"/>
    <col min="16133" max="16133" width="12.7109375" style="478" customWidth="1"/>
    <col min="16134" max="16134" width="47.42578125" style="478" customWidth="1"/>
    <col min="16135" max="16143" width="0" style="478" hidden="1" customWidth="1"/>
    <col min="16144" max="16144" width="11.7109375" style="478" customWidth="1"/>
    <col min="16145" max="16145" width="6.42578125" style="478" bestFit="1" customWidth="1"/>
    <col min="16146" max="16146" width="11.7109375" style="478" customWidth="1"/>
    <col min="16147" max="16147" width="0" style="478" hidden="1" customWidth="1"/>
    <col min="16148" max="16148" width="3.7109375" style="478" customWidth="1"/>
    <col min="16149" max="16149" width="11.140625" style="478" bestFit="1" customWidth="1"/>
    <col min="16150" max="16384" width="10.5703125" style="478"/>
  </cols>
  <sheetData>
    <row r="1" spans="1:33" hidden="1"/>
    <row r="2" spans="1:33" hidden="1"/>
    <row r="3" spans="1:33" hidden="1"/>
    <row r="4" spans="1:33" ht="3" customHeight="1">
      <c r="J4" s="483"/>
      <c r="K4" s="483"/>
      <c r="L4" s="479"/>
      <c r="M4" s="479"/>
      <c r="N4" s="479"/>
      <c r="O4" s="486"/>
      <c r="P4" s="486"/>
      <c r="Q4" s="486"/>
      <c r="R4" s="486"/>
      <c r="S4" s="486"/>
      <c r="T4" s="486"/>
      <c r="U4" s="486"/>
      <c r="V4" s="486"/>
      <c r="W4" s="486"/>
      <c r="X4" s="486"/>
      <c r="Y4" s="486"/>
      <c r="Z4" s="479"/>
    </row>
    <row r="5" spans="1:33" ht="22.5" customHeight="1">
      <c r="J5" s="483"/>
      <c r="K5" s="483"/>
      <c r="L5" s="1216" t="s">
        <v>667</v>
      </c>
      <c r="M5" s="1216"/>
      <c r="N5" s="1216"/>
      <c r="O5" s="1216"/>
      <c r="P5" s="1216"/>
      <c r="Q5" s="1216"/>
      <c r="R5" s="1216"/>
      <c r="S5" s="1216"/>
      <c r="T5" s="1216"/>
      <c r="U5" s="581"/>
      <c r="V5" s="525"/>
      <c r="W5" s="525"/>
      <c r="X5" s="587"/>
      <c r="Y5" s="587"/>
      <c r="Z5" s="499"/>
    </row>
    <row r="6" spans="1:33" ht="3" customHeight="1">
      <c r="J6" s="483"/>
      <c r="K6" s="483"/>
      <c r="L6" s="479"/>
      <c r="M6" s="479"/>
      <c r="N6" s="479"/>
      <c r="O6" s="482"/>
      <c r="P6" s="482"/>
      <c r="Q6" s="482"/>
      <c r="R6" s="482"/>
      <c r="S6" s="482"/>
      <c r="T6" s="482"/>
      <c r="U6" s="479"/>
      <c r="V6" s="479"/>
    </row>
    <row r="7" spans="1:33" s="525" customFormat="1" ht="22.5">
      <c r="A7" s="587"/>
      <c r="B7" s="587"/>
      <c r="C7" s="587"/>
      <c r="D7" s="587"/>
      <c r="E7" s="587"/>
      <c r="F7" s="587"/>
      <c r="G7" s="593"/>
      <c r="H7" s="593"/>
      <c r="I7" s="533"/>
      <c r="J7" s="531"/>
      <c r="K7" s="531"/>
      <c r="L7" s="526"/>
      <c r="M7" s="619" t="s">
        <v>502</v>
      </c>
      <c r="N7" s="668"/>
      <c r="O7" s="1248" t="str">
        <f>IF(NameOrPr_ch="",IF(NameOrPr="","",NameOrPr),NameOrPr_ch)</f>
        <v>РСТ по РО</v>
      </c>
      <c r="P7" s="1249"/>
      <c r="Q7" s="1249"/>
      <c r="R7" s="1249"/>
      <c r="S7" s="1249"/>
      <c r="T7" s="1250"/>
      <c r="U7" s="671"/>
      <c r="V7" s="526"/>
      <c r="AC7" s="587"/>
      <c r="AD7" s="587"/>
      <c r="AE7" s="587"/>
      <c r="AF7" s="587"/>
      <c r="AG7" s="587"/>
    </row>
    <row r="8" spans="1:33" s="493" customFormat="1" ht="18.75">
      <c r="A8" s="507"/>
      <c r="B8" s="507"/>
      <c r="C8" s="507"/>
      <c r="D8" s="507"/>
      <c r="E8" s="507"/>
      <c r="F8" s="507"/>
      <c r="G8" s="507"/>
      <c r="H8" s="507"/>
      <c r="L8" s="501"/>
      <c r="M8" s="619" t="s">
        <v>597</v>
      </c>
      <c r="N8" s="668"/>
      <c r="O8" s="1248" t="str">
        <f>IF(datePr_ch="",IF(datePr="","",datePr),datePr_ch)</f>
        <v>22.11.2022</v>
      </c>
      <c r="P8" s="1249"/>
      <c r="Q8" s="1249"/>
      <c r="R8" s="1249"/>
      <c r="S8" s="1249"/>
      <c r="T8" s="1250"/>
      <c r="U8" s="669"/>
      <c r="V8" s="488"/>
      <c r="AC8" s="507"/>
      <c r="AD8" s="507"/>
      <c r="AE8" s="507"/>
      <c r="AF8" s="507"/>
      <c r="AG8" s="507"/>
    </row>
    <row r="9" spans="1:33" s="493" customFormat="1" ht="18.75">
      <c r="A9" s="507"/>
      <c r="B9" s="507"/>
      <c r="C9" s="507"/>
      <c r="D9" s="507"/>
      <c r="E9" s="507"/>
      <c r="F9" s="507"/>
      <c r="G9" s="507"/>
      <c r="H9" s="507"/>
      <c r="L9" s="554"/>
      <c r="M9" s="619" t="s">
        <v>596</v>
      </c>
      <c r="N9" s="668"/>
      <c r="O9" s="1248" t="str">
        <f>IF(numberPr_ch="",IF(numberPr="","",numberPr),numberPr_ch)</f>
        <v>65/13</v>
      </c>
      <c r="P9" s="1249"/>
      <c r="Q9" s="1249"/>
      <c r="R9" s="1249"/>
      <c r="S9" s="1249"/>
      <c r="T9" s="1250"/>
      <c r="U9" s="669"/>
      <c r="V9" s="488"/>
      <c r="AC9" s="507"/>
      <c r="AD9" s="507"/>
      <c r="AE9" s="507"/>
      <c r="AF9" s="507"/>
      <c r="AG9" s="507"/>
    </row>
    <row r="10" spans="1:33" s="493" customFormat="1" ht="18.75">
      <c r="A10" s="507"/>
      <c r="B10" s="507"/>
      <c r="C10" s="507"/>
      <c r="D10" s="507"/>
      <c r="E10" s="507"/>
      <c r="F10" s="507"/>
      <c r="G10" s="507"/>
      <c r="H10" s="507"/>
      <c r="L10" s="554"/>
      <c r="M10" s="619" t="s">
        <v>501</v>
      </c>
      <c r="N10" s="668"/>
      <c r="O10" s="1248" t="str">
        <f>IF(IstPub_ch="",IF(IstPub="","",IstPub),IstPub_ch)</f>
        <v>Официальный интернет - портал правовой информации pravo.donland.ru от 23.11.2022г. №6145202211230065</v>
      </c>
      <c r="P10" s="1249"/>
      <c r="Q10" s="1249"/>
      <c r="R10" s="1249"/>
      <c r="S10" s="1249"/>
      <c r="T10" s="1250"/>
      <c r="U10" s="669"/>
      <c r="V10" s="488"/>
      <c r="AC10" s="507"/>
      <c r="AD10" s="507"/>
      <c r="AE10" s="507"/>
      <c r="AF10" s="507"/>
      <c r="AG10" s="507"/>
    </row>
    <row r="11" spans="1:33" s="493" customFormat="1" ht="11.25" hidden="1">
      <c r="A11" s="507"/>
      <c r="B11" s="507"/>
      <c r="C11" s="507"/>
      <c r="D11" s="507"/>
      <c r="E11" s="507"/>
      <c r="F11" s="507"/>
      <c r="G11" s="507"/>
      <c r="H11" s="507"/>
      <c r="L11" s="554"/>
      <c r="M11" s="554"/>
      <c r="N11" s="568"/>
      <c r="O11" s="584"/>
      <c r="P11" s="584"/>
      <c r="Q11" s="584"/>
      <c r="R11" s="584"/>
      <c r="S11" s="584"/>
      <c r="T11" s="584"/>
      <c r="U11" s="488"/>
      <c r="V11" s="488"/>
      <c r="Z11" s="505" t="s">
        <v>373</v>
      </c>
      <c r="AC11" s="507"/>
      <c r="AD11" s="507"/>
      <c r="AE11" s="507"/>
      <c r="AF11" s="507"/>
      <c r="AG11" s="507"/>
    </row>
    <row r="12" spans="1:33">
      <c r="J12" s="483"/>
      <c r="K12" s="483"/>
      <c r="L12" s="479"/>
      <c r="M12" s="479"/>
      <c r="N12" s="479"/>
      <c r="O12" s="1243"/>
      <c r="P12" s="1243"/>
      <c r="Q12" s="1243"/>
      <c r="R12" s="1243"/>
      <c r="S12" s="1243"/>
      <c r="T12" s="1243"/>
      <c r="U12" s="1243"/>
      <c r="V12" s="1243"/>
      <c r="W12" s="1243"/>
      <c r="X12" s="1243"/>
      <c r="Y12" s="1243"/>
      <c r="Z12" s="1243"/>
    </row>
    <row r="13" spans="1:33" ht="14.25" customHeight="1">
      <c r="J13" s="483"/>
      <c r="K13" s="483"/>
      <c r="L13" s="1229" t="s">
        <v>454</v>
      </c>
      <c r="M13" s="1229"/>
      <c r="N13" s="1229"/>
      <c r="O13" s="1229"/>
      <c r="P13" s="1229"/>
      <c r="Q13" s="1229"/>
      <c r="R13" s="1229"/>
      <c r="S13" s="1229"/>
      <c r="T13" s="1229"/>
      <c r="U13" s="1229"/>
      <c r="V13" s="1229"/>
      <c r="W13" s="1229"/>
      <c r="X13" s="1229"/>
      <c r="Y13" s="1229"/>
      <c r="Z13" s="1229"/>
      <c r="AA13" s="1229"/>
      <c r="AB13" s="1150" t="s">
        <v>455</v>
      </c>
    </row>
    <row r="14" spans="1:33" ht="14.25" customHeight="1">
      <c r="J14" s="483"/>
      <c r="K14" s="483"/>
      <c r="L14" s="1229" t="s">
        <v>92</v>
      </c>
      <c r="M14" s="1229" t="s">
        <v>640</v>
      </c>
      <c r="N14" s="580"/>
      <c r="O14" s="1150" t="s">
        <v>642</v>
      </c>
      <c r="P14" s="1150"/>
      <c r="Q14" s="1150"/>
      <c r="R14" s="1150"/>
      <c r="S14" s="1150"/>
      <c r="T14" s="1150"/>
      <c r="U14" s="1150"/>
      <c r="V14" s="1150"/>
      <c r="W14" s="1150"/>
      <c r="X14" s="1150"/>
      <c r="Y14" s="1150"/>
      <c r="Z14" s="1229" t="s">
        <v>341</v>
      </c>
      <c r="AA14" s="1242" t="s">
        <v>275</v>
      </c>
      <c r="AB14" s="1150"/>
    </row>
    <row r="15" spans="1:33" s="525" customFormat="1" ht="14.25" customHeight="1">
      <c r="A15" s="587"/>
      <c r="B15" s="587"/>
      <c r="C15" s="587"/>
      <c r="D15" s="587"/>
      <c r="E15" s="587"/>
      <c r="F15" s="587"/>
      <c r="G15" s="593"/>
      <c r="H15" s="593"/>
      <c r="I15" s="533"/>
      <c r="J15" s="531"/>
      <c r="K15" s="531"/>
      <c r="L15" s="1229"/>
      <c r="M15" s="1229"/>
      <c r="N15" s="580"/>
      <c r="O15" s="1257" t="s">
        <v>668</v>
      </c>
      <c r="P15" s="1257" t="s">
        <v>621</v>
      </c>
      <c r="Q15" s="1257" t="s">
        <v>622</v>
      </c>
      <c r="R15" s="1257" t="s">
        <v>271</v>
      </c>
      <c r="S15" s="1257"/>
      <c r="T15" s="1257" t="s">
        <v>271</v>
      </c>
      <c r="U15" s="1257"/>
      <c r="V15" s="654"/>
      <c r="W15" s="1256" t="s">
        <v>655</v>
      </c>
      <c r="X15" s="1256"/>
      <c r="Y15" s="1256"/>
      <c r="Z15" s="1229"/>
      <c r="AA15" s="1242"/>
      <c r="AB15" s="1150"/>
      <c r="AC15" s="587"/>
      <c r="AD15" s="587"/>
      <c r="AE15" s="587"/>
      <c r="AF15" s="587"/>
      <c r="AG15" s="587"/>
    </row>
    <row r="16" spans="1:33" ht="56.25" customHeight="1">
      <c r="J16" s="483"/>
      <c r="K16" s="483"/>
      <c r="L16" s="1229"/>
      <c r="M16" s="1229"/>
      <c r="N16" s="580"/>
      <c r="O16" s="1257"/>
      <c r="P16" s="1257"/>
      <c r="Q16" s="1257"/>
      <c r="R16" s="537" t="s">
        <v>623</v>
      </c>
      <c r="S16" s="537" t="s">
        <v>624</v>
      </c>
      <c r="T16" s="537" t="s">
        <v>625</v>
      </c>
      <c r="U16" s="537" t="s">
        <v>626</v>
      </c>
      <c r="V16" s="537"/>
      <c r="W16" s="538" t="s">
        <v>274</v>
      </c>
      <c r="X16" s="1253" t="s">
        <v>273</v>
      </c>
      <c r="Y16" s="1253"/>
      <c r="Z16" s="1229"/>
      <c r="AA16" s="1242"/>
      <c r="AB16" s="1150"/>
    </row>
    <row r="17" spans="1:33">
      <c r="J17" s="483"/>
      <c r="K17" s="491">
        <v>1</v>
      </c>
      <c r="L17" s="480" t="s">
        <v>93</v>
      </c>
      <c r="M17" s="480" t="s">
        <v>49</v>
      </c>
      <c r="N17" s="498" t="s">
        <v>49</v>
      </c>
      <c r="O17" s="489">
        <f ca="1">OFFSET(O17,0,-1)+1</f>
        <v>3</v>
      </c>
      <c r="P17" s="489">
        <f t="shared" ref="P17:W17" ca="1" si="0">OFFSET(P17,0,-1)+1</f>
        <v>4</v>
      </c>
      <c r="Q17" s="489">
        <f t="shared" ca="1" si="0"/>
        <v>5</v>
      </c>
      <c r="R17" s="489">
        <f t="shared" ca="1" si="0"/>
        <v>6</v>
      </c>
      <c r="S17" s="489">
        <f t="shared" ca="1" si="0"/>
        <v>7</v>
      </c>
      <c r="T17" s="489">
        <f t="shared" ca="1" si="0"/>
        <v>8</v>
      </c>
      <c r="U17" s="489">
        <f t="shared" ca="1" si="0"/>
        <v>9</v>
      </c>
      <c r="V17" s="497">
        <f ca="1">OFFSET(V17,0,-1)</f>
        <v>9</v>
      </c>
      <c r="W17" s="489">
        <f t="shared" ca="1" si="0"/>
        <v>10</v>
      </c>
      <c r="X17" s="1218">
        <f ca="1">OFFSET(X17,0,-1)+1</f>
        <v>11</v>
      </c>
      <c r="Y17" s="1218"/>
      <c r="Z17" s="489">
        <f ca="1">OFFSET(Z17,0,-2)+1</f>
        <v>12</v>
      </c>
      <c r="AB17" s="489">
        <f ca="1">OFFSET(AB17,0,-2)+1</f>
        <v>13</v>
      </c>
    </row>
    <row r="18" spans="1:33" ht="22.5">
      <c r="A18" s="1202">
        <v>1</v>
      </c>
      <c r="B18" s="1055"/>
      <c r="C18" s="1055"/>
      <c r="D18" s="1055"/>
      <c r="E18" s="1056"/>
      <c r="F18" s="1057"/>
      <c r="G18" s="1055"/>
      <c r="H18" s="1055"/>
      <c r="I18" s="1043"/>
      <c r="J18" s="1048"/>
      <c r="K18" s="1048"/>
      <c r="L18" s="595">
        <f>mergeValue(A18)</f>
        <v>1</v>
      </c>
      <c r="M18" s="643" t="s">
        <v>20</v>
      </c>
      <c r="N18" s="582"/>
      <c r="O18" s="1244"/>
      <c r="P18" s="1244"/>
      <c r="Q18" s="1244"/>
      <c r="R18" s="1244"/>
      <c r="S18" s="1244"/>
      <c r="T18" s="1244"/>
      <c r="U18" s="1244"/>
      <c r="V18" s="1244"/>
      <c r="W18" s="1244"/>
      <c r="X18" s="1244"/>
      <c r="Y18" s="1244"/>
      <c r="Z18" s="1244"/>
      <c r="AA18" s="1244"/>
      <c r="AB18" s="632" t="s">
        <v>476</v>
      </c>
    </row>
    <row r="19" spans="1:33" ht="22.5">
      <c r="A19" s="1202"/>
      <c r="B19" s="1202">
        <v>1</v>
      </c>
      <c r="C19" s="1055"/>
      <c r="D19" s="1055"/>
      <c r="E19" s="1057"/>
      <c r="F19" s="1057"/>
      <c r="G19" s="1055"/>
      <c r="H19" s="1055"/>
      <c r="I19" s="1050"/>
      <c r="J19" s="1045"/>
      <c r="K19" s="1044"/>
      <c r="L19" s="595" t="str">
        <f>mergeValue(A19) &amp;"."&amp; mergeValue(B19)</f>
        <v>1.1</v>
      </c>
      <c r="M19" s="548" t="s">
        <v>16</v>
      </c>
      <c r="N19" s="582"/>
      <c r="O19" s="1244"/>
      <c r="P19" s="1244"/>
      <c r="Q19" s="1244"/>
      <c r="R19" s="1244"/>
      <c r="S19" s="1244"/>
      <c r="T19" s="1244"/>
      <c r="U19" s="1244"/>
      <c r="V19" s="1244"/>
      <c r="W19" s="1244"/>
      <c r="X19" s="1244"/>
      <c r="Y19" s="1244"/>
      <c r="Z19" s="1244"/>
      <c r="AA19" s="1244"/>
      <c r="AB19" s="632" t="s">
        <v>477</v>
      </c>
    </row>
    <row r="20" spans="1:33" ht="22.5">
      <c r="A20" s="1202"/>
      <c r="B20" s="1202"/>
      <c r="C20" s="1202">
        <v>1</v>
      </c>
      <c r="D20" s="1055"/>
      <c r="E20" s="1057"/>
      <c r="F20" s="1057"/>
      <c r="G20" s="1055"/>
      <c r="H20" s="1055"/>
      <c r="I20" s="1050"/>
      <c r="J20" s="1045"/>
      <c r="K20" s="1044"/>
      <c r="L20" s="595" t="str">
        <f>mergeValue(A20) &amp;"."&amp; mergeValue(B20)&amp;"."&amp; mergeValue(C20)</f>
        <v>1.1.1</v>
      </c>
      <c r="M20" s="549" t="s">
        <v>7</v>
      </c>
      <c r="N20" s="582"/>
      <c r="O20" s="1244"/>
      <c r="P20" s="1244"/>
      <c r="Q20" s="1244"/>
      <c r="R20" s="1244"/>
      <c r="S20" s="1244"/>
      <c r="T20" s="1244"/>
      <c r="U20" s="1244"/>
      <c r="V20" s="1244"/>
      <c r="W20" s="1244"/>
      <c r="X20" s="1244"/>
      <c r="Y20" s="1244"/>
      <c r="Z20" s="1244"/>
      <c r="AA20" s="1244"/>
      <c r="AB20" s="632" t="s">
        <v>634</v>
      </c>
    </row>
    <row r="21" spans="1:33" ht="22.5">
      <c r="A21" s="1202"/>
      <c r="B21" s="1202"/>
      <c r="C21" s="1202"/>
      <c r="D21" s="1202">
        <v>1</v>
      </c>
      <c r="E21" s="1057"/>
      <c r="F21" s="1057"/>
      <c r="G21" s="1055"/>
      <c r="H21" s="1055"/>
      <c r="I21" s="1050"/>
      <c r="J21" s="1045"/>
      <c r="K21" s="1044"/>
      <c r="L21" s="595" t="str">
        <f>mergeValue(A21) &amp;"."&amp; mergeValue(B21)&amp;"."&amp; mergeValue(C21)&amp;"."&amp; mergeValue(D21)</f>
        <v>1.1.1.1</v>
      </c>
      <c r="M21" s="550" t="s">
        <v>22</v>
      </c>
      <c r="N21" s="582"/>
      <c r="O21" s="1244"/>
      <c r="P21" s="1244"/>
      <c r="Q21" s="1244"/>
      <c r="R21" s="1244"/>
      <c r="S21" s="1244"/>
      <c r="T21" s="1244"/>
      <c r="U21" s="1244"/>
      <c r="V21" s="1244"/>
      <c r="W21" s="1244"/>
      <c r="X21" s="1244"/>
      <c r="Y21" s="1244"/>
      <c r="Z21" s="1244"/>
      <c r="AA21" s="1244"/>
      <c r="AB21" s="632" t="s">
        <v>635</v>
      </c>
    </row>
    <row r="22" spans="1:33" ht="0.2" customHeight="1">
      <c r="A22" s="1202"/>
      <c r="B22" s="1202"/>
      <c r="C22" s="1202"/>
      <c r="D22" s="1202"/>
      <c r="E22" s="1202">
        <v>1</v>
      </c>
      <c r="F22" s="1057"/>
      <c r="G22" s="1055"/>
      <c r="H22" s="1055"/>
      <c r="I22" s="1049"/>
      <c r="J22" s="1045"/>
      <c r="K22" s="1044"/>
      <c r="L22" s="595"/>
      <c r="M22" s="556"/>
      <c r="N22" s="583"/>
      <c r="O22" s="633"/>
      <c r="P22" s="633"/>
      <c r="Q22" s="633"/>
      <c r="R22" s="633"/>
      <c r="S22" s="633"/>
      <c r="T22" s="633"/>
      <c r="U22" s="633"/>
      <c r="V22" s="633"/>
      <c r="W22" s="633"/>
      <c r="X22" s="633"/>
      <c r="Y22" s="633"/>
      <c r="Z22" s="633"/>
      <c r="AA22" s="510"/>
      <c r="AB22" s="632"/>
    </row>
    <row r="23" spans="1:33" ht="90">
      <c r="A23" s="1202"/>
      <c r="B23" s="1202"/>
      <c r="C23" s="1202"/>
      <c r="D23" s="1202"/>
      <c r="E23" s="1202"/>
      <c r="F23" s="1202">
        <v>1</v>
      </c>
      <c r="G23" s="1055"/>
      <c r="H23" s="1055"/>
      <c r="I23" s="1254"/>
      <c r="J23" s="1045"/>
      <c r="K23" s="1044"/>
      <c r="L23" s="595" t="str">
        <f>mergeValue(A23) &amp;"."&amp; mergeValue(B23)&amp;"."&amp; mergeValue(C23)&amp;"."&amp; mergeValue(D23)&amp;"."&amp; mergeValue(F23)</f>
        <v>1.1.1.1.1</v>
      </c>
      <c r="M23" s="557" t="s">
        <v>10</v>
      </c>
      <c r="N23" s="583"/>
      <c r="O23" s="1205"/>
      <c r="P23" s="1206"/>
      <c r="Q23" s="1206"/>
      <c r="R23" s="1206"/>
      <c r="S23" s="1206"/>
      <c r="T23" s="1206"/>
      <c r="U23" s="1206"/>
      <c r="V23" s="1206"/>
      <c r="W23" s="1206"/>
      <c r="X23" s="1206"/>
      <c r="Y23" s="1206"/>
      <c r="Z23" s="1206"/>
      <c r="AA23" s="1207"/>
      <c r="AB23" s="632" t="s">
        <v>636</v>
      </c>
      <c r="AD23" s="506" t="str">
        <f>strCheckUnique(AE23:AE28)</f>
        <v/>
      </c>
      <c r="AF23" s="506"/>
    </row>
    <row r="24" spans="1:33" ht="135">
      <c r="A24" s="1202"/>
      <c r="B24" s="1202"/>
      <c r="C24" s="1202"/>
      <c r="D24" s="1202"/>
      <c r="E24" s="1202"/>
      <c r="F24" s="1202"/>
      <c r="G24" s="1202">
        <v>1</v>
      </c>
      <c r="H24" s="1055"/>
      <c r="I24" s="1254"/>
      <c r="J24" s="1255"/>
      <c r="K24" s="1051"/>
      <c r="L24" s="595" t="str">
        <f>mergeValue(A24) &amp;"."&amp; mergeValue(B24)&amp;"."&amp; mergeValue(C24)&amp;"."&amp; mergeValue(D24)&amp;"."&amp; mergeValue(F24)&amp;"."&amp; mergeValue(G24)</f>
        <v>1.1.1.1.1.1</v>
      </c>
      <c r="M24" s="1071" t="s">
        <v>651</v>
      </c>
      <c r="N24" s="648"/>
      <c r="O24" s="564"/>
      <c r="P24" s="564"/>
      <c r="Q24" s="564"/>
      <c r="R24" s="495"/>
      <c r="S24" s="1097"/>
      <c r="T24" s="495"/>
      <c r="U24" s="1097"/>
      <c r="V24" s="586" t="str">
        <f>W24 &amp; "-" &amp; Y24</f>
        <v>-</v>
      </c>
      <c r="W24" s="1245"/>
      <c r="X24" s="1209" t="s">
        <v>84</v>
      </c>
      <c r="Y24" s="1245"/>
      <c r="Z24" s="1209" t="s">
        <v>85</v>
      </c>
      <c r="AA24" s="539"/>
      <c r="AB24" s="632" t="s">
        <v>669</v>
      </c>
      <c r="AC24" s="502" t="str">
        <f>strCheckDate(O24:AA24)</f>
        <v/>
      </c>
      <c r="AD24" s="506"/>
      <c r="AE24" s="506" t="str">
        <f>IF(M24="","",M24 )</f>
        <v>горячая вода в системе централизованного теплоснабжения на горячее водоснабжение</v>
      </c>
      <c r="AF24" s="506"/>
      <c r="AG24" s="506"/>
    </row>
    <row r="25" spans="1:33" ht="99" customHeight="1">
      <c r="A25" s="1202"/>
      <c r="B25" s="1202"/>
      <c r="C25" s="1202"/>
      <c r="D25" s="1202"/>
      <c r="E25" s="1202"/>
      <c r="F25" s="1202"/>
      <c r="G25" s="1202"/>
      <c r="H25" s="1055">
        <v>1</v>
      </c>
      <c r="I25" s="1254"/>
      <c r="J25" s="1255"/>
      <c r="K25" s="1051"/>
      <c r="L25" s="595" t="str">
        <f>mergeValue(A25) &amp;"."&amp; mergeValue(B25)&amp;"."&amp; mergeValue(C25)&amp;"."&amp; mergeValue(D25)&amp;"."&amp; mergeValue(F25)&amp;"."&amp; mergeValue(G25)&amp;"."&amp; mergeValue(H25)</f>
        <v>1.1.1.1.1.1.1</v>
      </c>
      <c r="M25" s="1073"/>
      <c r="N25" s="496"/>
      <c r="O25" s="564"/>
      <c r="P25" s="564"/>
      <c r="Q25" s="564"/>
      <c r="R25" s="495"/>
      <c r="S25" s="1097"/>
      <c r="T25" s="495"/>
      <c r="U25" s="1097"/>
      <c r="V25" s="586" t="str">
        <f>W25 &amp; "-" &amp; Y25</f>
        <v>-</v>
      </c>
      <c r="W25" s="1245"/>
      <c r="X25" s="1209"/>
      <c r="Y25" s="1245"/>
      <c r="Z25" s="1209"/>
      <c r="AA25" s="672"/>
      <c r="AB25" s="1219" t="s">
        <v>670</v>
      </c>
      <c r="AC25" s="502" t="str">
        <f>strCheckDate(O25:AA25)</f>
        <v/>
      </c>
      <c r="AF25" s="506"/>
    </row>
    <row r="26" spans="1:33" ht="14.25" hidden="1" customHeight="1">
      <c r="A26" s="1202"/>
      <c r="B26" s="1202"/>
      <c r="C26" s="1202"/>
      <c r="D26" s="1202"/>
      <c r="E26" s="1202"/>
      <c r="F26" s="1202"/>
      <c r="G26" s="1202"/>
      <c r="H26" s="1055"/>
      <c r="I26" s="1254"/>
      <c r="J26" s="1255"/>
      <c r="K26" s="1051"/>
      <c r="L26" s="602"/>
      <c r="M26" s="648"/>
      <c r="N26" s="648"/>
      <c r="O26" s="564"/>
      <c r="P26" s="495"/>
      <c r="Q26" s="495"/>
      <c r="R26" s="495"/>
      <c r="S26" s="495"/>
      <c r="T26" s="495"/>
      <c r="U26" s="561"/>
      <c r="V26" s="586"/>
      <c r="W26" s="1208"/>
      <c r="X26" s="1209"/>
      <c r="Y26" s="1208"/>
      <c r="Z26" s="1209"/>
      <c r="AA26" s="539"/>
      <c r="AB26" s="1220"/>
      <c r="AF26" s="506">
        <f ca="1">OFFSET(AF26,-1,0)</f>
        <v>0</v>
      </c>
    </row>
    <row r="27" spans="1:33" s="477" customFormat="1" ht="15" customHeight="1">
      <c r="A27" s="1202"/>
      <c r="B27" s="1202"/>
      <c r="C27" s="1202"/>
      <c r="D27" s="1202"/>
      <c r="E27" s="1202"/>
      <c r="F27" s="1202"/>
      <c r="G27" s="1202"/>
      <c r="H27" s="1055"/>
      <c r="I27" s="1254"/>
      <c r="J27" s="1255"/>
      <c r="K27" s="1052"/>
      <c r="L27" s="540"/>
      <c r="M27" s="559" t="s">
        <v>41</v>
      </c>
      <c r="N27" s="553"/>
      <c r="O27" s="547"/>
      <c r="P27" s="547"/>
      <c r="Q27" s="547"/>
      <c r="R27" s="547"/>
      <c r="S27" s="547"/>
      <c r="T27" s="547"/>
      <c r="U27" s="547"/>
      <c r="V27" s="547"/>
      <c r="W27" s="565"/>
      <c r="X27" s="566"/>
      <c r="Y27" s="565"/>
      <c r="Z27" s="553"/>
      <c r="AA27" s="562"/>
      <c r="AB27" s="1221"/>
      <c r="AC27" s="503"/>
      <c r="AD27" s="503"/>
      <c r="AE27" s="503"/>
      <c r="AF27" s="503"/>
      <c r="AG27" s="503"/>
    </row>
    <row r="28" spans="1:33" s="477" customFormat="1" ht="15" customHeight="1">
      <c r="A28" s="1202"/>
      <c r="B28" s="1202"/>
      <c r="C28" s="1202"/>
      <c r="D28" s="1202"/>
      <c r="E28" s="1202"/>
      <c r="F28" s="1202"/>
      <c r="G28" s="1055"/>
      <c r="H28" s="1055"/>
      <c r="I28" s="1254"/>
      <c r="J28" s="1053"/>
      <c r="K28" s="1052"/>
      <c r="L28" s="540"/>
      <c r="M28" s="558" t="s">
        <v>25</v>
      </c>
      <c r="N28" s="559"/>
      <c r="O28" s="559"/>
      <c r="P28" s="559"/>
      <c r="Q28" s="559"/>
      <c r="R28" s="559"/>
      <c r="S28" s="559"/>
      <c r="T28" s="559"/>
      <c r="U28" s="559"/>
      <c r="V28" s="559"/>
      <c r="W28" s="559"/>
      <c r="X28" s="559"/>
      <c r="Y28" s="559"/>
      <c r="Z28" s="559"/>
      <c r="AA28" s="559"/>
      <c r="AB28" s="562"/>
      <c r="AC28" s="503"/>
      <c r="AD28" s="503"/>
      <c r="AE28" s="503"/>
      <c r="AF28" s="503"/>
      <c r="AG28" s="503"/>
    </row>
    <row r="29" spans="1:33" s="477" customFormat="1" ht="15" customHeight="1">
      <c r="A29" s="1202"/>
      <c r="B29" s="1202"/>
      <c r="C29" s="1202"/>
      <c r="D29" s="1202"/>
      <c r="E29" s="1202"/>
      <c r="F29" s="1058"/>
      <c r="G29" s="1055"/>
      <c r="H29" s="1055"/>
      <c r="I29" s="1049"/>
      <c r="J29" s="1047"/>
      <c r="K29" s="1052"/>
      <c r="L29" s="540"/>
      <c r="M29" s="553" t="s">
        <v>11</v>
      </c>
      <c r="N29" s="552"/>
      <c r="O29" s="547"/>
      <c r="P29" s="547"/>
      <c r="Q29" s="547"/>
      <c r="R29" s="547"/>
      <c r="S29" s="547"/>
      <c r="T29" s="547"/>
      <c r="U29" s="547"/>
      <c r="V29" s="547"/>
      <c r="W29" s="575"/>
      <c r="X29" s="566"/>
      <c r="Y29" s="565"/>
      <c r="Z29" s="552"/>
      <c r="AA29" s="566"/>
      <c r="AB29" s="562"/>
      <c r="AC29" s="503"/>
      <c r="AD29" s="503"/>
      <c r="AE29" s="503"/>
      <c r="AF29" s="503"/>
      <c r="AG29" s="503"/>
    </row>
    <row r="30" spans="1:33" s="477" customFormat="1" ht="14.25" hidden="1" customHeight="1">
      <c r="A30" s="1202"/>
      <c r="B30" s="1202"/>
      <c r="C30" s="1202"/>
      <c r="D30" s="1057"/>
      <c r="E30" s="1058"/>
      <c r="F30" s="1058"/>
      <c r="G30" s="1055"/>
      <c r="H30" s="1055"/>
      <c r="I30" s="1054"/>
      <c r="J30" s="1047"/>
      <c r="K30" s="1043"/>
      <c r="L30" s="540"/>
      <c r="M30" s="553"/>
      <c r="N30" s="553"/>
      <c r="O30" s="553"/>
      <c r="P30" s="553"/>
      <c r="Q30" s="553"/>
      <c r="R30" s="553"/>
      <c r="S30" s="553"/>
      <c r="T30" s="553"/>
      <c r="U30" s="553"/>
      <c r="V30" s="553"/>
      <c r="W30" s="553"/>
      <c r="X30" s="553"/>
      <c r="Y30" s="553"/>
      <c r="Z30" s="553"/>
      <c r="AA30" s="553"/>
      <c r="AB30" s="562"/>
      <c r="AC30" s="503"/>
      <c r="AD30" s="503"/>
      <c r="AE30" s="503"/>
      <c r="AF30" s="503"/>
      <c r="AG30" s="503"/>
    </row>
    <row r="31" spans="1:33" s="991" customFormat="1">
      <c r="A31" s="1202"/>
      <c r="B31" s="1202"/>
      <c r="C31" s="1202"/>
      <c r="D31" s="1059"/>
      <c r="E31" s="1059"/>
      <c r="F31" s="1059"/>
      <c r="G31" s="1060"/>
      <c r="H31" s="1059"/>
      <c r="I31" s="1052"/>
      <c r="J31" s="1047"/>
      <c r="K31" s="1052"/>
      <c r="L31" s="690"/>
      <c r="M31" s="1042" t="s">
        <v>17</v>
      </c>
      <c r="N31" s="1003"/>
      <c r="O31" s="1003"/>
      <c r="P31" s="1003"/>
      <c r="Q31" s="1003"/>
      <c r="R31" s="1003"/>
      <c r="S31" s="1003"/>
      <c r="T31" s="1003"/>
      <c r="U31" s="1003"/>
      <c r="V31" s="1003"/>
      <c r="W31" s="1003"/>
      <c r="X31" s="1003"/>
      <c r="Y31" s="1003"/>
      <c r="Z31" s="1003"/>
      <c r="AA31" s="1003"/>
      <c r="AB31" s="764"/>
      <c r="AC31" s="1012"/>
      <c r="AD31" s="1012"/>
      <c r="AE31" s="1012"/>
      <c r="AF31" s="1012"/>
      <c r="AG31" s="1012"/>
    </row>
    <row r="32" spans="1:33" s="477" customFormat="1" ht="15" customHeight="1">
      <c r="A32" s="1202"/>
      <c r="B32" s="1202"/>
      <c r="C32" s="1059"/>
      <c r="D32" s="1059"/>
      <c r="E32" s="1059"/>
      <c r="F32" s="1059"/>
      <c r="G32" s="1060"/>
      <c r="H32" s="1059"/>
      <c r="I32" s="1052"/>
      <c r="J32" s="1047"/>
      <c r="K32" s="1052"/>
      <c r="L32" s="540"/>
      <c r="M32" s="551" t="s">
        <v>18</v>
      </c>
      <c r="N32" s="551"/>
      <c r="O32" s="547"/>
      <c r="P32" s="547"/>
      <c r="Q32" s="547"/>
      <c r="R32" s="547"/>
      <c r="S32" s="547"/>
      <c r="T32" s="547"/>
      <c r="U32" s="547"/>
      <c r="V32" s="547"/>
      <c r="W32" s="575"/>
      <c r="X32" s="566"/>
      <c r="Y32" s="565"/>
      <c r="Z32" s="551"/>
      <c r="AA32" s="566"/>
      <c r="AB32" s="562"/>
      <c r="AC32" s="503"/>
      <c r="AD32" s="503"/>
      <c r="AE32" s="503"/>
      <c r="AF32" s="503"/>
      <c r="AG32" s="503"/>
    </row>
    <row r="33" spans="1:33" s="477" customFormat="1" ht="15" customHeight="1">
      <c r="A33" s="1202"/>
      <c r="B33" s="1059"/>
      <c r="C33" s="1059"/>
      <c r="D33" s="1059"/>
      <c r="E33" s="1059"/>
      <c r="F33" s="1059"/>
      <c r="G33" s="1060"/>
      <c r="H33" s="1059"/>
      <c r="I33" s="1052"/>
      <c r="J33" s="1047"/>
      <c r="K33" s="1052"/>
      <c r="L33" s="540"/>
      <c r="M33" s="560" t="s">
        <v>19</v>
      </c>
      <c r="N33" s="551"/>
      <c r="O33" s="547"/>
      <c r="P33" s="547"/>
      <c r="Q33" s="547"/>
      <c r="R33" s="547"/>
      <c r="S33" s="547"/>
      <c r="T33" s="547"/>
      <c r="U33" s="547"/>
      <c r="V33" s="547"/>
      <c r="W33" s="575"/>
      <c r="X33" s="566"/>
      <c r="Y33" s="565"/>
      <c r="Z33" s="551"/>
      <c r="AA33" s="566"/>
      <c r="AB33" s="562"/>
      <c r="AC33" s="503"/>
      <c r="AD33" s="503"/>
      <c r="AE33" s="503"/>
      <c r="AF33" s="503"/>
      <c r="AG33" s="503"/>
    </row>
    <row r="34" spans="1:33" s="477" customFormat="1" ht="15" customHeight="1">
      <c r="A34" s="1054"/>
      <c r="B34" s="1054"/>
      <c r="C34" s="1054"/>
      <c r="D34" s="1054"/>
      <c r="E34" s="1054"/>
      <c r="F34" s="1054"/>
      <c r="G34" s="1061"/>
      <c r="H34" s="1054"/>
      <c r="I34" s="1046"/>
      <c r="J34" s="1047"/>
      <c r="K34" s="1043"/>
      <c r="L34" s="540"/>
      <c r="M34" s="567" t="s">
        <v>309</v>
      </c>
      <c r="N34" s="551"/>
      <c r="O34" s="547"/>
      <c r="P34" s="547"/>
      <c r="Q34" s="547"/>
      <c r="R34" s="547"/>
      <c r="S34" s="547"/>
      <c r="T34" s="547"/>
      <c r="U34" s="547"/>
      <c r="V34" s="547"/>
      <c r="W34" s="575"/>
      <c r="X34" s="566"/>
      <c r="Y34" s="565"/>
      <c r="Z34" s="551"/>
      <c r="AA34" s="566"/>
      <c r="AB34" s="562"/>
      <c r="AC34" s="503"/>
      <c r="AD34" s="503"/>
      <c r="AE34" s="503"/>
      <c r="AF34" s="503"/>
      <c r="AG34" s="503"/>
    </row>
    <row r="35" spans="1:33" ht="3" customHeight="1">
      <c r="L35" s="487"/>
      <c r="M35" s="487"/>
      <c r="N35" s="487"/>
      <c r="O35" s="487"/>
      <c r="P35" s="487"/>
      <c r="Q35" s="487"/>
      <c r="R35" s="487"/>
      <c r="S35" s="487"/>
      <c r="T35" s="487"/>
      <c r="U35" s="487"/>
      <c r="V35" s="487"/>
      <c r="W35" s="487"/>
      <c r="X35" s="487"/>
      <c r="Y35" s="487"/>
      <c r="Z35" s="487"/>
    </row>
    <row r="36" spans="1:33" ht="89.25" customHeight="1">
      <c r="L36" s="1">
        <v>1</v>
      </c>
      <c r="M36" s="1195" t="s">
        <v>673</v>
      </c>
      <c r="N36" s="1195"/>
      <c r="O36" s="1195"/>
      <c r="P36" s="1195"/>
      <c r="Q36" s="1195"/>
      <c r="R36" s="1195"/>
      <c r="S36" s="1195"/>
      <c r="T36" s="1195"/>
      <c r="U36" s="1195"/>
      <c r="V36" s="1195"/>
      <c r="W36" s="1195"/>
    </row>
  </sheetData>
  <sheetProtection algorithmName="SHA-512" hashValue="dmNEIk109PaUp+/QAF1q9J0FLttGnXaH4WkhZdRfNqyuQCybkT50NWsTJ7hYCh/i/s57de/Lb1Ohva+0cL+6cA==" saltValue="SSEsUzEsG6XIPfJ4L5jguA==" spinCount="100000" sheet="1" objects="1" scenarios="1" formatColumns="0" formatRows="0"/>
  <dataConsolidate leftLabels="1" link="1"/>
  <mergeCells count="41">
    <mergeCell ref="A18:A33"/>
    <mergeCell ref="B19:B32"/>
    <mergeCell ref="C20:C31"/>
    <mergeCell ref="D21:D29"/>
    <mergeCell ref="G24:G27"/>
    <mergeCell ref="E22:E29"/>
    <mergeCell ref="F23:F28"/>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Z24:Z26"/>
    <mergeCell ref="O9:T9"/>
    <mergeCell ref="O10:T10"/>
    <mergeCell ref="L5:T5"/>
    <mergeCell ref="O7:T7"/>
    <mergeCell ref="O8:T8"/>
    <mergeCell ref="O12:Z12"/>
    <mergeCell ref="L14:L16"/>
    <mergeCell ref="L13:AA13"/>
    <mergeCell ref="O21:AA21"/>
    <mergeCell ref="O23:AA23"/>
    <mergeCell ref="W24:W26"/>
    <mergeCell ref="X24:X26"/>
    <mergeCell ref="AB13:AB16"/>
    <mergeCell ref="X16:Y16"/>
    <mergeCell ref="O18:AA18"/>
    <mergeCell ref="O19:AA19"/>
    <mergeCell ref="O20:AA20"/>
  </mergeCells>
  <dataValidations count="10">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O23">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H24:TH25 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Y24:Y25 JN24:JN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W24:W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JL24:JL25"/>
    <dataValidation allowBlank="1" promptTitle="checkPeriodRange" sqref="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V24:V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JK24:JK25"/>
    <dataValidation allowBlank="1" showInputMessage="1" showErrorMessage="1" prompt="Для выбора выполните двойной щелчок левой клавиши мыши по соответствующей ячейке." sqref="JO24:JO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Z24:Z2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VY24:WVY26 X24:X26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Z65560:Z65561"/>
    <dataValidation type="textLength" operator="lessThanOrEqual" allowBlank="1" showInputMessage="1" showErrorMessage="1" errorTitle="Ошибка" error="Допускается ввод не более 900 символов!" prompt="Укажите поставщика" sqref="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M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JB25">
      <formula1>900</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209</v>
      </c>
    </row>
    <row r="2" spans="1:20" ht="22.5">
      <c r="F2" s="1196" t="s">
        <v>491</v>
      </c>
      <c r="G2" s="1197"/>
      <c r="H2" s="1198"/>
      <c r="I2" s="436"/>
    </row>
    <row r="3" spans="1:20" ht="3" customHeight="1"/>
    <row r="4" spans="1:20" s="190" customFormat="1" ht="11.25">
      <c r="A4" s="214"/>
      <c r="B4" s="214"/>
      <c r="C4" s="214"/>
      <c r="D4" s="214"/>
      <c r="F4" s="1150" t="s">
        <v>454</v>
      </c>
      <c r="G4" s="1150"/>
      <c r="H4" s="1150"/>
      <c r="I4" s="1199"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199"/>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492</v>
      </c>
      <c r="H7" s="317" t="str">
        <f>IF(dateCh="","",dateCh)</f>
        <v>28.11.2022</v>
      </c>
      <c r="I7" s="196" t="s">
        <v>493</v>
      </c>
      <c r="J7" s="334"/>
      <c r="K7" s="214"/>
      <c r="L7" s="214"/>
      <c r="M7" s="214"/>
      <c r="N7" s="214"/>
      <c r="O7" s="214"/>
      <c r="P7" s="214"/>
      <c r="Q7" s="214"/>
      <c r="R7" s="214"/>
      <c r="S7" s="214"/>
      <c r="T7" s="214"/>
    </row>
    <row r="8" spans="1:20" s="190" customFormat="1" ht="45">
      <c r="A8" s="1200">
        <v>1</v>
      </c>
      <c r="B8" s="214"/>
      <c r="C8" s="214"/>
      <c r="D8" s="214"/>
      <c r="F8" s="335" t="str">
        <f>"2." &amp;mergeValue(A8)</f>
        <v>2.1</v>
      </c>
      <c r="G8" s="417" t="s">
        <v>494</v>
      </c>
      <c r="H8" s="317"/>
      <c r="I8" s="196" t="s">
        <v>591</v>
      </c>
      <c r="J8" s="334"/>
      <c r="K8" s="214"/>
      <c r="L8" s="214"/>
      <c r="M8" s="214"/>
      <c r="N8" s="214"/>
      <c r="O8" s="214"/>
      <c r="P8" s="214"/>
      <c r="Q8" s="214"/>
      <c r="R8" s="214"/>
      <c r="S8" s="214"/>
      <c r="T8" s="214"/>
    </row>
    <row r="9" spans="1:20" s="190" customFormat="1" ht="22.5">
      <c r="A9" s="1200"/>
      <c r="B9" s="214"/>
      <c r="C9" s="214"/>
      <c r="D9" s="214"/>
      <c r="F9" s="335" t="str">
        <f>"3." &amp;mergeValue(A9)</f>
        <v>3.1</v>
      </c>
      <c r="G9" s="417" t="s">
        <v>495</v>
      </c>
      <c r="H9" s="317"/>
      <c r="I9" s="196" t="s">
        <v>589</v>
      </c>
      <c r="J9" s="334"/>
      <c r="K9" s="214"/>
      <c r="L9" s="214"/>
      <c r="M9" s="214"/>
      <c r="N9" s="214"/>
      <c r="O9" s="214"/>
      <c r="P9" s="214"/>
      <c r="Q9" s="214"/>
      <c r="R9" s="214"/>
      <c r="S9" s="214"/>
      <c r="T9" s="214"/>
    </row>
    <row r="10" spans="1:20" s="190" customFormat="1" ht="22.5">
      <c r="A10" s="1200"/>
      <c r="B10" s="214"/>
      <c r="C10" s="214"/>
      <c r="D10" s="214"/>
      <c r="F10" s="335" t="str">
        <f>"4."&amp;mergeValue(A10)</f>
        <v>4.1</v>
      </c>
      <c r="G10" s="417" t="s">
        <v>496</v>
      </c>
      <c r="H10" s="318" t="s">
        <v>458</v>
      </c>
      <c r="I10" s="196"/>
      <c r="J10" s="334"/>
      <c r="K10" s="214"/>
      <c r="L10" s="214"/>
      <c r="M10" s="214"/>
      <c r="N10" s="214"/>
      <c r="O10" s="214"/>
      <c r="P10" s="214"/>
      <c r="Q10" s="214"/>
      <c r="R10" s="214"/>
      <c r="S10" s="214"/>
      <c r="T10" s="214"/>
    </row>
    <row r="11" spans="1:20" s="190" customFormat="1" ht="18.75">
      <c r="A11" s="1200"/>
      <c r="B11" s="1200">
        <v>1</v>
      </c>
      <c r="C11" s="344"/>
      <c r="D11" s="344"/>
      <c r="F11" s="335" t="str">
        <f>"4."&amp;mergeValue(A11) &amp;"."&amp;mergeValue(B11)</f>
        <v>4.1.1</v>
      </c>
      <c r="G11" s="324" t="s">
        <v>593</v>
      </c>
      <c r="H11" s="317" t="str">
        <f>IF(region_name="","",region_name)</f>
        <v>Ростовская область</v>
      </c>
      <c r="I11" s="196" t="s">
        <v>499</v>
      </c>
      <c r="J11" s="334"/>
      <c r="K11" s="214"/>
      <c r="L11" s="214"/>
      <c r="M11" s="214"/>
      <c r="N11" s="214"/>
      <c r="O11" s="214"/>
      <c r="P11" s="214"/>
      <c r="Q11" s="214"/>
      <c r="R11" s="214"/>
      <c r="S11" s="214"/>
      <c r="T11" s="214"/>
    </row>
    <row r="12" spans="1:20" s="190" customFormat="1" ht="22.5">
      <c r="A12" s="1200"/>
      <c r="B12" s="1200"/>
      <c r="C12" s="1200">
        <v>1</v>
      </c>
      <c r="D12" s="344"/>
      <c r="F12" s="335" t="str">
        <f>"4."&amp;mergeValue(A12) &amp;"."&amp;mergeValue(B12)&amp;"."&amp;mergeValue(C12)</f>
        <v>4.1.1.1</v>
      </c>
      <c r="G12" s="341" t="s">
        <v>497</v>
      </c>
      <c r="H12" s="317"/>
      <c r="I12" s="196" t="s">
        <v>500</v>
      </c>
      <c r="J12" s="334"/>
      <c r="K12" s="214"/>
      <c r="L12" s="214"/>
      <c r="M12" s="214"/>
      <c r="N12" s="214"/>
      <c r="O12" s="214"/>
      <c r="P12" s="214"/>
      <c r="Q12" s="214"/>
      <c r="R12" s="214"/>
      <c r="S12" s="214"/>
      <c r="T12" s="214"/>
    </row>
    <row r="13" spans="1:20" s="190" customFormat="1" ht="39" customHeight="1">
      <c r="A13" s="1200"/>
      <c r="B13" s="1200"/>
      <c r="C13" s="1200"/>
      <c r="D13" s="344">
        <v>1</v>
      </c>
      <c r="F13" s="335" t="str">
        <f>"4."&amp;mergeValue(A13) &amp;"."&amp;mergeValue(B13)&amp;"."&amp;mergeValue(C13)&amp;"."&amp;mergeValue(D13)</f>
        <v>4.1.1.1.1</v>
      </c>
      <c r="G13" s="420" t="s">
        <v>498</v>
      </c>
      <c r="H13" s="317"/>
      <c r="I13" s="1201" t="s">
        <v>592</v>
      </c>
      <c r="J13" s="334"/>
      <c r="K13" s="214"/>
      <c r="L13" s="214"/>
      <c r="M13" s="214"/>
      <c r="N13" s="214"/>
      <c r="O13" s="214"/>
      <c r="P13" s="214"/>
      <c r="Q13" s="214"/>
      <c r="R13" s="214"/>
      <c r="S13" s="214"/>
      <c r="T13" s="214"/>
    </row>
    <row r="14" spans="1:20" s="190" customFormat="1" ht="18.75">
      <c r="A14" s="1200"/>
      <c r="B14" s="1200"/>
      <c r="C14" s="1200"/>
      <c r="D14" s="344"/>
      <c r="F14" s="338"/>
      <c r="G14" s="150" t="s">
        <v>4</v>
      </c>
      <c r="H14" s="343"/>
      <c r="I14" s="1201"/>
      <c r="J14" s="334"/>
      <c r="K14" s="214"/>
      <c r="L14" s="214"/>
      <c r="M14" s="214"/>
      <c r="N14" s="214"/>
      <c r="O14" s="214"/>
      <c r="P14" s="214"/>
      <c r="Q14" s="214"/>
      <c r="R14" s="214"/>
      <c r="S14" s="214"/>
      <c r="T14" s="214"/>
    </row>
    <row r="15" spans="1:20" s="190" customFormat="1" ht="18.75">
      <c r="A15" s="1200"/>
      <c r="B15" s="1200"/>
      <c r="C15" s="344"/>
      <c r="D15" s="344"/>
      <c r="F15" s="338"/>
      <c r="G15" s="149" t="s">
        <v>403</v>
      </c>
      <c r="H15" s="339"/>
      <c r="I15" s="340"/>
      <c r="J15" s="334"/>
      <c r="K15" s="214"/>
      <c r="L15" s="214"/>
      <c r="M15" s="214"/>
      <c r="N15" s="214"/>
      <c r="O15" s="214"/>
      <c r="P15" s="214"/>
      <c r="Q15" s="214"/>
      <c r="R15" s="214"/>
      <c r="S15" s="214"/>
      <c r="T15" s="214"/>
    </row>
    <row r="16" spans="1:20" s="190" customFormat="1" ht="18.75">
      <c r="A16" s="1200"/>
      <c r="B16" s="214"/>
      <c r="C16" s="214"/>
      <c r="D16" s="214"/>
      <c r="F16" s="338"/>
      <c r="G16" s="155" t="s">
        <v>506</v>
      </c>
      <c r="H16" s="339"/>
      <c r="I16" s="340"/>
      <c r="J16" s="334"/>
      <c r="K16" s="214"/>
      <c r="L16" s="214"/>
      <c r="M16" s="214"/>
      <c r="N16" s="214"/>
      <c r="O16" s="214"/>
      <c r="P16" s="214"/>
      <c r="Q16" s="214"/>
      <c r="R16" s="214"/>
      <c r="S16" s="214"/>
      <c r="T16" s="214"/>
    </row>
    <row r="17" spans="1:20" s="190" customFormat="1" ht="18.75">
      <c r="A17" s="214"/>
      <c r="B17" s="214"/>
      <c r="C17" s="214"/>
      <c r="D17" s="214"/>
      <c r="F17" s="338"/>
      <c r="G17" s="165" t="s">
        <v>505</v>
      </c>
      <c r="H17" s="339"/>
      <c r="I17" s="340"/>
      <c r="J17" s="334"/>
      <c r="K17" s="214"/>
      <c r="L17" s="214"/>
      <c r="M17" s="214"/>
      <c r="N17" s="214"/>
      <c r="O17" s="214"/>
      <c r="P17" s="214"/>
      <c r="Q17" s="214"/>
      <c r="R17" s="214"/>
      <c r="S17" s="214"/>
      <c r="T17" s="214"/>
    </row>
    <row r="18" spans="1:20" s="326" customFormat="1" ht="3" customHeight="1">
      <c r="A18" s="327"/>
      <c r="B18" s="327"/>
      <c r="C18" s="327"/>
      <c r="D18" s="327"/>
      <c r="F18" s="325"/>
      <c r="G18" s="418"/>
      <c r="H18" s="419"/>
      <c r="I18" s="226"/>
      <c r="J18" s="327"/>
      <c r="K18" s="327"/>
      <c r="L18" s="327"/>
      <c r="M18" s="327"/>
      <c r="N18" s="327"/>
      <c r="O18" s="327"/>
      <c r="P18" s="327"/>
      <c r="Q18" s="327"/>
      <c r="R18" s="327"/>
      <c r="S18" s="327"/>
      <c r="T18" s="327"/>
    </row>
    <row r="19" spans="1:20" s="326" customFormat="1" ht="15" customHeight="1">
      <c r="A19" s="327"/>
      <c r="B19" s="327"/>
      <c r="C19" s="327"/>
      <c r="D19" s="327"/>
      <c r="F19" s="325"/>
      <c r="G19" s="1195" t="s">
        <v>594</v>
      </c>
      <c r="H19" s="1195"/>
      <c r="I19" s="226"/>
      <c r="J19" s="327"/>
      <c r="K19" s="327"/>
      <c r="L19" s="327"/>
      <c r="M19" s="327"/>
      <c r="N19" s="327"/>
      <c r="O19" s="327"/>
      <c r="P19" s="327"/>
      <c r="Q19" s="327"/>
      <c r="R19" s="327"/>
      <c r="S19" s="327"/>
      <c r="T19" s="327"/>
    </row>
  </sheetData>
  <sheetProtection algorithmName="SHA-512" hashValue="e0Vfm1UR6mqbFXmWS2dczgBMsDwjl6AEad6602Lmpy/xriF/D236uuwWqUBAaDKGuQfmU2FyTZfUOG4VGC5J0g==" saltValue="aYbxBo2RO+c6rRtSY1wnLw==" spinCount="100000"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502" hidden="1" customWidth="1"/>
    <col min="7" max="8" width="7" style="508" hidden="1" customWidth="1"/>
    <col min="9" max="9" width="3.7109375" style="485" customWidth="1"/>
    <col min="10" max="11" width="3.7109375" style="484" customWidth="1"/>
    <col min="12" max="12" width="12.7109375" style="478" customWidth="1"/>
    <col min="13" max="13" width="47.42578125" style="478" customWidth="1"/>
    <col min="14" max="16" width="3.7109375" style="478" customWidth="1"/>
    <col min="17" max="17" width="23.7109375" style="478" customWidth="1"/>
    <col min="18" max="20" width="3.7109375" style="478" customWidth="1"/>
    <col min="21" max="21" width="23.7109375" style="478" customWidth="1"/>
    <col min="22" max="24" width="3.7109375" style="478" customWidth="1"/>
    <col min="25" max="27" width="23.7109375" style="478" customWidth="1"/>
    <col min="28" max="28" width="11.7109375" style="478" customWidth="1"/>
    <col min="29" max="29" width="3.7109375" style="478" customWidth="1"/>
    <col min="30" max="30" width="11.7109375" style="478" customWidth="1"/>
    <col min="31" max="31" width="8.5703125" style="478" hidden="1" customWidth="1"/>
    <col min="32" max="32" width="4.7109375" style="478" customWidth="1"/>
    <col min="33" max="33" width="115.7109375" style="478" customWidth="1"/>
    <col min="34" max="35" width="10.5703125" style="502"/>
    <col min="36" max="36" width="13.42578125" style="502" customWidth="1"/>
    <col min="37" max="37" width="10.5703125" style="502"/>
    <col min="38" max="246" width="10.5703125" style="478"/>
    <col min="247" max="254" width="0" style="478" hidden="1" customWidth="1"/>
    <col min="255" max="257" width="3.7109375" style="478" customWidth="1"/>
    <col min="258" max="258" width="12.7109375" style="478" customWidth="1"/>
    <col min="259" max="259" width="47.42578125" style="478" customWidth="1"/>
    <col min="260" max="260" width="5.5703125" style="478" customWidth="1"/>
    <col min="261" max="262" width="3.7109375" style="478" customWidth="1"/>
    <col min="263" max="263" width="22" style="478" customWidth="1"/>
    <col min="264" max="264" width="5.5703125" style="478" customWidth="1"/>
    <col min="265" max="266" width="3.7109375" style="478" customWidth="1"/>
    <col min="267" max="267" width="22" style="478" customWidth="1"/>
    <col min="268" max="268" width="5.5703125" style="478" customWidth="1"/>
    <col min="269" max="270" width="3.7109375" style="478" customWidth="1"/>
    <col min="271" max="271" width="22" style="478" customWidth="1"/>
    <col min="272" max="273" width="15.7109375" style="478" customWidth="1"/>
    <col min="274" max="274" width="11.7109375" style="478" customWidth="1"/>
    <col min="275" max="275" width="6.42578125" style="478" bestFit="1" customWidth="1"/>
    <col min="276" max="276" width="11.7109375" style="478" customWidth="1"/>
    <col min="277" max="277" width="0" style="478" hidden="1" customWidth="1"/>
    <col min="278" max="278" width="3.7109375" style="478" customWidth="1"/>
    <col min="279" max="279" width="11.140625" style="478" bestFit="1" customWidth="1"/>
    <col min="280" max="281" width="10.5703125" style="478"/>
    <col min="282" max="282" width="13.42578125" style="478" customWidth="1"/>
    <col min="283" max="502" width="10.5703125" style="478"/>
    <col min="503" max="510" width="0" style="478" hidden="1" customWidth="1"/>
    <col min="511" max="513" width="3.7109375" style="478" customWidth="1"/>
    <col min="514" max="514" width="12.7109375" style="478" customWidth="1"/>
    <col min="515" max="515" width="47.42578125" style="478" customWidth="1"/>
    <col min="516" max="516" width="5.5703125" style="478" customWidth="1"/>
    <col min="517" max="518" width="3.7109375" style="478" customWidth="1"/>
    <col min="519" max="519" width="22" style="478" customWidth="1"/>
    <col min="520" max="520" width="5.5703125" style="478" customWidth="1"/>
    <col min="521" max="522" width="3.7109375" style="478" customWidth="1"/>
    <col min="523" max="523" width="22" style="478" customWidth="1"/>
    <col min="524" max="524" width="5.5703125" style="478" customWidth="1"/>
    <col min="525" max="526" width="3.7109375" style="478" customWidth="1"/>
    <col min="527" max="527" width="22" style="478" customWidth="1"/>
    <col min="528" max="529" width="15.7109375" style="478" customWidth="1"/>
    <col min="530" max="530" width="11.7109375" style="478" customWidth="1"/>
    <col min="531" max="531" width="6.42578125" style="478" bestFit="1" customWidth="1"/>
    <col min="532" max="532" width="11.7109375" style="478" customWidth="1"/>
    <col min="533" max="533" width="0" style="478" hidden="1" customWidth="1"/>
    <col min="534" max="534" width="3.7109375" style="478" customWidth="1"/>
    <col min="535" max="535" width="11.140625" style="478" bestFit="1" customWidth="1"/>
    <col min="536" max="537" width="10.5703125" style="478"/>
    <col min="538" max="538" width="13.42578125" style="478" customWidth="1"/>
    <col min="539" max="758" width="10.5703125" style="478"/>
    <col min="759" max="766" width="0" style="478" hidden="1" customWidth="1"/>
    <col min="767" max="769" width="3.7109375" style="478" customWidth="1"/>
    <col min="770" max="770" width="12.7109375" style="478" customWidth="1"/>
    <col min="771" max="771" width="47.42578125" style="478" customWidth="1"/>
    <col min="772" max="772" width="5.5703125" style="478" customWidth="1"/>
    <col min="773" max="774" width="3.7109375" style="478" customWidth="1"/>
    <col min="775" max="775" width="22" style="478" customWidth="1"/>
    <col min="776" max="776" width="5.5703125" style="478" customWidth="1"/>
    <col min="777" max="778" width="3.7109375" style="478" customWidth="1"/>
    <col min="779" max="779" width="22" style="478" customWidth="1"/>
    <col min="780" max="780" width="5.5703125" style="478" customWidth="1"/>
    <col min="781" max="782" width="3.7109375" style="478" customWidth="1"/>
    <col min="783" max="783" width="22" style="478" customWidth="1"/>
    <col min="784" max="785" width="15.7109375" style="478" customWidth="1"/>
    <col min="786" max="786" width="11.7109375" style="478" customWidth="1"/>
    <col min="787" max="787" width="6.42578125" style="478" bestFit="1" customWidth="1"/>
    <col min="788" max="788" width="11.7109375" style="478" customWidth="1"/>
    <col min="789" max="789" width="0" style="478" hidden="1" customWidth="1"/>
    <col min="790" max="790" width="3.7109375" style="478" customWidth="1"/>
    <col min="791" max="791" width="11.140625" style="478" bestFit="1" customWidth="1"/>
    <col min="792" max="793" width="10.5703125" style="478"/>
    <col min="794" max="794" width="13.42578125" style="478" customWidth="1"/>
    <col min="795" max="1014" width="10.5703125" style="478"/>
    <col min="1015" max="1022" width="0" style="478" hidden="1" customWidth="1"/>
    <col min="1023" max="1025" width="3.7109375" style="478" customWidth="1"/>
    <col min="1026" max="1026" width="12.7109375" style="478" customWidth="1"/>
    <col min="1027" max="1027" width="47.42578125" style="478" customWidth="1"/>
    <col min="1028" max="1028" width="5.5703125" style="478" customWidth="1"/>
    <col min="1029" max="1030" width="3.7109375" style="478" customWidth="1"/>
    <col min="1031" max="1031" width="22" style="478" customWidth="1"/>
    <col min="1032" max="1032" width="5.5703125" style="478" customWidth="1"/>
    <col min="1033" max="1034" width="3.7109375" style="478" customWidth="1"/>
    <col min="1035" max="1035" width="22" style="478" customWidth="1"/>
    <col min="1036" max="1036" width="5.5703125" style="478" customWidth="1"/>
    <col min="1037" max="1038" width="3.7109375" style="478" customWidth="1"/>
    <col min="1039" max="1039" width="22" style="478" customWidth="1"/>
    <col min="1040" max="1041" width="15.7109375" style="478" customWidth="1"/>
    <col min="1042" max="1042" width="11.7109375" style="478" customWidth="1"/>
    <col min="1043" max="1043" width="6.42578125" style="478" bestFit="1" customWidth="1"/>
    <col min="1044" max="1044" width="11.7109375" style="478" customWidth="1"/>
    <col min="1045" max="1045" width="0" style="478" hidden="1" customWidth="1"/>
    <col min="1046" max="1046" width="3.7109375" style="478" customWidth="1"/>
    <col min="1047" max="1047" width="11.140625" style="478" bestFit="1" customWidth="1"/>
    <col min="1048" max="1049" width="10.5703125" style="478"/>
    <col min="1050" max="1050" width="13.42578125" style="478" customWidth="1"/>
    <col min="1051" max="1270" width="10.5703125" style="478"/>
    <col min="1271" max="1278" width="0" style="478" hidden="1" customWidth="1"/>
    <col min="1279" max="1281" width="3.7109375" style="478" customWidth="1"/>
    <col min="1282" max="1282" width="12.7109375" style="478" customWidth="1"/>
    <col min="1283" max="1283" width="47.42578125" style="478" customWidth="1"/>
    <col min="1284" max="1284" width="5.5703125" style="478" customWidth="1"/>
    <col min="1285" max="1286" width="3.7109375" style="478" customWidth="1"/>
    <col min="1287" max="1287" width="22" style="478" customWidth="1"/>
    <col min="1288" max="1288" width="5.5703125" style="478" customWidth="1"/>
    <col min="1289" max="1290" width="3.7109375" style="478" customWidth="1"/>
    <col min="1291" max="1291" width="22" style="478" customWidth="1"/>
    <col min="1292" max="1292" width="5.5703125" style="478" customWidth="1"/>
    <col min="1293" max="1294" width="3.7109375" style="478" customWidth="1"/>
    <col min="1295" max="1295" width="22" style="478" customWidth="1"/>
    <col min="1296" max="1297" width="15.7109375" style="478" customWidth="1"/>
    <col min="1298" max="1298" width="11.7109375" style="478" customWidth="1"/>
    <col min="1299" max="1299" width="6.42578125" style="478" bestFit="1" customWidth="1"/>
    <col min="1300" max="1300" width="11.7109375" style="478" customWidth="1"/>
    <col min="1301" max="1301" width="0" style="478" hidden="1" customWidth="1"/>
    <col min="1302" max="1302" width="3.7109375" style="478" customWidth="1"/>
    <col min="1303" max="1303" width="11.140625" style="478" bestFit="1" customWidth="1"/>
    <col min="1304" max="1305" width="10.5703125" style="478"/>
    <col min="1306" max="1306" width="13.42578125" style="478" customWidth="1"/>
    <col min="1307" max="1526" width="10.5703125" style="478"/>
    <col min="1527" max="1534" width="0" style="478" hidden="1" customWidth="1"/>
    <col min="1535" max="1537" width="3.7109375" style="478" customWidth="1"/>
    <col min="1538" max="1538" width="12.7109375" style="478" customWidth="1"/>
    <col min="1539" max="1539" width="47.42578125" style="478" customWidth="1"/>
    <col min="1540" max="1540" width="5.5703125" style="478" customWidth="1"/>
    <col min="1541" max="1542" width="3.7109375" style="478" customWidth="1"/>
    <col min="1543" max="1543" width="22" style="478" customWidth="1"/>
    <col min="1544" max="1544" width="5.5703125" style="478" customWidth="1"/>
    <col min="1545" max="1546" width="3.7109375" style="478" customWidth="1"/>
    <col min="1547" max="1547" width="22" style="478" customWidth="1"/>
    <col min="1548" max="1548" width="5.5703125" style="478" customWidth="1"/>
    <col min="1549" max="1550" width="3.7109375" style="478" customWidth="1"/>
    <col min="1551" max="1551" width="22" style="478" customWidth="1"/>
    <col min="1552" max="1553" width="15.7109375" style="478" customWidth="1"/>
    <col min="1554" max="1554" width="11.7109375" style="478" customWidth="1"/>
    <col min="1555" max="1555" width="6.42578125" style="478" bestFit="1" customWidth="1"/>
    <col min="1556" max="1556" width="11.7109375" style="478" customWidth="1"/>
    <col min="1557" max="1557" width="0" style="478" hidden="1" customWidth="1"/>
    <col min="1558" max="1558" width="3.7109375" style="478" customWidth="1"/>
    <col min="1559" max="1559" width="11.140625" style="478" bestFit="1" customWidth="1"/>
    <col min="1560" max="1561" width="10.5703125" style="478"/>
    <col min="1562" max="1562" width="13.42578125" style="478" customWidth="1"/>
    <col min="1563" max="1782" width="10.5703125" style="478"/>
    <col min="1783" max="1790" width="0" style="478" hidden="1" customWidth="1"/>
    <col min="1791" max="1793" width="3.7109375" style="478" customWidth="1"/>
    <col min="1794" max="1794" width="12.7109375" style="478" customWidth="1"/>
    <col min="1795" max="1795" width="47.42578125" style="478" customWidth="1"/>
    <col min="1796" max="1796" width="5.5703125" style="478" customWidth="1"/>
    <col min="1797" max="1798" width="3.7109375" style="478" customWidth="1"/>
    <col min="1799" max="1799" width="22" style="478" customWidth="1"/>
    <col min="1800" max="1800" width="5.5703125" style="478" customWidth="1"/>
    <col min="1801" max="1802" width="3.7109375" style="478" customWidth="1"/>
    <col min="1803" max="1803" width="22" style="478" customWidth="1"/>
    <col min="1804" max="1804" width="5.5703125" style="478" customWidth="1"/>
    <col min="1805" max="1806" width="3.7109375" style="478" customWidth="1"/>
    <col min="1807" max="1807" width="22" style="478" customWidth="1"/>
    <col min="1808" max="1809" width="15.7109375" style="478" customWidth="1"/>
    <col min="1810" max="1810" width="11.7109375" style="478" customWidth="1"/>
    <col min="1811" max="1811" width="6.42578125" style="478" bestFit="1" customWidth="1"/>
    <col min="1812" max="1812" width="11.7109375" style="478" customWidth="1"/>
    <col min="1813" max="1813" width="0" style="478" hidden="1" customWidth="1"/>
    <col min="1814" max="1814" width="3.7109375" style="478" customWidth="1"/>
    <col min="1815" max="1815" width="11.140625" style="478" bestFit="1" customWidth="1"/>
    <col min="1816" max="1817" width="10.5703125" style="478"/>
    <col min="1818" max="1818" width="13.42578125" style="478" customWidth="1"/>
    <col min="1819" max="2038" width="10.5703125" style="478"/>
    <col min="2039" max="2046" width="0" style="478" hidden="1" customWidth="1"/>
    <col min="2047" max="2049" width="3.7109375" style="478" customWidth="1"/>
    <col min="2050" max="2050" width="12.7109375" style="478" customWidth="1"/>
    <col min="2051" max="2051" width="47.42578125" style="478" customWidth="1"/>
    <col min="2052" max="2052" width="5.5703125" style="478" customWidth="1"/>
    <col min="2053" max="2054" width="3.7109375" style="478" customWidth="1"/>
    <col min="2055" max="2055" width="22" style="478" customWidth="1"/>
    <col min="2056" max="2056" width="5.5703125" style="478" customWidth="1"/>
    <col min="2057" max="2058" width="3.7109375" style="478" customWidth="1"/>
    <col min="2059" max="2059" width="22" style="478" customWidth="1"/>
    <col min="2060" max="2060" width="5.5703125" style="478" customWidth="1"/>
    <col min="2061" max="2062" width="3.7109375" style="478" customWidth="1"/>
    <col min="2063" max="2063" width="22" style="478" customWidth="1"/>
    <col min="2064" max="2065" width="15.7109375" style="478" customWidth="1"/>
    <col min="2066" max="2066" width="11.7109375" style="478" customWidth="1"/>
    <col min="2067" max="2067" width="6.42578125" style="478" bestFit="1" customWidth="1"/>
    <col min="2068" max="2068" width="11.7109375" style="478" customWidth="1"/>
    <col min="2069" max="2069" width="0" style="478" hidden="1" customWidth="1"/>
    <col min="2070" max="2070" width="3.7109375" style="478" customWidth="1"/>
    <col min="2071" max="2071" width="11.140625" style="478" bestFit="1" customWidth="1"/>
    <col min="2072" max="2073" width="10.5703125" style="478"/>
    <col min="2074" max="2074" width="13.42578125" style="478" customWidth="1"/>
    <col min="2075" max="2294" width="10.5703125" style="478"/>
    <col min="2295" max="2302" width="0" style="478" hidden="1" customWidth="1"/>
    <col min="2303" max="2305" width="3.7109375" style="478" customWidth="1"/>
    <col min="2306" max="2306" width="12.7109375" style="478" customWidth="1"/>
    <col min="2307" max="2307" width="47.42578125" style="478" customWidth="1"/>
    <col min="2308" max="2308" width="5.5703125" style="478" customWidth="1"/>
    <col min="2309" max="2310" width="3.7109375" style="478" customWidth="1"/>
    <col min="2311" max="2311" width="22" style="478" customWidth="1"/>
    <col min="2312" max="2312" width="5.5703125" style="478" customWidth="1"/>
    <col min="2313" max="2314" width="3.7109375" style="478" customWidth="1"/>
    <col min="2315" max="2315" width="22" style="478" customWidth="1"/>
    <col min="2316" max="2316" width="5.5703125" style="478" customWidth="1"/>
    <col min="2317" max="2318" width="3.7109375" style="478" customWidth="1"/>
    <col min="2319" max="2319" width="22" style="478" customWidth="1"/>
    <col min="2320" max="2321" width="15.7109375" style="478" customWidth="1"/>
    <col min="2322" max="2322" width="11.7109375" style="478" customWidth="1"/>
    <col min="2323" max="2323" width="6.42578125" style="478" bestFit="1" customWidth="1"/>
    <col min="2324" max="2324" width="11.7109375" style="478" customWidth="1"/>
    <col min="2325" max="2325" width="0" style="478" hidden="1" customWidth="1"/>
    <col min="2326" max="2326" width="3.7109375" style="478" customWidth="1"/>
    <col min="2327" max="2327" width="11.140625" style="478" bestFit="1" customWidth="1"/>
    <col min="2328" max="2329" width="10.5703125" style="478"/>
    <col min="2330" max="2330" width="13.42578125" style="478" customWidth="1"/>
    <col min="2331" max="2550" width="10.5703125" style="478"/>
    <col min="2551" max="2558" width="0" style="478" hidden="1" customWidth="1"/>
    <col min="2559" max="2561" width="3.7109375" style="478" customWidth="1"/>
    <col min="2562" max="2562" width="12.7109375" style="478" customWidth="1"/>
    <col min="2563" max="2563" width="47.42578125" style="478" customWidth="1"/>
    <col min="2564" max="2564" width="5.5703125" style="478" customWidth="1"/>
    <col min="2565" max="2566" width="3.7109375" style="478" customWidth="1"/>
    <col min="2567" max="2567" width="22" style="478" customWidth="1"/>
    <col min="2568" max="2568" width="5.5703125" style="478" customWidth="1"/>
    <col min="2569" max="2570" width="3.7109375" style="478" customWidth="1"/>
    <col min="2571" max="2571" width="22" style="478" customWidth="1"/>
    <col min="2572" max="2572" width="5.5703125" style="478" customWidth="1"/>
    <col min="2573" max="2574" width="3.7109375" style="478" customWidth="1"/>
    <col min="2575" max="2575" width="22" style="478" customWidth="1"/>
    <col min="2576" max="2577" width="15.7109375" style="478" customWidth="1"/>
    <col min="2578" max="2578" width="11.7109375" style="478" customWidth="1"/>
    <col min="2579" max="2579" width="6.42578125" style="478" bestFit="1" customWidth="1"/>
    <col min="2580" max="2580" width="11.7109375" style="478" customWidth="1"/>
    <col min="2581" max="2581" width="0" style="478" hidden="1" customWidth="1"/>
    <col min="2582" max="2582" width="3.7109375" style="478" customWidth="1"/>
    <col min="2583" max="2583" width="11.140625" style="478" bestFit="1" customWidth="1"/>
    <col min="2584" max="2585" width="10.5703125" style="478"/>
    <col min="2586" max="2586" width="13.42578125" style="478" customWidth="1"/>
    <col min="2587" max="2806" width="10.5703125" style="478"/>
    <col min="2807" max="2814" width="0" style="478" hidden="1" customWidth="1"/>
    <col min="2815" max="2817" width="3.7109375" style="478" customWidth="1"/>
    <col min="2818" max="2818" width="12.7109375" style="478" customWidth="1"/>
    <col min="2819" max="2819" width="47.42578125" style="478" customWidth="1"/>
    <col min="2820" max="2820" width="5.5703125" style="478" customWidth="1"/>
    <col min="2821" max="2822" width="3.7109375" style="478" customWidth="1"/>
    <col min="2823" max="2823" width="22" style="478" customWidth="1"/>
    <col min="2824" max="2824" width="5.5703125" style="478" customWidth="1"/>
    <col min="2825" max="2826" width="3.7109375" style="478" customWidth="1"/>
    <col min="2827" max="2827" width="22" style="478" customWidth="1"/>
    <col min="2828" max="2828" width="5.5703125" style="478" customWidth="1"/>
    <col min="2829" max="2830" width="3.7109375" style="478" customWidth="1"/>
    <col min="2831" max="2831" width="22" style="478" customWidth="1"/>
    <col min="2832" max="2833" width="15.7109375" style="478" customWidth="1"/>
    <col min="2834" max="2834" width="11.7109375" style="478" customWidth="1"/>
    <col min="2835" max="2835" width="6.42578125" style="478" bestFit="1" customWidth="1"/>
    <col min="2836" max="2836" width="11.7109375" style="478" customWidth="1"/>
    <col min="2837" max="2837" width="0" style="478" hidden="1" customWidth="1"/>
    <col min="2838" max="2838" width="3.7109375" style="478" customWidth="1"/>
    <col min="2839" max="2839" width="11.140625" style="478" bestFit="1" customWidth="1"/>
    <col min="2840" max="2841" width="10.5703125" style="478"/>
    <col min="2842" max="2842" width="13.42578125" style="478" customWidth="1"/>
    <col min="2843" max="3062" width="10.5703125" style="478"/>
    <col min="3063" max="3070" width="0" style="478" hidden="1" customWidth="1"/>
    <col min="3071" max="3073" width="3.7109375" style="478" customWidth="1"/>
    <col min="3074" max="3074" width="12.7109375" style="478" customWidth="1"/>
    <col min="3075" max="3075" width="47.42578125" style="478" customWidth="1"/>
    <col min="3076" max="3076" width="5.5703125" style="478" customWidth="1"/>
    <col min="3077" max="3078" width="3.7109375" style="478" customWidth="1"/>
    <col min="3079" max="3079" width="22" style="478" customWidth="1"/>
    <col min="3080" max="3080" width="5.5703125" style="478" customWidth="1"/>
    <col min="3081" max="3082" width="3.7109375" style="478" customWidth="1"/>
    <col min="3083" max="3083" width="22" style="478" customWidth="1"/>
    <col min="3084" max="3084" width="5.5703125" style="478" customWidth="1"/>
    <col min="3085" max="3086" width="3.7109375" style="478" customWidth="1"/>
    <col min="3087" max="3087" width="22" style="478" customWidth="1"/>
    <col min="3088" max="3089" width="15.7109375" style="478" customWidth="1"/>
    <col min="3090" max="3090" width="11.7109375" style="478" customWidth="1"/>
    <col min="3091" max="3091" width="6.42578125" style="478" bestFit="1" customWidth="1"/>
    <col min="3092" max="3092" width="11.7109375" style="478" customWidth="1"/>
    <col min="3093" max="3093" width="0" style="478" hidden="1" customWidth="1"/>
    <col min="3094" max="3094" width="3.7109375" style="478" customWidth="1"/>
    <col min="3095" max="3095" width="11.140625" style="478" bestFit="1" customWidth="1"/>
    <col min="3096" max="3097" width="10.5703125" style="478"/>
    <col min="3098" max="3098" width="13.42578125" style="478" customWidth="1"/>
    <col min="3099" max="3318" width="10.5703125" style="478"/>
    <col min="3319" max="3326" width="0" style="478" hidden="1" customWidth="1"/>
    <col min="3327" max="3329" width="3.7109375" style="478" customWidth="1"/>
    <col min="3330" max="3330" width="12.7109375" style="478" customWidth="1"/>
    <col min="3331" max="3331" width="47.42578125" style="478" customWidth="1"/>
    <col min="3332" max="3332" width="5.5703125" style="478" customWidth="1"/>
    <col min="3333" max="3334" width="3.7109375" style="478" customWidth="1"/>
    <col min="3335" max="3335" width="22" style="478" customWidth="1"/>
    <col min="3336" max="3336" width="5.5703125" style="478" customWidth="1"/>
    <col min="3337" max="3338" width="3.7109375" style="478" customWidth="1"/>
    <col min="3339" max="3339" width="22" style="478" customWidth="1"/>
    <col min="3340" max="3340" width="5.5703125" style="478" customWidth="1"/>
    <col min="3341" max="3342" width="3.7109375" style="478" customWidth="1"/>
    <col min="3343" max="3343" width="22" style="478" customWidth="1"/>
    <col min="3344" max="3345" width="15.7109375" style="478" customWidth="1"/>
    <col min="3346" max="3346" width="11.7109375" style="478" customWidth="1"/>
    <col min="3347" max="3347" width="6.42578125" style="478" bestFit="1" customWidth="1"/>
    <col min="3348" max="3348" width="11.7109375" style="478" customWidth="1"/>
    <col min="3349" max="3349" width="0" style="478" hidden="1" customWidth="1"/>
    <col min="3350" max="3350" width="3.7109375" style="478" customWidth="1"/>
    <col min="3351" max="3351" width="11.140625" style="478" bestFit="1" customWidth="1"/>
    <col min="3352" max="3353" width="10.5703125" style="478"/>
    <col min="3354" max="3354" width="13.42578125" style="478" customWidth="1"/>
    <col min="3355" max="3574" width="10.5703125" style="478"/>
    <col min="3575" max="3582" width="0" style="478" hidden="1" customWidth="1"/>
    <col min="3583" max="3585" width="3.7109375" style="478" customWidth="1"/>
    <col min="3586" max="3586" width="12.7109375" style="478" customWidth="1"/>
    <col min="3587" max="3587" width="47.42578125" style="478" customWidth="1"/>
    <col min="3588" max="3588" width="5.5703125" style="478" customWidth="1"/>
    <col min="3589" max="3590" width="3.7109375" style="478" customWidth="1"/>
    <col min="3591" max="3591" width="22" style="478" customWidth="1"/>
    <col min="3592" max="3592" width="5.5703125" style="478" customWidth="1"/>
    <col min="3593" max="3594" width="3.7109375" style="478" customWidth="1"/>
    <col min="3595" max="3595" width="22" style="478" customWidth="1"/>
    <col min="3596" max="3596" width="5.5703125" style="478" customWidth="1"/>
    <col min="3597" max="3598" width="3.7109375" style="478" customWidth="1"/>
    <col min="3599" max="3599" width="22" style="478" customWidth="1"/>
    <col min="3600" max="3601" width="15.7109375" style="478" customWidth="1"/>
    <col min="3602" max="3602" width="11.7109375" style="478" customWidth="1"/>
    <col min="3603" max="3603" width="6.42578125" style="478" bestFit="1" customWidth="1"/>
    <col min="3604" max="3604" width="11.7109375" style="478" customWidth="1"/>
    <col min="3605" max="3605" width="0" style="478" hidden="1" customWidth="1"/>
    <col min="3606" max="3606" width="3.7109375" style="478" customWidth="1"/>
    <col min="3607" max="3607" width="11.140625" style="478" bestFit="1" customWidth="1"/>
    <col min="3608" max="3609" width="10.5703125" style="478"/>
    <col min="3610" max="3610" width="13.42578125" style="478" customWidth="1"/>
    <col min="3611" max="3830" width="10.5703125" style="478"/>
    <col min="3831" max="3838" width="0" style="478" hidden="1" customWidth="1"/>
    <col min="3839" max="3841" width="3.7109375" style="478" customWidth="1"/>
    <col min="3842" max="3842" width="12.7109375" style="478" customWidth="1"/>
    <col min="3843" max="3843" width="47.42578125" style="478" customWidth="1"/>
    <col min="3844" max="3844" width="5.5703125" style="478" customWidth="1"/>
    <col min="3845" max="3846" width="3.7109375" style="478" customWidth="1"/>
    <col min="3847" max="3847" width="22" style="478" customWidth="1"/>
    <col min="3848" max="3848" width="5.5703125" style="478" customWidth="1"/>
    <col min="3849" max="3850" width="3.7109375" style="478" customWidth="1"/>
    <col min="3851" max="3851" width="22" style="478" customWidth="1"/>
    <col min="3852" max="3852" width="5.5703125" style="478" customWidth="1"/>
    <col min="3853" max="3854" width="3.7109375" style="478" customWidth="1"/>
    <col min="3855" max="3855" width="22" style="478" customWidth="1"/>
    <col min="3856" max="3857" width="15.7109375" style="478" customWidth="1"/>
    <col min="3858" max="3858" width="11.7109375" style="478" customWidth="1"/>
    <col min="3859" max="3859" width="6.42578125" style="478" bestFit="1" customWidth="1"/>
    <col min="3860" max="3860" width="11.7109375" style="478" customWidth="1"/>
    <col min="3861" max="3861" width="0" style="478" hidden="1" customWidth="1"/>
    <col min="3862" max="3862" width="3.7109375" style="478" customWidth="1"/>
    <col min="3863" max="3863" width="11.140625" style="478" bestFit="1" customWidth="1"/>
    <col min="3864" max="3865" width="10.5703125" style="478"/>
    <col min="3866" max="3866" width="13.42578125" style="478" customWidth="1"/>
    <col min="3867" max="4086" width="10.5703125" style="478"/>
    <col min="4087" max="4094" width="0" style="478" hidden="1" customWidth="1"/>
    <col min="4095" max="4097" width="3.7109375" style="478" customWidth="1"/>
    <col min="4098" max="4098" width="12.7109375" style="478" customWidth="1"/>
    <col min="4099" max="4099" width="47.42578125" style="478" customWidth="1"/>
    <col min="4100" max="4100" width="5.5703125" style="478" customWidth="1"/>
    <col min="4101" max="4102" width="3.7109375" style="478" customWidth="1"/>
    <col min="4103" max="4103" width="22" style="478" customWidth="1"/>
    <col min="4104" max="4104" width="5.5703125" style="478" customWidth="1"/>
    <col min="4105" max="4106" width="3.7109375" style="478" customWidth="1"/>
    <col min="4107" max="4107" width="22" style="478" customWidth="1"/>
    <col min="4108" max="4108" width="5.5703125" style="478" customWidth="1"/>
    <col min="4109" max="4110" width="3.7109375" style="478" customWidth="1"/>
    <col min="4111" max="4111" width="22" style="478" customWidth="1"/>
    <col min="4112" max="4113" width="15.7109375" style="478" customWidth="1"/>
    <col min="4114" max="4114" width="11.7109375" style="478" customWidth="1"/>
    <col min="4115" max="4115" width="6.42578125" style="478" bestFit="1" customWidth="1"/>
    <col min="4116" max="4116" width="11.7109375" style="478" customWidth="1"/>
    <col min="4117" max="4117" width="0" style="478" hidden="1" customWidth="1"/>
    <col min="4118" max="4118" width="3.7109375" style="478" customWidth="1"/>
    <col min="4119" max="4119" width="11.140625" style="478" bestFit="1" customWidth="1"/>
    <col min="4120" max="4121" width="10.5703125" style="478"/>
    <col min="4122" max="4122" width="13.42578125" style="478" customWidth="1"/>
    <col min="4123" max="4342" width="10.5703125" style="478"/>
    <col min="4343" max="4350" width="0" style="478" hidden="1" customWidth="1"/>
    <col min="4351" max="4353" width="3.7109375" style="478" customWidth="1"/>
    <col min="4354" max="4354" width="12.7109375" style="478" customWidth="1"/>
    <col min="4355" max="4355" width="47.42578125" style="478" customWidth="1"/>
    <col min="4356" max="4356" width="5.5703125" style="478" customWidth="1"/>
    <col min="4357" max="4358" width="3.7109375" style="478" customWidth="1"/>
    <col min="4359" max="4359" width="22" style="478" customWidth="1"/>
    <col min="4360" max="4360" width="5.5703125" style="478" customWidth="1"/>
    <col min="4361" max="4362" width="3.7109375" style="478" customWidth="1"/>
    <col min="4363" max="4363" width="22" style="478" customWidth="1"/>
    <col min="4364" max="4364" width="5.5703125" style="478" customWidth="1"/>
    <col min="4365" max="4366" width="3.7109375" style="478" customWidth="1"/>
    <col min="4367" max="4367" width="22" style="478" customWidth="1"/>
    <col min="4368" max="4369" width="15.7109375" style="478" customWidth="1"/>
    <col min="4370" max="4370" width="11.7109375" style="478" customWidth="1"/>
    <col min="4371" max="4371" width="6.42578125" style="478" bestFit="1" customWidth="1"/>
    <col min="4372" max="4372" width="11.7109375" style="478" customWidth="1"/>
    <col min="4373" max="4373" width="0" style="478" hidden="1" customWidth="1"/>
    <col min="4374" max="4374" width="3.7109375" style="478" customWidth="1"/>
    <col min="4375" max="4375" width="11.140625" style="478" bestFit="1" customWidth="1"/>
    <col min="4376" max="4377" width="10.5703125" style="478"/>
    <col min="4378" max="4378" width="13.42578125" style="478" customWidth="1"/>
    <col min="4379" max="4598" width="10.5703125" style="478"/>
    <col min="4599" max="4606" width="0" style="478" hidden="1" customWidth="1"/>
    <col min="4607" max="4609" width="3.7109375" style="478" customWidth="1"/>
    <col min="4610" max="4610" width="12.7109375" style="478" customWidth="1"/>
    <col min="4611" max="4611" width="47.42578125" style="478" customWidth="1"/>
    <col min="4612" max="4612" width="5.5703125" style="478" customWidth="1"/>
    <col min="4613" max="4614" width="3.7109375" style="478" customWidth="1"/>
    <col min="4615" max="4615" width="22" style="478" customWidth="1"/>
    <col min="4616" max="4616" width="5.5703125" style="478" customWidth="1"/>
    <col min="4617" max="4618" width="3.7109375" style="478" customWidth="1"/>
    <col min="4619" max="4619" width="22" style="478" customWidth="1"/>
    <col min="4620" max="4620" width="5.5703125" style="478" customWidth="1"/>
    <col min="4621" max="4622" width="3.7109375" style="478" customWidth="1"/>
    <col min="4623" max="4623" width="22" style="478" customWidth="1"/>
    <col min="4624" max="4625" width="15.7109375" style="478" customWidth="1"/>
    <col min="4626" max="4626" width="11.7109375" style="478" customWidth="1"/>
    <col min="4627" max="4627" width="6.42578125" style="478" bestFit="1" customWidth="1"/>
    <col min="4628" max="4628" width="11.7109375" style="478" customWidth="1"/>
    <col min="4629" max="4629" width="0" style="478" hidden="1" customWidth="1"/>
    <col min="4630" max="4630" width="3.7109375" style="478" customWidth="1"/>
    <col min="4631" max="4631" width="11.140625" style="478" bestFit="1" customWidth="1"/>
    <col min="4632" max="4633" width="10.5703125" style="478"/>
    <col min="4634" max="4634" width="13.42578125" style="478" customWidth="1"/>
    <col min="4635" max="4854" width="10.5703125" style="478"/>
    <col min="4855" max="4862" width="0" style="478" hidden="1" customWidth="1"/>
    <col min="4863" max="4865" width="3.7109375" style="478" customWidth="1"/>
    <col min="4866" max="4866" width="12.7109375" style="478" customWidth="1"/>
    <col min="4867" max="4867" width="47.42578125" style="478" customWidth="1"/>
    <col min="4868" max="4868" width="5.5703125" style="478" customWidth="1"/>
    <col min="4869" max="4870" width="3.7109375" style="478" customWidth="1"/>
    <col min="4871" max="4871" width="22" style="478" customWidth="1"/>
    <col min="4872" max="4872" width="5.5703125" style="478" customWidth="1"/>
    <col min="4873" max="4874" width="3.7109375" style="478" customWidth="1"/>
    <col min="4875" max="4875" width="22" style="478" customWidth="1"/>
    <col min="4876" max="4876" width="5.5703125" style="478" customWidth="1"/>
    <col min="4877" max="4878" width="3.7109375" style="478" customWidth="1"/>
    <col min="4879" max="4879" width="22" style="478" customWidth="1"/>
    <col min="4880" max="4881" width="15.7109375" style="478" customWidth="1"/>
    <col min="4882" max="4882" width="11.7109375" style="478" customWidth="1"/>
    <col min="4883" max="4883" width="6.42578125" style="478" bestFit="1" customWidth="1"/>
    <col min="4884" max="4884" width="11.7109375" style="478" customWidth="1"/>
    <col min="4885" max="4885" width="0" style="478" hidden="1" customWidth="1"/>
    <col min="4886" max="4886" width="3.7109375" style="478" customWidth="1"/>
    <col min="4887" max="4887" width="11.140625" style="478" bestFit="1" customWidth="1"/>
    <col min="4888" max="4889" width="10.5703125" style="478"/>
    <col min="4890" max="4890" width="13.42578125" style="478" customWidth="1"/>
    <col min="4891" max="5110" width="10.5703125" style="478"/>
    <col min="5111" max="5118" width="0" style="478" hidden="1" customWidth="1"/>
    <col min="5119" max="5121" width="3.7109375" style="478" customWidth="1"/>
    <col min="5122" max="5122" width="12.7109375" style="478" customWidth="1"/>
    <col min="5123" max="5123" width="47.42578125" style="478" customWidth="1"/>
    <col min="5124" max="5124" width="5.5703125" style="478" customWidth="1"/>
    <col min="5125" max="5126" width="3.7109375" style="478" customWidth="1"/>
    <col min="5127" max="5127" width="22" style="478" customWidth="1"/>
    <col min="5128" max="5128" width="5.5703125" style="478" customWidth="1"/>
    <col min="5129" max="5130" width="3.7109375" style="478" customWidth="1"/>
    <col min="5131" max="5131" width="22" style="478" customWidth="1"/>
    <col min="5132" max="5132" width="5.5703125" style="478" customWidth="1"/>
    <col min="5133" max="5134" width="3.7109375" style="478" customWidth="1"/>
    <col min="5135" max="5135" width="22" style="478" customWidth="1"/>
    <col min="5136" max="5137" width="15.7109375" style="478" customWidth="1"/>
    <col min="5138" max="5138" width="11.7109375" style="478" customWidth="1"/>
    <col min="5139" max="5139" width="6.42578125" style="478" bestFit="1" customWidth="1"/>
    <col min="5140" max="5140" width="11.7109375" style="478" customWidth="1"/>
    <col min="5141" max="5141" width="0" style="478" hidden="1" customWidth="1"/>
    <col min="5142" max="5142" width="3.7109375" style="478" customWidth="1"/>
    <col min="5143" max="5143" width="11.140625" style="478" bestFit="1" customWidth="1"/>
    <col min="5144" max="5145" width="10.5703125" style="478"/>
    <col min="5146" max="5146" width="13.42578125" style="478" customWidth="1"/>
    <col min="5147" max="5366" width="10.5703125" style="478"/>
    <col min="5367" max="5374" width="0" style="478" hidden="1" customWidth="1"/>
    <col min="5375" max="5377" width="3.7109375" style="478" customWidth="1"/>
    <col min="5378" max="5378" width="12.7109375" style="478" customWidth="1"/>
    <col min="5379" max="5379" width="47.42578125" style="478" customWidth="1"/>
    <col min="5380" max="5380" width="5.5703125" style="478" customWidth="1"/>
    <col min="5381" max="5382" width="3.7109375" style="478" customWidth="1"/>
    <col min="5383" max="5383" width="22" style="478" customWidth="1"/>
    <col min="5384" max="5384" width="5.5703125" style="478" customWidth="1"/>
    <col min="5385" max="5386" width="3.7109375" style="478" customWidth="1"/>
    <col min="5387" max="5387" width="22" style="478" customWidth="1"/>
    <col min="5388" max="5388" width="5.5703125" style="478" customWidth="1"/>
    <col min="5389" max="5390" width="3.7109375" style="478" customWidth="1"/>
    <col min="5391" max="5391" width="22" style="478" customWidth="1"/>
    <col min="5392" max="5393" width="15.7109375" style="478" customWidth="1"/>
    <col min="5394" max="5394" width="11.7109375" style="478" customWidth="1"/>
    <col min="5395" max="5395" width="6.42578125" style="478" bestFit="1" customWidth="1"/>
    <col min="5396" max="5396" width="11.7109375" style="478" customWidth="1"/>
    <col min="5397" max="5397" width="0" style="478" hidden="1" customWidth="1"/>
    <col min="5398" max="5398" width="3.7109375" style="478" customWidth="1"/>
    <col min="5399" max="5399" width="11.140625" style="478" bestFit="1" customWidth="1"/>
    <col min="5400" max="5401" width="10.5703125" style="478"/>
    <col min="5402" max="5402" width="13.42578125" style="478" customWidth="1"/>
    <col min="5403" max="5622" width="10.5703125" style="478"/>
    <col min="5623" max="5630" width="0" style="478" hidden="1" customWidth="1"/>
    <col min="5631" max="5633" width="3.7109375" style="478" customWidth="1"/>
    <col min="5634" max="5634" width="12.7109375" style="478" customWidth="1"/>
    <col min="5635" max="5635" width="47.42578125" style="478" customWidth="1"/>
    <col min="5636" max="5636" width="5.5703125" style="478" customWidth="1"/>
    <col min="5637" max="5638" width="3.7109375" style="478" customWidth="1"/>
    <col min="5639" max="5639" width="22" style="478" customWidth="1"/>
    <col min="5640" max="5640" width="5.5703125" style="478" customWidth="1"/>
    <col min="5641" max="5642" width="3.7109375" style="478" customWidth="1"/>
    <col min="5643" max="5643" width="22" style="478" customWidth="1"/>
    <col min="5644" max="5644" width="5.5703125" style="478" customWidth="1"/>
    <col min="5645" max="5646" width="3.7109375" style="478" customWidth="1"/>
    <col min="5647" max="5647" width="22" style="478" customWidth="1"/>
    <col min="5648" max="5649" width="15.7109375" style="478" customWidth="1"/>
    <col min="5650" max="5650" width="11.7109375" style="478" customWidth="1"/>
    <col min="5651" max="5651" width="6.42578125" style="478" bestFit="1" customWidth="1"/>
    <col min="5652" max="5652" width="11.7109375" style="478" customWidth="1"/>
    <col min="5653" max="5653" width="0" style="478" hidden="1" customWidth="1"/>
    <col min="5654" max="5654" width="3.7109375" style="478" customWidth="1"/>
    <col min="5655" max="5655" width="11.140625" style="478" bestFit="1" customWidth="1"/>
    <col min="5656" max="5657" width="10.5703125" style="478"/>
    <col min="5658" max="5658" width="13.42578125" style="478" customWidth="1"/>
    <col min="5659" max="5878" width="10.5703125" style="478"/>
    <col min="5879" max="5886" width="0" style="478" hidden="1" customWidth="1"/>
    <col min="5887" max="5889" width="3.7109375" style="478" customWidth="1"/>
    <col min="5890" max="5890" width="12.7109375" style="478" customWidth="1"/>
    <col min="5891" max="5891" width="47.42578125" style="478" customWidth="1"/>
    <col min="5892" max="5892" width="5.5703125" style="478" customWidth="1"/>
    <col min="5893" max="5894" width="3.7109375" style="478" customWidth="1"/>
    <col min="5895" max="5895" width="22" style="478" customWidth="1"/>
    <col min="5896" max="5896" width="5.5703125" style="478" customWidth="1"/>
    <col min="5897" max="5898" width="3.7109375" style="478" customWidth="1"/>
    <col min="5899" max="5899" width="22" style="478" customWidth="1"/>
    <col min="5900" max="5900" width="5.5703125" style="478" customWidth="1"/>
    <col min="5901" max="5902" width="3.7109375" style="478" customWidth="1"/>
    <col min="5903" max="5903" width="22" style="478" customWidth="1"/>
    <col min="5904" max="5905" width="15.7109375" style="478" customWidth="1"/>
    <col min="5906" max="5906" width="11.7109375" style="478" customWidth="1"/>
    <col min="5907" max="5907" width="6.42578125" style="478" bestFit="1" customWidth="1"/>
    <col min="5908" max="5908" width="11.7109375" style="478" customWidth="1"/>
    <col min="5909" max="5909" width="0" style="478" hidden="1" customWidth="1"/>
    <col min="5910" max="5910" width="3.7109375" style="478" customWidth="1"/>
    <col min="5911" max="5911" width="11.140625" style="478" bestFit="1" customWidth="1"/>
    <col min="5912" max="5913" width="10.5703125" style="478"/>
    <col min="5914" max="5914" width="13.42578125" style="478" customWidth="1"/>
    <col min="5915" max="6134" width="10.5703125" style="478"/>
    <col min="6135" max="6142" width="0" style="478" hidden="1" customWidth="1"/>
    <col min="6143" max="6145" width="3.7109375" style="478" customWidth="1"/>
    <col min="6146" max="6146" width="12.7109375" style="478" customWidth="1"/>
    <col min="6147" max="6147" width="47.42578125" style="478" customWidth="1"/>
    <col min="6148" max="6148" width="5.5703125" style="478" customWidth="1"/>
    <col min="6149" max="6150" width="3.7109375" style="478" customWidth="1"/>
    <col min="6151" max="6151" width="22" style="478" customWidth="1"/>
    <col min="6152" max="6152" width="5.5703125" style="478" customWidth="1"/>
    <col min="6153" max="6154" width="3.7109375" style="478" customWidth="1"/>
    <col min="6155" max="6155" width="22" style="478" customWidth="1"/>
    <col min="6156" max="6156" width="5.5703125" style="478" customWidth="1"/>
    <col min="6157" max="6158" width="3.7109375" style="478" customWidth="1"/>
    <col min="6159" max="6159" width="22" style="478" customWidth="1"/>
    <col min="6160" max="6161" width="15.7109375" style="478" customWidth="1"/>
    <col min="6162" max="6162" width="11.7109375" style="478" customWidth="1"/>
    <col min="6163" max="6163" width="6.42578125" style="478" bestFit="1" customWidth="1"/>
    <col min="6164" max="6164" width="11.7109375" style="478" customWidth="1"/>
    <col min="6165" max="6165" width="0" style="478" hidden="1" customWidth="1"/>
    <col min="6166" max="6166" width="3.7109375" style="478" customWidth="1"/>
    <col min="6167" max="6167" width="11.140625" style="478" bestFit="1" customWidth="1"/>
    <col min="6168" max="6169" width="10.5703125" style="478"/>
    <col min="6170" max="6170" width="13.42578125" style="478" customWidth="1"/>
    <col min="6171" max="6390" width="10.5703125" style="478"/>
    <col min="6391" max="6398" width="0" style="478" hidden="1" customWidth="1"/>
    <col min="6399" max="6401" width="3.7109375" style="478" customWidth="1"/>
    <col min="6402" max="6402" width="12.7109375" style="478" customWidth="1"/>
    <col min="6403" max="6403" width="47.42578125" style="478" customWidth="1"/>
    <col min="6404" max="6404" width="5.5703125" style="478" customWidth="1"/>
    <col min="6405" max="6406" width="3.7109375" style="478" customWidth="1"/>
    <col min="6407" max="6407" width="22" style="478" customWidth="1"/>
    <col min="6408" max="6408" width="5.5703125" style="478" customWidth="1"/>
    <col min="6409" max="6410" width="3.7109375" style="478" customWidth="1"/>
    <col min="6411" max="6411" width="22" style="478" customWidth="1"/>
    <col min="6412" max="6412" width="5.5703125" style="478" customWidth="1"/>
    <col min="6413" max="6414" width="3.7109375" style="478" customWidth="1"/>
    <col min="6415" max="6415" width="22" style="478" customWidth="1"/>
    <col min="6416" max="6417" width="15.7109375" style="478" customWidth="1"/>
    <col min="6418" max="6418" width="11.7109375" style="478" customWidth="1"/>
    <col min="6419" max="6419" width="6.42578125" style="478" bestFit="1" customWidth="1"/>
    <col min="6420" max="6420" width="11.7109375" style="478" customWidth="1"/>
    <col min="6421" max="6421" width="0" style="478" hidden="1" customWidth="1"/>
    <col min="6422" max="6422" width="3.7109375" style="478" customWidth="1"/>
    <col min="6423" max="6423" width="11.140625" style="478" bestFit="1" customWidth="1"/>
    <col min="6424" max="6425" width="10.5703125" style="478"/>
    <col min="6426" max="6426" width="13.42578125" style="478" customWidth="1"/>
    <col min="6427" max="6646" width="10.5703125" style="478"/>
    <col min="6647" max="6654" width="0" style="478" hidden="1" customWidth="1"/>
    <col min="6655" max="6657" width="3.7109375" style="478" customWidth="1"/>
    <col min="6658" max="6658" width="12.7109375" style="478" customWidth="1"/>
    <col min="6659" max="6659" width="47.42578125" style="478" customWidth="1"/>
    <col min="6660" max="6660" width="5.5703125" style="478" customWidth="1"/>
    <col min="6661" max="6662" width="3.7109375" style="478" customWidth="1"/>
    <col min="6663" max="6663" width="22" style="478" customWidth="1"/>
    <col min="6664" max="6664" width="5.5703125" style="478" customWidth="1"/>
    <col min="6665" max="6666" width="3.7109375" style="478" customWidth="1"/>
    <col min="6667" max="6667" width="22" style="478" customWidth="1"/>
    <col min="6668" max="6668" width="5.5703125" style="478" customWidth="1"/>
    <col min="6669" max="6670" width="3.7109375" style="478" customWidth="1"/>
    <col min="6671" max="6671" width="22" style="478" customWidth="1"/>
    <col min="6672" max="6673" width="15.7109375" style="478" customWidth="1"/>
    <col min="6674" max="6674" width="11.7109375" style="478" customWidth="1"/>
    <col min="6675" max="6675" width="6.42578125" style="478" bestFit="1" customWidth="1"/>
    <col min="6676" max="6676" width="11.7109375" style="478" customWidth="1"/>
    <col min="6677" max="6677" width="0" style="478" hidden="1" customWidth="1"/>
    <col min="6678" max="6678" width="3.7109375" style="478" customWidth="1"/>
    <col min="6679" max="6679" width="11.140625" style="478" bestFit="1" customWidth="1"/>
    <col min="6680" max="6681" width="10.5703125" style="478"/>
    <col min="6682" max="6682" width="13.42578125" style="478" customWidth="1"/>
    <col min="6683" max="6902" width="10.5703125" style="478"/>
    <col min="6903" max="6910" width="0" style="478" hidden="1" customWidth="1"/>
    <col min="6911" max="6913" width="3.7109375" style="478" customWidth="1"/>
    <col min="6914" max="6914" width="12.7109375" style="478" customWidth="1"/>
    <col min="6915" max="6915" width="47.42578125" style="478" customWidth="1"/>
    <col min="6916" max="6916" width="5.5703125" style="478" customWidth="1"/>
    <col min="6917" max="6918" width="3.7109375" style="478" customWidth="1"/>
    <col min="6919" max="6919" width="22" style="478" customWidth="1"/>
    <col min="6920" max="6920" width="5.5703125" style="478" customWidth="1"/>
    <col min="6921" max="6922" width="3.7109375" style="478" customWidth="1"/>
    <col min="6923" max="6923" width="22" style="478" customWidth="1"/>
    <col min="6924" max="6924" width="5.5703125" style="478" customWidth="1"/>
    <col min="6925" max="6926" width="3.7109375" style="478" customWidth="1"/>
    <col min="6927" max="6927" width="22" style="478" customWidth="1"/>
    <col min="6928" max="6929" width="15.7109375" style="478" customWidth="1"/>
    <col min="6930" max="6930" width="11.7109375" style="478" customWidth="1"/>
    <col min="6931" max="6931" width="6.42578125" style="478" bestFit="1" customWidth="1"/>
    <col min="6932" max="6932" width="11.7109375" style="478" customWidth="1"/>
    <col min="6933" max="6933" width="0" style="478" hidden="1" customWidth="1"/>
    <col min="6934" max="6934" width="3.7109375" style="478" customWidth="1"/>
    <col min="6935" max="6935" width="11.140625" style="478" bestFit="1" customWidth="1"/>
    <col min="6936" max="6937" width="10.5703125" style="478"/>
    <col min="6938" max="6938" width="13.42578125" style="478" customWidth="1"/>
    <col min="6939" max="7158" width="10.5703125" style="478"/>
    <col min="7159" max="7166" width="0" style="478" hidden="1" customWidth="1"/>
    <col min="7167" max="7169" width="3.7109375" style="478" customWidth="1"/>
    <col min="7170" max="7170" width="12.7109375" style="478" customWidth="1"/>
    <col min="7171" max="7171" width="47.42578125" style="478" customWidth="1"/>
    <col min="7172" max="7172" width="5.5703125" style="478" customWidth="1"/>
    <col min="7173" max="7174" width="3.7109375" style="478" customWidth="1"/>
    <col min="7175" max="7175" width="22" style="478" customWidth="1"/>
    <col min="7176" max="7176" width="5.5703125" style="478" customWidth="1"/>
    <col min="7177" max="7178" width="3.7109375" style="478" customWidth="1"/>
    <col min="7179" max="7179" width="22" style="478" customWidth="1"/>
    <col min="7180" max="7180" width="5.5703125" style="478" customWidth="1"/>
    <col min="7181" max="7182" width="3.7109375" style="478" customWidth="1"/>
    <col min="7183" max="7183" width="22" style="478" customWidth="1"/>
    <col min="7184" max="7185" width="15.7109375" style="478" customWidth="1"/>
    <col min="7186" max="7186" width="11.7109375" style="478" customWidth="1"/>
    <col min="7187" max="7187" width="6.42578125" style="478" bestFit="1" customWidth="1"/>
    <col min="7188" max="7188" width="11.7109375" style="478" customWidth="1"/>
    <col min="7189" max="7189" width="0" style="478" hidden="1" customWidth="1"/>
    <col min="7190" max="7190" width="3.7109375" style="478" customWidth="1"/>
    <col min="7191" max="7191" width="11.140625" style="478" bestFit="1" customWidth="1"/>
    <col min="7192" max="7193" width="10.5703125" style="478"/>
    <col min="7194" max="7194" width="13.42578125" style="478" customWidth="1"/>
    <col min="7195" max="7414" width="10.5703125" style="478"/>
    <col min="7415" max="7422" width="0" style="478" hidden="1" customWidth="1"/>
    <col min="7423" max="7425" width="3.7109375" style="478" customWidth="1"/>
    <col min="7426" max="7426" width="12.7109375" style="478" customWidth="1"/>
    <col min="7427" max="7427" width="47.42578125" style="478" customWidth="1"/>
    <col min="7428" max="7428" width="5.5703125" style="478" customWidth="1"/>
    <col min="7429" max="7430" width="3.7109375" style="478" customWidth="1"/>
    <col min="7431" max="7431" width="22" style="478" customWidth="1"/>
    <col min="7432" max="7432" width="5.5703125" style="478" customWidth="1"/>
    <col min="7433" max="7434" width="3.7109375" style="478" customWidth="1"/>
    <col min="7435" max="7435" width="22" style="478" customWidth="1"/>
    <col min="7436" max="7436" width="5.5703125" style="478" customWidth="1"/>
    <col min="7437" max="7438" width="3.7109375" style="478" customWidth="1"/>
    <col min="7439" max="7439" width="22" style="478" customWidth="1"/>
    <col min="7440" max="7441" width="15.7109375" style="478" customWidth="1"/>
    <col min="7442" max="7442" width="11.7109375" style="478" customWidth="1"/>
    <col min="7443" max="7443" width="6.42578125" style="478" bestFit="1" customWidth="1"/>
    <col min="7444" max="7444" width="11.7109375" style="478" customWidth="1"/>
    <col min="7445" max="7445" width="0" style="478" hidden="1" customWidth="1"/>
    <col min="7446" max="7446" width="3.7109375" style="478" customWidth="1"/>
    <col min="7447" max="7447" width="11.140625" style="478" bestFit="1" customWidth="1"/>
    <col min="7448" max="7449" width="10.5703125" style="478"/>
    <col min="7450" max="7450" width="13.42578125" style="478" customWidth="1"/>
    <col min="7451" max="7670" width="10.5703125" style="478"/>
    <col min="7671" max="7678" width="0" style="478" hidden="1" customWidth="1"/>
    <col min="7679" max="7681" width="3.7109375" style="478" customWidth="1"/>
    <col min="7682" max="7682" width="12.7109375" style="478" customWidth="1"/>
    <col min="7683" max="7683" width="47.42578125" style="478" customWidth="1"/>
    <col min="7684" max="7684" width="5.5703125" style="478" customWidth="1"/>
    <col min="7685" max="7686" width="3.7109375" style="478" customWidth="1"/>
    <col min="7687" max="7687" width="22" style="478" customWidth="1"/>
    <col min="7688" max="7688" width="5.5703125" style="478" customWidth="1"/>
    <col min="7689" max="7690" width="3.7109375" style="478" customWidth="1"/>
    <col min="7691" max="7691" width="22" style="478" customWidth="1"/>
    <col min="7692" max="7692" width="5.5703125" style="478" customWidth="1"/>
    <col min="7693" max="7694" width="3.7109375" style="478" customWidth="1"/>
    <col min="7695" max="7695" width="22" style="478" customWidth="1"/>
    <col min="7696" max="7697" width="15.7109375" style="478" customWidth="1"/>
    <col min="7698" max="7698" width="11.7109375" style="478" customWidth="1"/>
    <col min="7699" max="7699" width="6.42578125" style="478" bestFit="1" customWidth="1"/>
    <col min="7700" max="7700" width="11.7109375" style="478" customWidth="1"/>
    <col min="7701" max="7701" width="0" style="478" hidden="1" customWidth="1"/>
    <col min="7702" max="7702" width="3.7109375" style="478" customWidth="1"/>
    <col min="7703" max="7703" width="11.140625" style="478" bestFit="1" customWidth="1"/>
    <col min="7704" max="7705" width="10.5703125" style="478"/>
    <col min="7706" max="7706" width="13.42578125" style="478" customWidth="1"/>
    <col min="7707" max="7926" width="10.5703125" style="478"/>
    <col min="7927" max="7934" width="0" style="478" hidden="1" customWidth="1"/>
    <col min="7935" max="7937" width="3.7109375" style="478" customWidth="1"/>
    <col min="7938" max="7938" width="12.7109375" style="478" customWidth="1"/>
    <col min="7939" max="7939" width="47.42578125" style="478" customWidth="1"/>
    <col min="7940" max="7940" width="5.5703125" style="478" customWidth="1"/>
    <col min="7941" max="7942" width="3.7109375" style="478" customWidth="1"/>
    <col min="7943" max="7943" width="22" style="478" customWidth="1"/>
    <col min="7944" max="7944" width="5.5703125" style="478" customWidth="1"/>
    <col min="7945" max="7946" width="3.7109375" style="478" customWidth="1"/>
    <col min="7947" max="7947" width="22" style="478" customWidth="1"/>
    <col min="7948" max="7948" width="5.5703125" style="478" customWidth="1"/>
    <col min="7949" max="7950" width="3.7109375" style="478" customWidth="1"/>
    <col min="7951" max="7951" width="22" style="478" customWidth="1"/>
    <col min="7952" max="7953" width="15.7109375" style="478" customWidth="1"/>
    <col min="7954" max="7954" width="11.7109375" style="478" customWidth="1"/>
    <col min="7955" max="7955" width="6.42578125" style="478" bestFit="1" customWidth="1"/>
    <col min="7956" max="7956" width="11.7109375" style="478" customWidth="1"/>
    <col min="7957" max="7957" width="0" style="478" hidden="1" customWidth="1"/>
    <col min="7958" max="7958" width="3.7109375" style="478" customWidth="1"/>
    <col min="7959" max="7959" width="11.140625" style="478" bestFit="1" customWidth="1"/>
    <col min="7960" max="7961" width="10.5703125" style="478"/>
    <col min="7962" max="7962" width="13.42578125" style="478" customWidth="1"/>
    <col min="7963" max="8182" width="10.5703125" style="478"/>
    <col min="8183" max="8190" width="0" style="478" hidden="1" customWidth="1"/>
    <col min="8191" max="8193" width="3.7109375" style="478" customWidth="1"/>
    <col min="8194" max="8194" width="12.7109375" style="478" customWidth="1"/>
    <col min="8195" max="8195" width="47.42578125" style="478" customWidth="1"/>
    <col min="8196" max="8196" width="5.5703125" style="478" customWidth="1"/>
    <col min="8197" max="8198" width="3.7109375" style="478" customWidth="1"/>
    <col min="8199" max="8199" width="22" style="478" customWidth="1"/>
    <col min="8200" max="8200" width="5.5703125" style="478" customWidth="1"/>
    <col min="8201" max="8202" width="3.7109375" style="478" customWidth="1"/>
    <col min="8203" max="8203" width="22" style="478" customWidth="1"/>
    <col min="8204" max="8204" width="5.5703125" style="478" customWidth="1"/>
    <col min="8205" max="8206" width="3.7109375" style="478" customWidth="1"/>
    <col min="8207" max="8207" width="22" style="478" customWidth="1"/>
    <col min="8208" max="8209" width="15.7109375" style="478" customWidth="1"/>
    <col min="8210" max="8210" width="11.7109375" style="478" customWidth="1"/>
    <col min="8211" max="8211" width="6.42578125" style="478" bestFit="1" customWidth="1"/>
    <col min="8212" max="8212" width="11.7109375" style="478" customWidth="1"/>
    <col min="8213" max="8213" width="0" style="478" hidden="1" customWidth="1"/>
    <col min="8214" max="8214" width="3.7109375" style="478" customWidth="1"/>
    <col min="8215" max="8215" width="11.140625" style="478" bestFit="1" customWidth="1"/>
    <col min="8216" max="8217" width="10.5703125" style="478"/>
    <col min="8218" max="8218" width="13.42578125" style="478" customWidth="1"/>
    <col min="8219" max="8438" width="10.5703125" style="478"/>
    <col min="8439" max="8446" width="0" style="478" hidden="1" customWidth="1"/>
    <col min="8447" max="8449" width="3.7109375" style="478" customWidth="1"/>
    <col min="8450" max="8450" width="12.7109375" style="478" customWidth="1"/>
    <col min="8451" max="8451" width="47.42578125" style="478" customWidth="1"/>
    <col min="8452" max="8452" width="5.5703125" style="478" customWidth="1"/>
    <col min="8453" max="8454" width="3.7109375" style="478" customWidth="1"/>
    <col min="8455" max="8455" width="22" style="478" customWidth="1"/>
    <col min="8456" max="8456" width="5.5703125" style="478" customWidth="1"/>
    <col min="8457" max="8458" width="3.7109375" style="478" customWidth="1"/>
    <col min="8459" max="8459" width="22" style="478" customWidth="1"/>
    <col min="8460" max="8460" width="5.5703125" style="478" customWidth="1"/>
    <col min="8461" max="8462" width="3.7109375" style="478" customWidth="1"/>
    <col min="8463" max="8463" width="22" style="478" customWidth="1"/>
    <col min="8464" max="8465" width="15.7109375" style="478" customWidth="1"/>
    <col min="8466" max="8466" width="11.7109375" style="478" customWidth="1"/>
    <col min="8467" max="8467" width="6.42578125" style="478" bestFit="1" customWidth="1"/>
    <col min="8468" max="8468" width="11.7109375" style="478" customWidth="1"/>
    <col min="8469" max="8469" width="0" style="478" hidden="1" customWidth="1"/>
    <col min="8470" max="8470" width="3.7109375" style="478" customWidth="1"/>
    <col min="8471" max="8471" width="11.140625" style="478" bestFit="1" customWidth="1"/>
    <col min="8472" max="8473" width="10.5703125" style="478"/>
    <col min="8474" max="8474" width="13.42578125" style="478" customWidth="1"/>
    <col min="8475" max="8694" width="10.5703125" style="478"/>
    <col min="8695" max="8702" width="0" style="478" hidden="1" customWidth="1"/>
    <col min="8703" max="8705" width="3.7109375" style="478" customWidth="1"/>
    <col min="8706" max="8706" width="12.7109375" style="478" customWidth="1"/>
    <col min="8707" max="8707" width="47.42578125" style="478" customWidth="1"/>
    <col min="8708" max="8708" width="5.5703125" style="478" customWidth="1"/>
    <col min="8709" max="8710" width="3.7109375" style="478" customWidth="1"/>
    <col min="8711" max="8711" width="22" style="478" customWidth="1"/>
    <col min="8712" max="8712" width="5.5703125" style="478" customWidth="1"/>
    <col min="8713" max="8714" width="3.7109375" style="478" customWidth="1"/>
    <col min="8715" max="8715" width="22" style="478" customWidth="1"/>
    <col min="8716" max="8716" width="5.5703125" style="478" customWidth="1"/>
    <col min="8717" max="8718" width="3.7109375" style="478" customWidth="1"/>
    <col min="8719" max="8719" width="22" style="478" customWidth="1"/>
    <col min="8720" max="8721" width="15.7109375" style="478" customWidth="1"/>
    <col min="8722" max="8722" width="11.7109375" style="478" customWidth="1"/>
    <col min="8723" max="8723" width="6.42578125" style="478" bestFit="1" customWidth="1"/>
    <col min="8724" max="8724" width="11.7109375" style="478" customWidth="1"/>
    <col min="8725" max="8725" width="0" style="478" hidden="1" customWidth="1"/>
    <col min="8726" max="8726" width="3.7109375" style="478" customWidth="1"/>
    <col min="8727" max="8727" width="11.140625" style="478" bestFit="1" customWidth="1"/>
    <col min="8728" max="8729" width="10.5703125" style="478"/>
    <col min="8730" max="8730" width="13.42578125" style="478" customWidth="1"/>
    <col min="8731" max="8950" width="10.5703125" style="478"/>
    <col min="8951" max="8958" width="0" style="478" hidden="1" customWidth="1"/>
    <col min="8959" max="8961" width="3.7109375" style="478" customWidth="1"/>
    <col min="8962" max="8962" width="12.7109375" style="478" customWidth="1"/>
    <col min="8963" max="8963" width="47.42578125" style="478" customWidth="1"/>
    <col min="8964" max="8964" width="5.5703125" style="478" customWidth="1"/>
    <col min="8965" max="8966" width="3.7109375" style="478" customWidth="1"/>
    <col min="8967" max="8967" width="22" style="478" customWidth="1"/>
    <col min="8968" max="8968" width="5.5703125" style="478" customWidth="1"/>
    <col min="8969" max="8970" width="3.7109375" style="478" customWidth="1"/>
    <col min="8971" max="8971" width="22" style="478" customWidth="1"/>
    <col min="8972" max="8972" width="5.5703125" style="478" customWidth="1"/>
    <col min="8973" max="8974" width="3.7109375" style="478" customWidth="1"/>
    <col min="8975" max="8975" width="22" style="478" customWidth="1"/>
    <col min="8976" max="8977" width="15.7109375" style="478" customWidth="1"/>
    <col min="8978" max="8978" width="11.7109375" style="478" customWidth="1"/>
    <col min="8979" max="8979" width="6.42578125" style="478" bestFit="1" customWidth="1"/>
    <col min="8980" max="8980" width="11.7109375" style="478" customWidth="1"/>
    <col min="8981" max="8981" width="0" style="478" hidden="1" customWidth="1"/>
    <col min="8982" max="8982" width="3.7109375" style="478" customWidth="1"/>
    <col min="8983" max="8983" width="11.140625" style="478" bestFit="1" customWidth="1"/>
    <col min="8984" max="8985" width="10.5703125" style="478"/>
    <col min="8986" max="8986" width="13.42578125" style="478" customWidth="1"/>
    <col min="8987" max="9206" width="10.5703125" style="478"/>
    <col min="9207" max="9214" width="0" style="478" hidden="1" customWidth="1"/>
    <col min="9215" max="9217" width="3.7109375" style="478" customWidth="1"/>
    <col min="9218" max="9218" width="12.7109375" style="478" customWidth="1"/>
    <col min="9219" max="9219" width="47.42578125" style="478" customWidth="1"/>
    <col min="9220" max="9220" width="5.5703125" style="478" customWidth="1"/>
    <col min="9221" max="9222" width="3.7109375" style="478" customWidth="1"/>
    <col min="9223" max="9223" width="22" style="478" customWidth="1"/>
    <col min="9224" max="9224" width="5.5703125" style="478" customWidth="1"/>
    <col min="9225" max="9226" width="3.7109375" style="478" customWidth="1"/>
    <col min="9227" max="9227" width="22" style="478" customWidth="1"/>
    <col min="9228" max="9228" width="5.5703125" style="478" customWidth="1"/>
    <col min="9229" max="9230" width="3.7109375" style="478" customWidth="1"/>
    <col min="9231" max="9231" width="22" style="478" customWidth="1"/>
    <col min="9232" max="9233" width="15.7109375" style="478" customWidth="1"/>
    <col min="9234" max="9234" width="11.7109375" style="478" customWidth="1"/>
    <col min="9235" max="9235" width="6.42578125" style="478" bestFit="1" customWidth="1"/>
    <col min="9236" max="9236" width="11.7109375" style="478" customWidth="1"/>
    <col min="9237" max="9237" width="0" style="478" hidden="1" customWidth="1"/>
    <col min="9238" max="9238" width="3.7109375" style="478" customWidth="1"/>
    <col min="9239" max="9239" width="11.140625" style="478" bestFit="1" customWidth="1"/>
    <col min="9240" max="9241" width="10.5703125" style="478"/>
    <col min="9242" max="9242" width="13.42578125" style="478" customWidth="1"/>
    <col min="9243" max="9462" width="10.5703125" style="478"/>
    <col min="9463" max="9470" width="0" style="478" hidden="1" customWidth="1"/>
    <col min="9471" max="9473" width="3.7109375" style="478" customWidth="1"/>
    <col min="9474" max="9474" width="12.7109375" style="478" customWidth="1"/>
    <col min="9475" max="9475" width="47.42578125" style="478" customWidth="1"/>
    <col min="9476" max="9476" width="5.5703125" style="478" customWidth="1"/>
    <col min="9477" max="9478" width="3.7109375" style="478" customWidth="1"/>
    <col min="9479" max="9479" width="22" style="478" customWidth="1"/>
    <col min="9480" max="9480" width="5.5703125" style="478" customWidth="1"/>
    <col min="9481" max="9482" width="3.7109375" style="478" customWidth="1"/>
    <col min="9483" max="9483" width="22" style="478" customWidth="1"/>
    <col min="9484" max="9484" width="5.5703125" style="478" customWidth="1"/>
    <col min="9485" max="9486" width="3.7109375" style="478" customWidth="1"/>
    <col min="9487" max="9487" width="22" style="478" customWidth="1"/>
    <col min="9488" max="9489" width="15.7109375" style="478" customWidth="1"/>
    <col min="9490" max="9490" width="11.7109375" style="478" customWidth="1"/>
    <col min="9491" max="9491" width="6.42578125" style="478" bestFit="1" customWidth="1"/>
    <col min="9492" max="9492" width="11.7109375" style="478" customWidth="1"/>
    <col min="9493" max="9493" width="0" style="478" hidden="1" customWidth="1"/>
    <col min="9494" max="9494" width="3.7109375" style="478" customWidth="1"/>
    <col min="9495" max="9495" width="11.140625" style="478" bestFit="1" customWidth="1"/>
    <col min="9496" max="9497" width="10.5703125" style="478"/>
    <col min="9498" max="9498" width="13.42578125" style="478" customWidth="1"/>
    <col min="9499" max="9718" width="10.5703125" style="478"/>
    <col min="9719" max="9726" width="0" style="478" hidden="1" customWidth="1"/>
    <col min="9727" max="9729" width="3.7109375" style="478" customWidth="1"/>
    <col min="9730" max="9730" width="12.7109375" style="478" customWidth="1"/>
    <col min="9731" max="9731" width="47.42578125" style="478" customWidth="1"/>
    <col min="9732" max="9732" width="5.5703125" style="478" customWidth="1"/>
    <col min="9733" max="9734" width="3.7109375" style="478" customWidth="1"/>
    <col min="9735" max="9735" width="22" style="478" customWidth="1"/>
    <col min="9736" max="9736" width="5.5703125" style="478" customWidth="1"/>
    <col min="9737" max="9738" width="3.7109375" style="478" customWidth="1"/>
    <col min="9739" max="9739" width="22" style="478" customWidth="1"/>
    <col min="9740" max="9740" width="5.5703125" style="478" customWidth="1"/>
    <col min="9741" max="9742" width="3.7109375" style="478" customWidth="1"/>
    <col min="9743" max="9743" width="22" style="478" customWidth="1"/>
    <col min="9744" max="9745" width="15.7109375" style="478" customWidth="1"/>
    <col min="9746" max="9746" width="11.7109375" style="478" customWidth="1"/>
    <col min="9747" max="9747" width="6.42578125" style="478" bestFit="1" customWidth="1"/>
    <col min="9748" max="9748" width="11.7109375" style="478" customWidth="1"/>
    <col min="9749" max="9749" width="0" style="478" hidden="1" customWidth="1"/>
    <col min="9750" max="9750" width="3.7109375" style="478" customWidth="1"/>
    <col min="9751" max="9751" width="11.140625" style="478" bestFit="1" customWidth="1"/>
    <col min="9752" max="9753" width="10.5703125" style="478"/>
    <col min="9754" max="9754" width="13.42578125" style="478" customWidth="1"/>
    <col min="9755" max="9974" width="10.5703125" style="478"/>
    <col min="9975" max="9982" width="0" style="478" hidden="1" customWidth="1"/>
    <col min="9983" max="9985" width="3.7109375" style="478" customWidth="1"/>
    <col min="9986" max="9986" width="12.7109375" style="478" customWidth="1"/>
    <col min="9987" max="9987" width="47.42578125" style="478" customWidth="1"/>
    <col min="9988" max="9988" width="5.5703125" style="478" customWidth="1"/>
    <col min="9989" max="9990" width="3.7109375" style="478" customWidth="1"/>
    <col min="9991" max="9991" width="22" style="478" customWidth="1"/>
    <col min="9992" max="9992" width="5.5703125" style="478" customWidth="1"/>
    <col min="9993" max="9994" width="3.7109375" style="478" customWidth="1"/>
    <col min="9995" max="9995" width="22" style="478" customWidth="1"/>
    <col min="9996" max="9996" width="5.5703125" style="478" customWidth="1"/>
    <col min="9997" max="9998" width="3.7109375" style="478" customWidth="1"/>
    <col min="9999" max="9999" width="22" style="478" customWidth="1"/>
    <col min="10000" max="10001" width="15.7109375" style="478" customWidth="1"/>
    <col min="10002" max="10002" width="11.7109375" style="478" customWidth="1"/>
    <col min="10003" max="10003" width="6.42578125" style="478" bestFit="1" customWidth="1"/>
    <col min="10004" max="10004" width="11.7109375" style="478" customWidth="1"/>
    <col min="10005" max="10005" width="0" style="478" hidden="1" customWidth="1"/>
    <col min="10006" max="10006" width="3.7109375" style="478" customWidth="1"/>
    <col min="10007" max="10007" width="11.140625" style="478" bestFit="1" customWidth="1"/>
    <col min="10008" max="10009" width="10.5703125" style="478"/>
    <col min="10010" max="10010" width="13.42578125" style="478" customWidth="1"/>
    <col min="10011" max="10230" width="10.5703125" style="478"/>
    <col min="10231" max="10238" width="0" style="478" hidden="1" customWidth="1"/>
    <col min="10239" max="10241" width="3.7109375" style="478" customWidth="1"/>
    <col min="10242" max="10242" width="12.7109375" style="478" customWidth="1"/>
    <col min="10243" max="10243" width="47.42578125" style="478" customWidth="1"/>
    <col min="10244" max="10244" width="5.5703125" style="478" customWidth="1"/>
    <col min="10245" max="10246" width="3.7109375" style="478" customWidth="1"/>
    <col min="10247" max="10247" width="22" style="478" customWidth="1"/>
    <col min="10248" max="10248" width="5.5703125" style="478" customWidth="1"/>
    <col min="10249" max="10250" width="3.7109375" style="478" customWidth="1"/>
    <col min="10251" max="10251" width="22" style="478" customWidth="1"/>
    <col min="10252" max="10252" width="5.5703125" style="478" customWidth="1"/>
    <col min="10253" max="10254" width="3.7109375" style="478" customWidth="1"/>
    <col min="10255" max="10255" width="22" style="478" customWidth="1"/>
    <col min="10256" max="10257" width="15.7109375" style="478" customWidth="1"/>
    <col min="10258" max="10258" width="11.7109375" style="478" customWidth="1"/>
    <col min="10259" max="10259" width="6.42578125" style="478" bestFit="1" customWidth="1"/>
    <col min="10260" max="10260" width="11.7109375" style="478" customWidth="1"/>
    <col min="10261" max="10261" width="0" style="478" hidden="1" customWidth="1"/>
    <col min="10262" max="10262" width="3.7109375" style="478" customWidth="1"/>
    <col min="10263" max="10263" width="11.140625" style="478" bestFit="1" customWidth="1"/>
    <col min="10264" max="10265" width="10.5703125" style="478"/>
    <col min="10266" max="10266" width="13.42578125" style="478" customWidth="1"/>
    <col min="10267" max="10486" width="10.5703125" style="478"/>
    <col min="10487" max="10494" width="0" style="478" hidden="1" customWidth="1"/>
    <col min="10495" max="10497" width="3.7109375" style="478" customWidth="1"/>
    <col min="10498" max="10498" width="12.7109375" style="478" customWidth="1"/>
    <col min="10499" max="10499" width="47.42578125" style="478" customWidth="1"/>
    <col min="10500" max="10500" width="5.5703125" style="478" customWidth="1"/>
    <col min="10501" max="10502" width="3.7109375" style="478" customWidth="1"/>
    <col min="10503" max="10503" width="22" style="478" customWidth="1"/>
    <col min="10504" max="10504" width="5.5703125" style="478" customWidth="1"/>
    <col min="10505" max="10506" width="3.7109375" style="478" customWidth="1"/>
    <col min="10507" max="10507" width="22" style="478" customWidth="1"/>
    <col min="10508" max="10508" width="5.5703125" style="478" customWidth="1"/>
    <col min="10509" max="10510" width="3.7109375" style="478" customWidth="1"/>
    <col min="10511" max="10511" width="22" style="478" customWidth="1"/>
    <col min="10512" max="10513" width="15.7109375" style="478" customWidth="1"/>
    <col min="10514" max="10514" width="11.7109375" style="478" customWidth="1"/>
    <col min="10515" max="10515" width="6.42578125" style="478" bestFit="1" customWidth="1"/>
    <col min="10516" max="10516" width="11.7109375" style="478" customWidth="1"/>
    <col min="10517" max="10517" width="0" style="478" hidden="1" customWidth="1"/>
    <col min="10518" max="10518" width="3.7109375" style="478" customWidth="1"/>
    <col min="10519" max="10519" width="11.140625" style="478" bestFit="1" customWidth="1"/>
    <col min="10520" max="10521" width="10.5703125" style="478"/>
    <col min="10522" max="10522" width="13.42578125" style="478" customWidth="1"/>
    <col min="10523" max="10742" width="10.5703125" style="478"/>
    <col min="10743" max="10750" width="0" style="478" hidden="1" customWidth="1"/>
    <col min="10751" max="10753" width="3.7109375" style="478" customWidth="1"/>
    <col min="10754" max="10754" width="12.7109375" style="478" customWidth="1"/>
    <col min="10755" max="10755" width="47.42578125" style="478" customWidth="1"/>
    <col min="10756" max="10756" width="5.5703125" style="478" customWidth="1"/>
    <col min="10757" max="10758" width="3.7109375" style="478" customWidth="1"/>
    <col min="10759" max="10759" width="22" style="478" customWidth="1"/>
    <col min="10760" max="10760" width="5.5703125" style="478" customWidth="1"/>
    <col min="10761" max="10762" width="3.7109375" style="478" customWidth="1"/>
    <col min="10763" max="10763" width="22" style="478" customWidth="1"/>
    <col min="10764" max="10764" width="5.5703125" style="478" customWidth="1"/>
    <col min="10765" max="10766" width="3.7109375" style="478" customWidth="1"/>
    <col min="10767" max="10767" width="22" style="478" customWidth="1"/>
    <col min="10768" max="10769" width="15.7109375" style="478" customWidth="1"/>
    <col min="10770" max="10770" width="11.7109375" style="478" customWidth="1"/>
    <col min="10771" max="10771" width="6.42578125" style="478" bestFit="1" customWidth="1"/>
    <col min="10772" max="10772" width="11.7109375" style="478" customWidth="1"/>
    <col min="10773" max="10773" width="0" style="478" hidden="1" customWidth="1"/>
    <col min="10774" max="10774" width="3.7109375" style="478" customWidth="1"/>
    <col min="10775" max="10775" width="11.140625" style="478" bestFit="1" customWidth="1"/>
    <col min="10776" max="10777" width="10.5703125" style="478"/>
    <col min="10778" max="10778" width="13.42578125" style="478" customWidth="1"/>
    <col min="10779" max="10998" width="10.5703125" style="478"/>
    <col min="10999" max="11006" width="0" style="478" hidden="1" customWidth="1"/>
    <col min="11007" max="11009" width="3.7109375" style="478" customWidth="1"/>
    <col min="11010" max="11010" width="12.7109375" style="478" customWidth="1"/>
    <col min="11011" max="11011" width="47.42578125" style="478" customWidth="1"/>
    <col min="11012" max="11012" width="5.5703125" style="478" customWidth="1"/>
    <col min="11013" max="11014" width="3.7109375" style="478" customWidth="1"/>
    <col min="11015" max="11015" width="22" style="478" customWidth="1"/>
    <col min="11016" max="11016" width="5.5703125" style="478" customWidth="1"/>
    <col min="11017" max="11018" width="3.7109375" style="478" customWidth="1"/>
    <col min="11019" max="11019" width="22" style="478" customWidth="1"/>
    <col min="11020" max="11020" width="5.5703125" style="478" customWidth="1"/>
    <col min="11021" max="11022" width="3.7109375" style="478" customWidth="1"/>
    <col min="11023" max="11023" width="22" style="478" customWidth="1"/>
    <col min="11024" max="11025" width="15.7109375" style="478" customWidth="1"/>
    <col min="11026" max="11026" width="11.7109375" style="478" customWidth="1"/>
    <col min="11027" max="11027" width="6.42578125" style="478" bestFit="1" customWidth="1"/>
    <col min="11028" max="11028" width="11.7109375" style="478" customWidth="1"/>
    <col min="11029" max="11029" width="0" style="478" hidden="1" customWidth="1"/>
    <col min="11030" max="11030" width="3.7109375" style="478" customWidth="1"/>
    <col min="11031" max="11031" width="11.140625" style="478" bestFit="1" customWidth="1"/>
    <col min="11032" max="11033" width="10.5703125" style="478"/>
    <col min="11034" max="11034" width="13.42578125" style="478" customWidth="1"/>
    <col min="11035" max="11254" width="10.5703125" style="478"/>
    <col min="11255" max="11262" width="0" style="478" hidden="1" customWidth="1"/>
    <col min="11263" max="11265" width="3.7109375" style="478" customWidth="1"/>
    <col min="11266" max="11266" width="12.7109375" style="478" customWidth="1"/>
    <col min="11267" max="11267" width="47.42578125" style="478" customWidth="1"/>
    <col min="11268" max="11268" width="5.5703125" style="478" customWidth="1"/>
    <col min="11269" max="11270" width="3.7109375" style="478" customWidth="1"/>
    <col min="11271" max="11271" width="22" style="478" customWidth="1"/>
    <col min="11272" max="11272" width="5.5703125" style="478" customWidth="1"/>
    <col min="11273" max="11274" width="3.7109375" style="478" customWidth="1"/>
    <col min="11275" max="11275" width="22" style="478" customWidth="1"/>
    <col min="11276" max="11276" width="5.5703125" style="478" customWidth="1"/>
    <col min="11277" max="11278" width="3.7109375" style="478" customWidth="1"/>
    <col min="11279" max="11279" width="22" style="478" customWidth="1"/>
    <col min="11280" max="11281" width="15.7109375" style="478" customWidth="1"/>
    <col min="11282" max="11282" width="11.7109375" style="478" customWidth="1"/>
    <col min="11283" max="11283" width="6.42578125" style="478" bestFit="1" customWidth="1"/>
    <col min="11284" max="11284" width="11.7109375" style="478" customWidth="1"/>
    <col min="11285" max="11285" width="0" style="478" hidden="1" customWidth="1"/>
    <col min="11286" max="11286" width="3.7109375" style="478" customWidth="1"/>
    <col min="11287" max="11287" width="11.140625" style="478" bestFit="1" customWidth="1"/>
    <col min="11288" max="11289" width="10.5703125" style="478"/>
    <col min="11290" max="11290" width="13.42578125" style="478" customWidth="1"/>
    <col min="11291" max="11510" width="10.5703125" style="478"/>
    <col min="11511" max="11518" width="0" style="478" hidden="1" customWidth="1"/>
    <col min="11519" max="11521" width="3.7109375" style="478" customWidth="1"/>
    <col min="11522" max="11522" width="12.7109375" style="478" customWidth="1"/>
    <col min="11523" max="11523" width="47.42578125" style="478" customWidth="1"/>
    <col min="11524" max="11524" width="5.5703125" style="478" customWidth="1"/>
    <col min="11525" max="11526" width="3.7109375" style="478" customWidth="1"/>
    <col min="11527" max="11527" width="22" style="478" customWidth="1"/>
    <col min="11528" max="11528" width="5.5703125" style="478" customWidth="1"/>
    <col min="11529" max="11530" width="3.7109375" style="478" customWidth="1"/>
    <col min="11531" max="11531" width="22" style="478" customWidth="1"/>
    <col min="11532" max="11532" width="5.5703125" style="478" customWidth="1"/>
    <col min="11533" max="11534" width="3.7109375" style="478" customWidth="1"/>
    <col min="11535" max="11535" width="22" style="478" customWidth="1"/>
    <col min="11536" max="11537" width="15.7109375" style="478" customWidth="1"/>
    <col min="11538" max="11538" width="11.7109375" style="478" customWidth="1"/>
    <col min="11539" max="11539" width="6.42578125" style="478" bestFit="1" customWidth="1"/>
    <col min="11540" max="11540" width="11.7109375" style="478" customWidth="1"/>
    <col min="11541" max="11541" width="0" style="478" hidden="1" customWidth="1"/>
    <col min="11542" max="11542" width="3.7109375" style="478" customWidth="1"/>
    <col min="11543" max="11543" width="11.140625" style="478" bestFit="1" customWidth="1"/>
    <col min="11544" max="11545" width="10.5703125" style="478"/>
    <col min="11546" max="11546" width="13.42578125" style="478" customWidth="1"/>
    <col min="11547" max="11766" width="10.5703125" style="478"/>
    <col min="11767" max="11774" width="0" style="478" hidden="1" customWidth="1"/>
    <col min="11775" max="11777" width="3.7109375" style="478" customWidth="1"/>
    <col min="11778" max="11778" width="12.7109375" style="478" customWidth="1"/>
    <col min="11779" max="11779" width="47.42578125" style="478" customWidth="1"/>
    <col min="11780" max="11780" width="5.5703125" style="478" customWidth="1"/>
    <col min="11781" max="11782" width="3.7109375" style="478" customWidth="1"/>
    <col min="11783" max="11783" width="22" style="478" customWidth="1"/>
    <col min="11784" max="11784" width="5.5703125" style="478" customWidth="1"/>
    <col min="11785" max="11786" width="3.7109375" style="478" customWidth="1"/>
    <col min="11787" max="11787" width="22" style="478" customWidth="1"/>
    <col min="11788" max="11788" width="5.5703125" style="478" customWidth="1"/>
    <col min="11789" max="11790" width="3.7109375" style="478" customWidth="1"/>
    <col min="11791" max="11791" width="22" style="478" customWidth="1"/>
    <col min="11792" max="11793" width="15.7109375" style="478" customWidth="1"/>
    <col min="11794" max="11794" width="11.7109375" style="478" customWidth="1"/>
    <col min="11795" max="11795" width="6.42578125" style="478" bestFit="1" customWidth="1"/>
    <col min="11796" max="11796" width="11.7109375" style="478" customWidth="1"/>
    <col min="11797" max="11797" width="0" style="478" hidden="1" customWidth="1"/>
    <col min="11798" max="11798" width="3.7109375" style="478" customWidth="1"/>
    <col min="11799" max="11799" width="11.140625" style="478" bestFit="1" customWidth="1"/>
    <col min="11800" max="11801" width="10.5703125" style="478"/>
    <col min="11802" max="11802" width="13.42578125" style="478" customWidth="1"/>
    <col min="11803" max="12022" width="10.5703125" style="478"/>
    <col min="12023" max="12030" width="0" style="478" hidden="1" customWidth="1"/>
    <col min="12031" max="12033" width="3.7109375" style="478" customWidth="1"/>
    <col min="12034" max="12034" width="12.7109375" style="478" customWidth="1"/>
    <col min="12035" max="12035" width="47.42578125" style="478" customWidth="1"/>
    <col min="12036" max="12036" width="5.5703125" style="478" customWidth="1"/>
    <col min="12037" max="12038" width="3.7109375" style="478" customWidth="1"/>
    <col min="12039" max="12039" width="22" style="478" customWidth="1"/>
    <col min="12040" max="12040" width="5.5703125" style="478" customWidth="1"/>
    <col min="12041" max="12042" width="3.7109375" style="478" customWidth="1"/>
    <col min="12043" max="12043" width="22" style="478" customWidth="1"/>
    <col min="12044" max="12044" width="5.5703125" style="478" customWidth="1"/>
    <col min="12045" max="12046" width="3.7109375" style="478" customWidth="1"/>
    <col min="12047" max="12047" width="22" style="478" customWidth="1"/>
    <col min="12048" max="12049" width="15.7109375" style="478" customWidth="1"/>
    <col min="12050" max="12050" width="11.7109375" style="478" customWidth="1"/>
    <col min="12051" max="12051" width="6.42578125" style="478" bestFit="1" customWidth="1"/>
    <col min="12052" max="12052" width="11.7109375" style="478" customWidth="1"/>
    <col min="12053" max="12053" width="0" style="478" hidden="1" customWidth="1"/>
    <col min="12054" max="12054" width="3.7109375" style="478" customWidth="1"/>
    <col min="12055" max="12055" width="11.140625" style="478" bestFit="1" customWidth="1"/>
    <col min="12056" max="12057" width="10.5703125" style="478"/>
    <col min="12058" max="12058" width="13.42578125" style="478" customWidth="1"/>
    <col min="12059" max="12278" width="10.5703125" style="478"/>
    <col min="12279" max="12286" width="0" style="478" hidden="1" customWidth="1"/>
    <col min="12287" max="12289" width="3.7109375" style="478" customWidth="1"/>
    <col min="12290" max="12290" width="12.7109375" style="478" customWidth="1"/>
    <col min="12291" max="12291" width="47.42578125" style="478" customWidth="1"/>
    <col min="12292" max="12292" width="5.5703125" style="478" customWidth="1"/>
    <col min="12293" max="12294" width="3.7109375" style="478" customWidth="1"/>
    <col min="12295" max="12295" width="22" style="478" customWidth="1"/>
    <col min="12296" max="12296" width="5.5703125" style="478" customWidth="1"/>
    <col min="12297" max="12298" width="3.7109375" style="478" customWidth="1"/>
    <col min="12299" max="12299" width="22" style="478" customWidth="1"/>
    <col min="12300" max="12300" width="5.5703125" style="478" customWidth="1"/>
    <col min="12301" max="12302" width="3.7109375" style="478" customWidth="1"/>
    <col min="12303" max="12303" width="22" style="478" customWidth="1"/>
    <col min="12304" max="12305" width="15.7109375" style="478" customWidth="1"/>
    <col min="12306" max="12306" width="11.7109375" style="478" customWidth="1"/>
    <col min="12307" max="12307" width="6.42578125" style="478" bestFit="1" customWidth="1"/>
    <col min="12308" max="12308" width="11.7109375" style="478" customWidth="1"/>
    <col min="12309" max="12309" width="0" style="478" hidden="1" customWidth="1"/>
    <col min="12310" max="12310" width="3.7109375" style="478" customWidth="1"/>
    <col min="12311" max="12311" width="11.140625" style="478" bestFit="1" customWidth="1"/>
    <col min="12312" max="12313" width="10.5703125" style="478"/>
    <col min="12314" max="12314" width="13.42578125" style="478" customWidth="1"/>
    <col min="12315" max="12534" width="10.5703125" style="478"/>
    <col min="12535" max="12542" width="0" style="478" hidden="1" customWidth="1"/>
    <col min="12543" max="12545" width="3.7109375" style="478" customWidth="1"/>
    <col min="12546" max="12546" width="12.7109375" style="478" customWidth="1"/>
    <col min="12547" max="12547" width="47.42578125" style="478" customWidth="1"/>
    <col min="12548" max="12548" width="5.5703125" style="478" customWidth="1"/>
    <col min="12549" max="12550" width="3.7109375" style="478" customWidth="1"/>
    <col min="12551" max="12551" width="22" style="478" customWidth="1"/>
    <col min="12552" max="12552" width="5.5703125" style="478" customWidth="1"/>
    <col min="12553" max="12554" width="3.7109375" style="478" customWidth="1"/>
    <col min="12555" max="12555" width="22" style="478" customWidth="1"/>
    <col min="12556" max="12556" width="5.5703125" style="478" customWidth="1"/>
    <col min="12557" max="12558" width="3.7109375" style="478" customWidth="1"/>
    <col min="12559" max="12559" width="22" style="478" customWidth="1"/>
    <col min="12560" max="12561" width="15.7109375" style="478" customWidth="1"/>
    <col min="12562" max="12562" width="11.7109375" style="478" customWidth="1"/>
    <col min="12563" max="12563" width="6.42578125" style="478" bestFit="1" customWidth="1"/>
    <col min="12564" max="12564" width="11.7109375" style="478" customWidth="1"/>
    <col min="12565" max="12565" width="0" style="478" hidden="1" customWidth="1"/>
    <col min="12566" max="12566" width="3.7109375" style="478" customWidth="1"/>
    <col min="12567" max="12567" width="11.140625" style="478" bestFit="1" customWidth="1"/>
    <col min="12568" max="12569" width="10.5703125" style="478"/>
    <col min="12570" max="12570" width="13.42578125" style="478" customWidth="1"/>
    <col min="12571" max="12790" width="10.5703125" style="478"/>
    <col min="12791" max="12798" width="0" style="478" hidden="1" customWidth="1"/>
    <col min="12799" max="12801" width="3.7109375" style="478" customWidth="1"/>
    <col min="12802" max="12802" width="12.7109375" style="478" customWidth="1"/>
    <col min="12803" max="12803" width="47.42578125" style="478" customWidth="1"/>
    <col min="12804" max="12804" width="5.5703125" style="478" customWidth="1"/>
    <col min="12805" max="12806" width="3.7109375" style="478" customWidth="1"/>
    <col min="12807" max="12807" width="22" style="478" customWidth="1"/>
    <col min="12808" max="12808" width="5.5703125" style="478" customWidth="1"/>
    <col min="12809" max="12810" width="3.7109375" style="478" customWidth="1"/>
    <col min="12811" max="12811" width="22" style="478" customWidth="1"/>
    <col min="12812" max="12812" width="5.5703125" style="478" customWidth="1"/>
    <col min="12813" max="12814" width="3.7109375" style="478" customWidth="1"/>
    <col min="12815" max="12815" width="22" style="478" customWidth="1"/>
    <col min="12816" max="12817" width="15.7109375" style="478" customWidth="1"/>
    <col min="12818" max="12818" width="11.7109375" style="478" customWidth="1"/>
    <col min="12819" max="12819" width="6.42578125" style="478" bestFit="1" customWidth="1"/>
    <col min="12820" max="12820" width="11.7109375" style="478" customWidth="1"/>
    <col min="12821" max="12821" width="0" style="478" hidden="1" customWidth="1"/>
    <col min="12822" max="12822" width="3.7109375" style="478" customWidth="1"/>
    <col min="12823" max="12823" width="11.140625" style="478" bestFit="1" customWidth="1"/>
    <col min="12824" max="12825" width="10.5703125" style="478"/>
    <col min="12826" max="12826" width="13.42578125" style="478" customWidth="1"/>
    <col min="12827" max="13046" width="10.5703125" style="478"/>
    <col min="13047" max="13054" width="0" style="478" hidden="1" customWidth="1"/>
    <col min="13055" max="13057" width="3.7109375" style="478" customWidth="1"/>
    <col min="13058" max="13058" width="12.7109375" style="478" customWidth="1"/>
    <col min="13059" max="13059" width="47.42578125" style="478" customWidth="1"/>
    <col min="13060" max="13060" width="5.5703125" style="478" customWidth="1"/>
    <col min="13061" max="13062" width="3.7109375" style="478" customWidth="1"/>
    <col min="13063" max="13063" width="22" style="478" customWidth="1"/>
    <col min="13064" max="13064" width="5.5703125" style="478" customWidth="1"/>
    <col min="13065" max="13066" width="3.7109375" style="478" customWidth="1"/>
    <col min="13067" max="13067" width="22" style="478" customWidth="1"/>
    <col min="13068" max="13068" width="5.5703125" style="478" customWidth="1"/>
    <col min="13069" max="13070" width="3.7109375" style="478" customWidth="1"/>
    <col min="13071" max="13071" width="22" style="478" customWidth="1"/>
    <col min="13072" max="13073" width="15.7109375" style="478" customWidth="1"/>
    <col min="13074" max="13074" width="11.7109375" style="478" customWidth="1"/>
    <col min="13075" max="13075" width="6.42578125" style="478" bestFit="1" customWidth="1"/>
    <col min="13076" max="13076" width="11.7109375" style="478" customWidth="1"/>
    <col min="13077" max="13077" width="0" style="478" hidden="1" customWidth="1"/>
    <col min="13078" max="13078" width="3.7109375" style="478" customWidth="1"/>
    <col min="13079" max="13079" width="11.140625" style="478" bestFit="1" customWidth="1"/>
    <col min="13080" max="13081" width="10.5703125" style="478"/>
    <col min="13082" max="13082" width="13.42578125" style="478" customWidth="1"/>
    <col min="13083" max="13302" width="10.5703125" style="478"/>
    <col min="13303" max="13310" width="0" style="478" hidden="1" customWidth="1"/>
    <col min="13311" max="13313" width="3.7109375" style="478" customWidth="1"/>
    <col min="13314" max="13314" width="12.7109375" style="478" customWidth="1"/>
    <col min="13315" max="13315" width="47.42578125" style="478" customWidth="1"/>
    <col min="13316" max="13316" width="5.5703125" style="478" customWidth="1"/>
    <col min="13317" max="13318" width="3.7109375" style="478" customWidth="1"/>
    <col min="13319" max="13319" width="22" style="478" customWidth="1"/>
    <col min="13320" max="13320" width="5.5703125" style="478" customWidth="1"/>
    <col min="13321" max="13322" width="3.7109375" style="478" customWidth="1"/>
    <col min="13323" max="13323" width="22" style="478" customWidth="1"/>
    <col min="13324" max="13324" width="5.5703125" style="478" customWidth="1"/>
    <col min="13325" max="13326" width="3.7109375" style="478" customWidth="1"/>
    <col min="13327" max="13327" width="22" style="478" customWidth="1"/>
    <col min="13328" max="13329" width="15.7109375" style="478" customWidth="1"/>
    <col min="13330" max="13330" width="11.7109375" style="478" customWidth="1"/>
    <col min="13331" max="13331" width="6.42578125" style="478" bestFit="1" customWidth="1"/>
    <col min="13332" max="13332" width="11.7109375" style="478" customWidth="1"/>
    <col min="13333" max="13333" width="0" style="478" hidden="1" customWidth="1"/>
    <col min="13334" max="13334" width="3.7109375" style="478" customWidth="1"/>
    <col min="13335" max="13335" width="11.140625" style="478" bestFit="1" customWidth="1"/>
    <col min="13336" max="13337" width="10.5703125" style="478"/>
    <col min="13338" max="13338" width="13.42578125" style="478" customWidth="1"/>
    <col min="13339" max="13558" width="10.5703125" style="478"/>
    <col min="13559" max="13566" width="0" style="478" hidden="1" customWidth="1"/>
    <col min="13567" max="13569" width="3.7109375" style="478" customWidth="1"/>
    <col min="13570" max="13570" width="12.7109375" style="478" customWidth="1"/>
    <col min="13571" max="13571" width="47.42578125" style="478" customWidth="1"/>
    <col min="13572" max="13572" width="5.5703125" style="478" customWidth="1"/>
    <col min="13573" max="13574" width="3.7109375" style="478" customWidth="1"/>
    <col min="13575" max="13575" width="22" style="478" customWidth="1"/>
    <col min="13576" max="13576" width="5.5703125" style="478" customWidth="1"/>
    <col min="13577" max="13578" width="3.7109375" style="478" customWidth="1"/>
    <col min="13579" max="13579" width="22" style="478" customWidth="1"/>
    <col min="13580" max="13580" width="5.5703125" style="478" customWidth="1"/>
    <col min="13581" max="13582" width="3.7109375" style="478" customWidth="1"/>
    <col min="13583" max="13583" width="22" style="478" customWidth="1"/>
    <col min="13584" max="13585" width="15.7109375" style="478" customWidth="1"/>
    <col min="13586" max="13586" width="11.7109375" style="478" customWidth="1"/>
    <col min="13587" max="13587" width="6.42578125" style="478" bestFit="1" customWidth="1"/>
    <col min="13588" max="13588" width="11.7109375" style="478" customWidth="1"/>
    <col min="13589" max="13589" width="0" style="478" hidden="1" customWidth="1"/>
    <col min="13590" max="13590" width="3.7109375" style="478" customWidth="1"/>
    <col min="13591" max="13591" width="11.140625" style="478" bestFit="1" customWidth="1"/>
    <col min="13592" max="13593" width="10.5703125" style="478"/>
    <col min="13594" max="13594" width="13.42578125" style="478" customWidth="1"/>
    <col min="13595" max="13814" width="10.5703125" style="478"/>
    <col min="13815" max="13822" width="0" style="478" hidden="1" customWidth="1"/>
    <col min="13823" max="13825" width="3.7109375" style="478" customWidth="1"/>
    <col min="13826" max="13826" width="12.7109375" style="478" customWidth="1"/>
    <col min="13827" max="13827" width="47.42578125" style="478" customWidth="1"/>
    <col min="13828" max="13828" width="5.5703125" style="478" customWidth="1"/>
    <col min="13829" max="13830" width="3.7109375" style="478" customWidth="1"/>
    <col min="13831" max="13831" width="22" style="478" customWidth="1"/>
    <col min="13832" max="13832" width="5.5703125" style="478" customWidth="1"/>
    <col min="13833" max="13834" width="3.7109375" style="478" customWidth="1"/>
    <col min="13835" max="13835" width="22" style="478" customWidth="1"/>
    <col min="13836" max="13836" width="5.5703125" style="478" customWidth="1"/>
    <col min="13837" max="13838" width="3.7109375" style="478" customWidth="1"/>
    <col min="13839" max="13839" width="22" style="478" customWidth="1"/>
    <col min="13840" max="13841" width="15.7109375" style="478" customWidth="1"/>
    <col min="13842" max="13842" width="11.7109375" style="478" customWidth="1"/>
    <col min="13843" max="13843" width="6.42578125" style="478" bestFit="1" customWidth="1"/>
    <col min="13844" max="13844" width="11.7109375" style="478" customWidth="1"/>
    <col min="13845" max="13845" width="0" style="478" hidden="1" customWidth="1"/>
    <col min="13846" max="13846" width="3.7109375" style="478" customWidth="1"/>
    <col min="13847" max="13847" width="11.140625" style="478" bestFit="1" customWidth="1"/>
    <col min="13848" max="13849" width="10.5703125" style="478"/>
    <col min="13850" max="13850" width="13.42578125" style="478" customWidth="1"/>
    <col min="13851" max="14070" width="10.5703125" style="478"/>
    <col min="14071" max="14078" width="0" style="478" hidden="1" customWidth="1"/>
    <col min="14079" max="14081" width="3.7109375" style="478" customWidth="1"/>
    <col min="14082" max="14082" width="12.7109375" style="478" customWidth="1"/>
    <col min="14083" max="14083" width="47.42578125" style="478" customWidth="1"/>
    <col min="14084" max="14084" width="5.5703125" style="478" customWidth="1"/>
    <col min="14085" max="14086" width="3.7109375" style="478" customWidth="1"/>
    <col min="14087" max="14087" width="22" style="478" customWidth="1"/>
    <col min="14088" max="14088" width="5.5703125" style="478" customWidth="1"/>
    <col min="14089" max="14090" width="3.7109375" style="478" customWidth="1"/>
    <col min="14091" max="14091" width="22" style="478" customWidth="1"/>
    <col min="14092" max="14092" width="5.5703125" style="478" customWidth="1"/>
    <col min="14093" max="14094" width="3.7109375" style="478" customWidth="1"/>
    <col min="14095" max="14095" width="22" style="478" customWidth="1"/>
    <col min="14096" max="14097" width="15.7109375" style="478" customWidth="1"/>
    <col min="14098" max="14098" width="11.7109375" style="478" customWidth="1"/>
    <col min="14099" max="14099" width="6.42578125" style="478" bestFit="1" customWidth="1"/>
    <col min="14100" max="14100" width="11.7109375" style="478" customWidth="1"/>
    <col min="14101" max="14101" width="0" style="478" hidden="1" customWidth="1"/>
    <col min="14102" max="14102" width="3.7109375" style="478" customWidth="1"/>
    <col min="14103" max="14103" width="11.140625" style="478" bestFit="1" customWidth="1"/>
    <col min="14104" max="14105" width="10.5703125" style="478"/>
    <col min="14106" max="14106" width="13.42578125" style="478" customWidth="1"/>
    <col min="14107" max="14326" width="10.5703125" style="478"/>
    <col min="14327" max="14334" width="0" style="478" hidden="1" customWidth="1"/>
    <col min="14335" max="14337" width="3.7109375" style="478" customWidth="1"/>
    <col min="14338" max="14338" width="12.7109375" style="478" customWidth="1"/>
    <col min="14339" max="14339" width="47.42578125" style="478" customWidth="1"/>
    <col min="14340" max="14340" width="5.5703125" style="478" customWidth="1"/>
    <col min="14341" max="14342" width="3.7109375" style="478" customWidth="1"/>
    <col min="14343" max="14343" width="22" style="478" customWidth="1"/>
    <col min="14344" max="14344" width="5.5703125" style="478" customWidth="1"/>
    <col min="14345" max="14346" width="3.7109375" style="478" customWidth="1"/>
    <col min="14347" max="14347" width="22" style="478" customWidth="1"/>
    <col min="14348" max="14348" width="5.5703125" style="478" customWidth="1"/>
    <col min="14349" max="14350" width="3.7109375" style="478" customWidth="1"/>
    <col min="14351" max="14351" width="22" style="478" customWidth="1"/>
    <col min="14352" max="14353" width="15.7109375" style="478" customWidth="1"/>
    <col min="14354" max="14354" width="11.7109375" style="478" customWidth="1"/>
    <col min="14355" max="14355" width="6.42578125" style="478" bestFit="1" customWidth="1"/>
    <col min="14356" max="14356" width="11.7109375" style="478" customWidth="1"/>
    <col min="14357" max="14357" width="0" style="478" hidden="1" customWidth="1"/>
    <col min="14358" max="14358" width="3.7109375" style="478" customWidth="1"/>
    <col min="14359" max="14359" width="11.140625" style="478" bestFit="1" customWidth="1"/>
    <col min="14360" max="14361" width="10.5703125" style="478"/>
    <col min="14362" max="14362" width="13.42578125" style="478" customWidth="1"/>
    <col min="14363" max="14582" width="10.5703125" style="478"/>
    <col min="14583" max="14590" width="0" style="478" hidden="1" customWidth="1"/>
    <col min="14591" max="14593" width="3.7109375" style="478" customWidth="1"/>
    <col min="14594" max="14594" width="12.7109375" style="478" customWidth="1"/>
    <col min="14595" max="14595" width="47.42578125" style="478" customWidth="1"/>
    <col min="14596" max="14596" width="5.5703125" style="478" customWidth="1"/>
    <col min="14597" max="14598" width="3.7109375" style="478" customWidth="1"/>
    <col min="14599" max="14599" width="22" style="478" customWidth="1"/>
    <col min="14600" max="14600" width="5.5703125" style="478" customWidth="1"/>
    <col min="14601" max="14602" width="3.7109375" style="478" customWidth="1"/>
    <col min="14603" max="14603" width="22" style="478" customWidth="1"/>
    <col min="14604" max="14604" width="5.5703125" style="478" customWidth="1"/>
    <col min="14605" max="14606" width="3.7109375" style="478" customWidth="1"/>
    <col min="14607" max="14607" width="22" style="478" customWidth="1"/>
    <col min="14608" max="14609" width="15.7109375" style="478" customWidth="1"/>
    <col min="14610" max="14610" width="11.7109375" style="478" customWidth="1"/>
    <col min="14611" max="14611" width="6.42578125" style="478" bestFit="1" customWidth="1"/>
    <col min="14612" max="14612" width="11.7109375" style="478" customWidth="1"/>
    <col min="14613" max="14613" width="0" style="478" hidden="1" customWidth="1"/>
    <col min="14614" max="14614" width="3.7109375" style="478" customWidth="1"/>
    <col min="14615" max="14615" width="11.140625" style="478" bestFit="1" customWidth="1"/>
    <col min="14616" max="14617" width="10.5703125" style="478"/>
    <col min="14618" max="14618" width="13.42578125" style="478" customWidth="1"/>
    <col min="14619" max="14838" width="10.5703125" style="478"/>
    <col min="14839" max="14846" width="0" style="478" hidden="1" customWidth="1"/>
    <col min="14847" max="14849" width="3.7109375" style="478" customWidth="1"/>
    <col min="14850" max="14850" width="12.7109375" style="478" customWidth="1"/>
    <col min="14851" max="14851" width="47.42578125" style="478" customWidth="1"/>
    <col min="14852" max="14852" width="5.5703125" style="478" customWidth="1"/>
    <col min="14853" max="14854" width="3.7109375" style="478" customWidth="1"/>
    <col min="14855" max="14855" width="22" style="478" customWidth="1"/>
    <col min="14856" max="14856" width="5.5703125" style="478" customWidth="1"/>
    <col min="14857" max="14858" width="3.7109375" style="478" customWidth="1"/>
    <col min="14859" max="14859" width="22" style="478" customWidth="1"/>
    <col min="14860" max="14860" width="5.5703125" style="478" customWidth="1"/>
    <col min="14861" max="14862" width="3.7109375" style="478" customWidth="1"/>
    <col min="14863" max="14863" width="22" style="478" customWidth="1"/>
    <col min="14864" max="14865" width="15.7109375" style="478" customWidth="1"/>
    <col min="14866" max="14866" width="11.7109375" style="478" customWidth="1"/>
    <col min="14867" max="14867" width="6.42578125" style="478" bestFit="1" customWidth="1"/>
    <col min="14868" max="14868" width="11.7109375" style="478" customWidth="1"/>
    <col min="14869" max="14869" width="0" style="478" hidden="1" customWidth="1"/>
    <col min="14870" max="14870" width="3.7109375" style="478" customWidth="1"/>
    <col min="14871" max="14871" width="11.140625" style="478" bestFit="1" customWidth="1"/>
    <col min="14872" max="14873" width="10.5703125" style="478"/>
    <col min="14874" max="14874" width="13.42578125" style="478" customWidth="1"/>
    <col min="14875" max="15094" width="10.5703125" style="478"/>
    <col min="15095" max="15102" width="0" style="478" hidden="1" customWidth="1"/>
    <col min="15103" max="15105" width="3.7109375" style="478" customWidth="1"/>
    <col min="15106" max="15106" width="12.7109375" style="478" customWidth="1"/>
    <col min="15107" max="15107" width="47.42578125" style="478" customWidth="1"/>
    <col min="15108" max="15108" width="5.5703125" style="478" customWidth="1"/>
    <col min="15109" max="15110" width="3.7109375" style="478" customWidth="1"/>
    <col min="15111" max="15111" width="22" style="478" customWidth="1"/>
    <col min="15112" max="15112" width="5.5703125" style="478" customWidth="1"/>
    <col min="15113" max="15114" width="3.7109375" style="478" customWidth="1"/>
    <col min="15115" max="15115" width="22" style="478" customWidth="1"/>
    <col min="15116" max="15116" width="5.5703125" style="478" customWidth="1"/>
    <col min="15117" max="15118" width="3.7109375" style="478" customWidth="1"/>
    <col min="15119" max="15119" width="22" style="478" customWidth="1"/>
    <col min="15120" max="15121" width="15.7109375" style="478" customWidth="1"/>
    <col min="15122" max="15122" width="11.7109375" style="478" customWidth="1"/>
    <col min="15123" max="15123" width="6.42578125" style="478" bestFit="1" customWidth="1"/>
    <col min="15124" max="15124" width="11.7109375" style="478" customWidth="1"/>
    <col min="15125" max="15125" width="0" style="478" hidden="1" customWidth="1"/>
    <col min="15126" max="15126" width="3.7109375" style="478" customWidth="1"/>
    <col min="15127" max="15127" width="11.140625" style="478" bestFit="1" customWidth="1"/>
    <col min="15128" max="15129" width="10.5703125" style="478"/>
    <col min="15130" max="15130" width="13.42578125" style="478" customWidth="1"/>
    <col min="15131" max="15350" width="10.5703125" style="478"/>
    <col min="15351" max="15358" width="0" style="478" hidden="1" customWidth="1"/>
    <col min="15359" max="15361" width="3.7109375" style="478" customWidth="1"/>
    <col min="15362" max="15362" width="12.7109375" style="478" customWidth="1"/>
    <col min="15363" max="15363" width="47.42578125" style="478" customWidth="1"/>
    <col min="15364" max="15364" width="5.5703125" style="478" customWidth="1"/>
    <col min="15365" max="15366" width="3.7109375" style="478" customWidth="1"/>
    <col min="15367" max="15367" width="22" style="478" customWidth="1"/>
    <col min="15368" max="15368" width="5.5703125" style="478" customWidth="1"/>
    <col min="15369" max="15370" width="3.7109375" style="478" customWidth="1"/>
    <col min="15371" max="15371" width="22" style="478" customWidth="1"/>
    <col min="15372" max="15372" width="5.5703125" style="478" customWidth="1"/>
    <col min="15373" max="15374" width="3.7109375" style="478" customWidth="1"/>
    <col min="15375" max="15375" width="22" style="478" customWidth="1"/>
    <col min="15376" max="15377" width="15.7109375" style="478" customWidth="1"/>
    <col min="15378" max="15378" width="11.7109375" style="478" customWidth="1"/>
    <col min="15379" max="15379" width="6.42578125" style="478" bestFit="1" customWidth="1"/>
    <col min="15380" max="15380" width="11.7109375" style="478" customWidth="1"/>
    <col min="15381" max="15381" width="0" style="478" hidden="1" customWidth="1"/>
    <col min="15382" max="15382" width="3.7109375" style="478" customWidth="1"/>
    <col min="15383" max="15383" width="11.140625" style="478" bestFit="1" customWidth="1"/>
    <col min="15384" max="15385" width="10.5703125" style="478"/>
    <col min="15386" max="15386" width="13.42578125" style="478" customWidth="1"/>
    <col min="15387" max="15606" width="10.5703125" style="478"/>
    <col min="15607" max="15614" width="0" style="478" hidden="1" customWidth="1"/>
    <col min="15615" max="15617" width="3.7109375" style="478" customWidth="1"/>
    <col min="15618" max="15618" width="12.7109375" style="478" customWidth="1"/>
    <col min="15619" max="15619" width="47.42578125" style="478" customWidth="1"/>
    <col min="15620" max="15620" width="5.5703125" style="478" customWidth="1"/>
    <col min="15621" max="15622" width="3.7109375" style="478" customWidth="1"/>
    <col min="15623" max="15623" width="22" style="478" customWidth="1"/>
    <col min="15624" max="15624" width="5.5703125" style="478" customWidth="1"/>
    <col min="15625" max="15626" width="3.7109375" style="478" customWidth="1"/>
    <col min="15627" max="15627" width="22" style="478" customWidth="1"/>
    <col min="15628" max="15628" width="5.5703125" style="478" customWidth="1"/>
    <col min="15629" max="15630" width="3.7109375" style="478" customWidth="1"/>
    <col min="15631" max="15631" width="22" style="478" customWidth="1"/>
    <col min="15632" max="15633" width="15.7109375" style="478" customWidth="1"/>
    <col min="15634" max="15634" width="11.7109375" style="478" customWidth="1"/>
    <col min="15635" max="15635" width="6.42578125" style="478" bestFit="1" customWidth="1"/>
    <col min="15636" max="15636" width="11.7109375" style="478" customWidth="1"/>
    <col min="15637" max="15637" width="0" style="478" hidden="1" customWidth="1"/>
    <col min="15638" max="15638" width="3.7109375" style="478" customWidth="1"/>
    <col min="15639" max="15639" width="11.140625" style="478" bestFit="1" customWidth="1"/>
    <col min="15640" max="15641" width="10.5703125" style="478"/>
    <col min="15642" max="15642" width="13.42578125" style="478" customWidth="1"/>
    <col min="15643" max="15862" width="10.5703125" style="478"/>
    <col min="15863" max="15870" width="0" style="478" hidden="1" customWidth="1"/>
    <col min="15871" max="15873" width="3.7109375" style="478" customWidth="1"/>
    <col min="15874" max="15874" width="12.7109375" style="478" customWidth="1"/>
    <col min="15875" max="15875" width="47.42578125" style="478" customWidth="1"/>
    <col min="15876" max="15876" width="5.5703125" style="478" customWidth="1"/>
    <col min="15877" max="15878" width="3.7109375" style="478" customWidth="1"/>
    <col min="15879" max="15879" width="22" style="478" customWidth="1"/>
    <col min="15880" max="15880" width="5.5703125" style="478" customWidth="1"/>
    <col min="15881" max="15882" width="3.7109375" style="478" customWidth="1"/>
    <col min="15883" max="15883" width="22" style="478" customWidth="1"/>
    <col min="15884" max="15884" width="5.5703125" style="478" customWidth="1"/>
    <col min="15885" max="15886" width="3.7109375" style="478" customWidth="1"/>
    <col min="15887" max="15887" width="22" style="478" customWidth="1"/>
    <col min="15888" max="15889" width="15.7109375" style="478" customWidth="1"/>
    <col min="15890" max="15890" width="11.7109375" style="478" customWidth="1"/>
    <col min="15891" max="15891" width="6.42578125" style="478" bestFit="1" customWidth="1"/>
    <col min="15892" max="15892" width="11.7109375" style="478" customWidth="1"/>
    <col min="15893" max="15893" width="0" style="478" hidden="1" customWidth="1"/>
    <col min="15894" max="15894" width="3.7109375" style="478" customWidth="1"/>
    <col min="15895" max="15895" width="11.140625" style="478" bestFit="1" customWidth="1"/>
    <col min="15896" max="15897" width="10.5703125" style="478"/>
    <col min="15898" max="15898" width="13.42578125" style="478" customWidth="1"/>
    <col min="15899" max="16118" width="10.5703125" style="478"/>
    <col min="16119" max="16126" width="0" style="478" hidden="1" customWidth="1"/>
    <col min="16127" max="16129" width="3.7109375" style="478" customWidth="1"/>
    <col min="16130" max="16130" width="12.7109375" style="478" customWidth="1"/>
    <col min="16131" max="16131" width="47.42578125" style="478" customWidth="1"/>
    <col min="16132" max="16132" width="5.5703125" style="478" customWidth="1"/>
    <col min="16133" max="16134" width="3.7109375" style="478" customWidth="1"/>
    <col min="16135" max="16135" width="22" style="478" customWidth="1"/>
    <col min="16136" max="16136" width="5.5703125" style="478" customWidth="1"/>
    <col min="16137" max="16138" width="3.7109375" style="478" customWidth="1"/>
    <col min="16139" max="16139" width="22" style="478" customWidth="1"/>
    <col min="16140" max="16140" width="5.5703125" style="478" customWidth="1"/>
    <col min="16141" max="16142" width="3.7109375" style="478" customWidth="1"/>
    <col min="16143" max="16143" width="22" style="478" customWidth="1"/>
    <col min="16144" max="16145" width="15.7109375" style="478" customWidth="1"/>
    <col min="16146" max="16146" width="11.7109375" style="478" customWidth="1"/>
    <col min="16147" max="16147" width="6.42578125" style="478" bestFit="1" customWidth="1"/>
    <col min="16148" max="16148" width="11.7109375" style="478" customWidth="1"/>
    <col min="16149" max="16149" width="0" style="478" hidden="1" customWidth="1"/>
    <col min="16150" max="16150" width="3.7109375" style="478" customWidth="1"/>
    <col min="16151" max="16151" width="11.140625" style="478" bestFit="1" customWidth="1"/>
    <col min="16152" max="16153" width="10.5703125" style="478"/>
    <col min="16154" max="16154" width="13.42578125" style="478" customWidth="1"/>
    <col min="16155" max="16384" width="10.5703125" style="478"/>
  </cols>
  <sheetData>
    <row r="1" spans="1:37" hidden="1"/>
    <row r="2" spans="1:37" hidden="1"/>
    <row r="3" spans="1:37" hidden="1"/>
    <row r="4" spans="1:37" ht="3" customHeight="1">
      <c r="J4" s="483"/>
      <c r="K4" s="483"/>
      <c r="L4" s="479"/>
      <c r="M4" s="479"/>
      <c r="N4" s="479"/>
      <c r="O4" s="479"/>
      <c r="P4" s="479"/>
      <c r="Q4" s="479"/>
      <c r="R4" s="479"/>
      <c r="S4" s="479"/>
      <c r="T4" s="479"/>
      <c r="U4" s="479"/>
      <c r="V4" s="479"/>
      <c r="W4" s="479"/>
      <c r="X4" s="479"/>
      <c r="Y4" s="479"/>
      <c r="Z4" s="486"/>
      <c r="AA4" s="486"/>
      <c r="AB4" s="486"/>
      <c r="AC4" s="486"/>
      <c r="AD4" s="486"/>
      <c r="AE4" s="479"/>
    </row>
    <row r="5" spans="1:37" ht="22.5" customHeight="1">
      <c r="J5" s="483"/>
      <c r="K5" s="483"/>
      <c r="L5" s="1216" t="s">
        <v>675</v>
      </c>
      <c r="M5" s="1216"/>
      <c r="N5" s="1216"/>
      <c r="O5" s="1216"/>
      <c r="P5" s="1216"/>
      <c r="Q5" s="1216"/>
      <c r="R5" s="1216"/>
      <c r="S5" s="1216"/>
      <c r="T5" s="1216"/>
      <c r="U5" s="581"/>
      <c r="V5" s="581"/>
      <c r="W5" s="525"/>
      <c r="X5" s="525"/>
      <c r="Y5" s="587"/>
      <c r="Z5" s="587"/>
      <c r="AA5" s="587"/>
      <c r="AB5" s="587"/>
      <c r="AC5" s="587"/>
      <c r="AD5" s="587"/>
      <c r="AE5" s="499"/>
    </row>
    <row r="6" spans="1:37" ht="3" customHeight="1">
      <c r="J6" s="483"/>
      <c r="K6" s="483"/>
      <c r="L6" s="479"/>
      <c r="M6" s="479"/>
      <c r="N6" s="479"/>
      <c r="O6" s="482"/>
      <c r="P6" s="482"/>
      <c r="Q6" s="482"/>
      <c r="R6" s="482"/>
      <c r="S6" s="482"/>
      <c r="T6" s="482"/>
      <c r="U6" s="479"/>
    </row>
    <row r="7" spans="1:37" s="525" customFormat="1" ht="22.5">
      <c r="A7" s="587"/>
      <c r="B7" s="587"/>
      <c r="C7" s="587"/>
      <c r="D7" s="587"/>
      <c r="E7" s="587"/>
      <c r="F7" s="587"/>
      <c r="G7" s="593"/>
      <c r="H7" s="593"/>
      <c r="I7" s="533"/>
      <c r="J7" s="531"/>
      <c r="K7" s="531"/>
      <c r="L7" s="526"/>
      <c r="M7" s="674" t="s">
        <v>502</v>
      </c>
      <c r="N7" s="1222" t="str">
        <f>IF(NameOrPr_ch="",IF(NameOrPr="","",NameOrPr),NameOrPr_ch)</f>
        <v>РСТ по РО</v>
      </c>
      <c r="O7" s="1222"/>
      <c r="P7" s="1222"/>
      <c r="Q7" s="1222"/>
      <c r="R7" s="1222"/>
      <c r="S7" s="1222"/>
      <c r="T7" s="1222"/>
      <c r="U7" s="671"/>
      <c r="AH7" s="587"/>
      <c r="AI7" s="587"/>
      <c r="AJ7" s="587"/>
      <c r="AK7" s="587"/>
    </row>
    <row r="8" spans="1:37" s="493" customFormat="1" ht="18.75">
      <c r="A8" s="507"/>
      <c r="B8" s="507"/>
      <c r="C8" s="507"/>
      <c r="D8" s="507"/>
      <c r="E8" s="507"/>
      <c r="F8" s="507"/>
      <c r="G8" s="507"/>
      <c r="H8" s="507"/>
      <c r="L8" s="501"/>
      <c r="M8" s="674" t="s">
        <v>597</v>
      </c>
      <c r="N8" s="1222" t="str">
        <f>IF(datePr_ch="",IF(datePr="","",datePr),datePr_ch)</f>
        <v>22.11.2022</v>
      </c>
      <c r="O8" s="1222"/>
      <c r="P8" s="1222"/>
      <c r="Q8" s="1222"/>
      <c r="R8" s="1222"/>
      <c r="S8" s="1222"/>
      <c r="T8" s="1222"/>
      <c r="U8" s="669"/>
      <c r="V8" s="572"/>
      <c r="W8" s="572"/>
      <c r="X8" s="572"/>
      <c r="Y8" s="572"/>
      <c r="Z8" s="572"/>
      <c r="AA8" s="572"/>
      <c r="AH8" s="507"/>
      <c r="AI8" s="507"/>
      <c r="AJ8" s="507"/>
      <c r="AK8" s="507"/>
    </row>
    <row r="9" spans="1:37" s="493" customFormat="1" ht="18.75">
      <c r="A9" s="507"/>
      <c r="B9" s="507"/>
      <c r="C9" s="507"/>
      <c r="D9" s="507"/>
      <c r="E9" s="507"/>
      <c r="F9" s="507"/>
      <c r="G9" s="507"/>
      <c r="H9" s="507"/>
      <c r="L9" s="554"/>
      <c r="M9" s="674" t="s">
        <v>596</v>
      </c>
      <c r="N9" s="1222" t="str">
        <f>IF(numberPr_ch="",IF(numberPr="","",numberPr),numberPr_ch)</f>
        <v>65/13</v>
      </c>
      <c r="O9" s="1222"/>
      <c r="P9" s="1222"/>
      <c r="Q9" s="1222"/>
      <c r="R9" s="1222"/>
      <c r="S9" s="1222"/>
      <c r="T9" s="1222"/>
      <c r="U9" s="669"/>
      <c r="V9" s="572"/>
      <c r="W9" s="572"/>
      <c r="X9" s="572"/>
      <c r="Y9" s="572"/>
      <c r="Z9" s="572"/>
      <c r="AA9" s="572"/>
      <c r="AH9" s="507"/>
      <c r="AI9" s="507"/>
      <c r="AJ9" s="507"/>
      <c r="AK9" s="507"/>
    </row>
    <row r="10" spans="1:37" s="493" customFormat="1" ht="18.75">
      <c r="A10" s="507"/>
      <c r="B10" s="507"/>
      <c r="C10" s="507"/>
      <c r="D10" s="507"/>
      <c r="E10" s="507"/>
      <c r="F10" s="507"/>
      <c r="G10" s="507"/>
      <c r="H10" s="507"/>
      <c r="L10" s="554"/>
      <c r="M10" s="674" t="s">
        <v>501</v>
      </c>
      <c r="N10" s="1222" t="str">
        <f>IF(IstPub_ch="",IF(IstPub="","",IstPub),IstPub_ch)</f>
        <v>Официальный интернет - портал правовой информации pravo.donland.ru от 23.11.2022г. №6145202211230065</v>
      </c>
      <c r="O10" s="1222"/>
      <c r="P10" s="1222"/>
      <c r="Q10" s="1222"/>
      <c r="R10" s="1222"/>
      <c r="S10" s="1222"/>
      <c r="T10" s="1222"/>
      <c r="U10" s="669"/>
      <c r="V10" s="572"/>
      <c r="W10" s="572"/>
      <c r="X10" s="572"/>
      <c r="Y10" s="572"/>
      <c r="Z10" s="572"/>
      <c r="AA10" s="572"/>
      <c r="AH10" s="507"/>
      <c r="AI10" s="507"/>
      <c r="AJ10" s="507"/>
      <c r="AK10" s="507"/>
    </row>
    <row r="11" spans="1:37" s="774" customFormat="1" ht="18.75" hidden="1">
      <c r="A11" s="775"/>
      <c r="B11" s="775"/>
      <c r="C11" s="775"/>
      <c r="D11" s="775"/>
      <c r="E11" s="775"/>
      <c r="F11" s="775"/>
      <c r="G11" s="775"/>
      <c r="H11" s="775"/>
      <c r="L11" s="763"/>
      <c r="M11" s="752"/>
      <c r="N11" s="751"/>
      <c r="O11" s="751"/>
      <c r="P11" s="751"/>
      <c r="Q11" s="751"/>
      <c r="R11" s="751"/>
      <c r="S11" s="751"/>
      <c r="T11" s="751"/>
      <c r="U11" s="669"/>
      <c r="Z11" s="773" t="s">
        <v>722</v>
      </c>
      <c r="AA11" s="773" t="s">
        <v>723</v>
      </c>
      <c r="AH11" s="775"/>
      <c r="AI11" s="775"/>
      <c r="AJ11" s="775"/>
      <c r="AK11" s="775"/>
    </row>
    <row r="12" spans="1:37" s="493" customFormat="1" ht="11.25" hidden="1">
      <c r="A12" s="507"/>
      <c r="B12" s="507"/>
      <c r="C12" s="507"/>
      <c r="D12" s="507"/>
      <c r="E12" s="507"/>
      <c r="F12" s="507"/>
      <c r="G12" s="507"/>
      <c r="H12" s="507"/>
      <c r="L12" s="1217"/>
      <c r="M12" s="1217"/>
      <c r="N12" s="568"/>
      <c r="O12" s="1252"/>
      <c r="P12" s="1252"/>
      <c r="Q12" s="1252"/>
      <c r="R12" s="1252"/>
      <c r="S12" s="1252"/>
      <c r="T12" s="1252"/>
      <c r="U12" s="488"/>
      <c r="AE12" s="505" t="s">
        <v>373</v>
      </c>
      <c r="AH12" s="507"/>
      <c r="AI12" s="507"/>
      <c r="AJ12" s="507"/>
      <c r="AK12" s="507"/>
    </row>
    <row r="13" spans="1:37">
      <c r="J13" s="483"/>
      <c r="K13" s="483"/>
      <c r="L13" s="479"/>
      <c r="M13" s="479"/>
      <c r="N13" s="479"/>
      <c r="O13" s="1243"/>
      <c r="P13" s="1243"/>
      <c r="Q13" s="1243"/>
      <c r="R13" s="1243"/>
      <c r="S13" s="1243"/>
      <c r="T13" s="1243"/>
      <c r="U13" s="601"/>
      <c r="Z13" s="1243"/>
      <c r="AA13" s="1243"/>
      <c r="AB13" s="1243"/>
      <c r="AC13" s="1243"/>
      <c r="AD13" s="1243"/>
      <c r="AE13" s="1243"/>
    </row>
    <row r="14" spans="1:37">
      <c r="J14" s="483"/>
      <c r="K14" s="483"/>
      <c r="L14" s="1150" t="s">
        <v>454</v>
      </c>
      <c r="M14" s="1150"/>
      <c r="N14" s="1150"/>
      <c r="O14" s="1150"/>
      <c r="P14" s="1150"/>
      <c r="Q14" s="1150"/>
      <c r="R14" s="1150"/>
      <c r="S14" s="1150"/>
      <c r="T14" s="1150"/>
      <c r="U14" s="1150"/>
      <c r="V14" s="1150"/>
      <c r="W14" s="1150"/>
      <c r="X14" s="1150"/>
      <c r="Y14" s="1150"/>
      <c r="Z14" s="1150"/>
      <c r="AA14" s="1150"/>
      <c r="AB14" s="1150"/>
      <c r="AC14" s="1150"/>
      <c r="AD14" s="1150"/>
      <c r="AE14" s="1150"/>
      <c r="AF14" s="1150"/>
      <c r="AG14" s="1150" t="s">
        <v>455</v>
      </c>
    </row>
    <row r="15" spans="1:37" ht="14.25" customHeight="1">
      <c r="J15" s="483"/>
      <c r="K15" s="483"/>
      <c r="L15" s="1229" t="s">
        <v>92</v>
      </c>
      <c r="M15" s="1229" t="s">
        <v>677</v>
      </c>
      <c r="N15" s="1265" t="s">
        <v>629</v>
      </c>
      <c r="O15" s="1265"/>
      <c r="P15" s="1265"/>
      <c r="Q15" s="1265"/>
      <c r="R15" s="1265" t="s">
        <v>630</v>
      </c>
      <c r="S15" s="1265"/>
      <c r="T15" s="1265"/>
      <c r="U15" s="1265"/>
      <c r="V15" s="1265" t="s">
        <v>631</v>
      </c>
      <c r="W15" s="1265"/>
      <c r="X15" s="1265"/>
      <c r="Y15" s="1265"/>
      <c r="Z15" s="1229" t="s">
        <v>642</v>
      </c>
      <c r="AA15" s="1229"/>
      <c r="AB15" s="1229"/>
      <c r="AC15" s="1229"/>
      <c r="AD15" s="1229"/>
      <c r="AE15" s="1229" t="s">
        <v>341</v>
      </c>
      <c r="AF15" s="1242" t="s">
        <v>275</v>
      </c>
      <c r="AG15" s="1150"/>
    </row>
    <row r="16" spans="1:37" s="525" customFormat="1" ht="27.75" customHeight="1">
      <c r="A16" s="587"/>
      <c r="B16" s="587"/>
      <c r="C16" s="587"/>
      <c r="D16" s="587"/>
      <c r="E16" s="587"/>
      <c r="F16" s="587"/>
      <c r="G16" s="593"/>
      <c r="H16" s="593"/>
      <c r="I16" s="533"/>
      <c r="J16" s="531"/>
      <c r="K16" s="531"/>
      <c r="L16" s="1229"/>
      <c r="M16" s="1229"/>
      <c r="N16" s="1265"/>
      <c r="O16" s="1265"/>
      <c r="P16" s="1265"/>
      <c r="Q16" s="1265"/>
      <c r="R16" s="1265"/>
      <c r="S16" s="1265"/>
      <c r="T16" s="1265"/>
      <c r="U16" s="1265"/>
      <c r="V16" s="1265"/>
      <c r="W16" s="1265"/>
      <c r="X16" s="1265"/>
      <c r="Y16" s="1265"/>
      <c r="Z16" s="1150" t="s">
        <v>680</v>
      </c>
      <c r="AA16" s="1150"/>
      <c r="AB16" s="1150" t="s">
        <v>655</v>
      </c>
      <c r="AC16" s="1150"/>
      <c r="AD16" s="1150"/>
      <c r="AE16" s="1229"/>
      <c r="AF16" s="1242"/>
      <c r="AG16" s="1150"/>
      <c r="AH16" s="587"/>
      <c r="AI16" s="587"/>
      <c r="AJ16" s="587"/>
      <c r="AK16" s="587"/>
    </row>
    <row r="17" spans="1:37" ht="14.25" customHeight="1">
      <c r="J17" s="483"/>
      <c r="K17" s="483"/>
      <c r="L17" s="1229"/>
      <c r="M17" s="1229"/>
      <c r="N17" s="1265"/>
      <c r="O17" s="1265"/>
      <c r="P17" s="1265"/>
      <c r="Q17" s="1265"/>
      <c r="R17" s="1265"/>
      <c r="S17" s="1265"/>
      <c r="T17" s="1265"/>
      <c r="U17" s="1265"/>
      <c r="V17" s="1265"/>
      <c r="W17" s="1265"/>
      <c r="X17" s="1265"/>
      <c r="Y17" s="1265"/>
      <c r="Z17" s="536" t="s">
        <v>678</v>
      </c>
      <c r="AA17" s="536" t="s">
        <v>679</v>
      </c>
      <c r="AB17" s="538" t="s">
        <v>274</v>
      </c>
      <c r="AC17" s="1253" t="s">
        <v>273</v>
      </c>
      <c r="AD17" s="1253"/>
      <c r="AE17" s="1229"/>
      <c r="AF17" s="1242"/>
      <c r="AG17" s="1150"/>
    </row>
    <row r="18" spans="1:37">
      <c r="J18" s="483"/>
      <c r="K18" s="491">
        <v>1</v>
      </c>
      <c r="L18" s="480" t="s">
        <v>93</v>
      </c>
      <c r="M18" s="480" t="s">
        <v>49</v>
      </c>
      <c r="N18" s="1258">
        <f ca="1">OFFSET(N18,0,-1)+1</f>
        <v>3</v>
      </c>
      <c r="O18" s="1258"/>
      <c r="P18" s="1258"/>
      <c r="Q18" s="1258"/>
      <c r="R18" s="1258">
        <f ca="1">OFFSET(N18,0,0)+1</f>
        <v>4</v>
      </c>
      <c r="S18" s="1258"/>
      <c r="T18" s="1258"/>
      <c r="U18" s="1258"/>
      <c r="V18" s="676"/>
      <c r="W18" s="676"/>
      <c r="X18" s="676"/>
      <c r="Y18" s="677">
        <f ca="1">OFFSET(R18,0,0)+1</f>
        <v>5</v>
      </c>
      <c r="Z18" s="489">
        <f ca="1">OFFSET(Z18,0,-1)+1</f>
        <v>6</v>
      </c>
      <c r="AA18" s="489">
        <f ca="1">OFFSET(AA18,0,-1)+1</f>
        <v>7</v>
      </c>
      <c r="AB18" s="489">
        <f ca="1">OFFSET(AB18,0,-1)+1</f>
        <v>8</v>
      </c>
      <c r="AC18" s="1258">
        <f ca="1">OFFSET(AC18,0,-1)+1</f>
        <v>9</v>
      </c>
      <c r="AD18" s="1258"/>
      <c r="AE18" s="489">
        <f ca="1">OFFSET(AE18,0,-2)+1</f>
        <v>10</v>
      </c>
      <c r="AF18" s="525"/>
      <c r="AG18" s="489">
        <f ca="1">OFFSET(AG18,0,-2)+1</f>
        <v>11</v>
      </c>
    </row>
    <row r="19" spans="1:37" ht="22.5">
      <c r="A19" s="1202">
        <v>1</v>
      </c>
      <c r="B19" s="1017"/>
      <c r="C19" s="1017"/>
      <c r="D19" s="1017"/>
      <c r="E19" s="1017"/>
      <c r="F19" s="1010"/>
      <c r="G19" s="1016"/>
      <c r="H19" s="1016"/>
      <c r="I19" s="998"/>
      <c r="J19" s="997"/>
      <c r="K19" s="997"/>
      <c r="L19" s="595">
        <f>mergeValue(A19)</f>
        <v>1</v>
      </c>
      <c r="M19" s="643" t="s">
        <v>20</v>
      </c>
      <c r="N19" s="1259"/>
      <c r="O19" s="1259"/>
      <c r="P19" s="1259"/>
      <c r="Q19" s="1259"/>
      <c r="R19" s="1259"/>
      <c r="S19" s="1259"/>
      <c r="T19" s="1259"/>
      <c r="U19" s="1259"/>
      <c r="V19" s="1259"/>
      <c r="W19" s="1259"/>
      <c r="X19" s="1259"/>
      <c r="Y19" s="1259"/>
      <c r="Z19" s="1259"/>
      <c r="AA19" s="1259"/>
      <c r="AB19" s="1259"/>
      <c r="AC19" s="1259"/>
      <c r="AD19" s="1259"/>
      <c r="AE19" s="1259"/>
      <c r="AF19" s="1259"/>
      <c r="AG19" s="583" t="s">
        <v>476</v>
      </c>
    </row>
    <row r="20" spans="1:37" ht="22.5">
      <c r="A20" s="1202"/>
      <c r="B20" s="1202">
        <v>1</v>
      </c>
      <c r="C20" s="1017"/>
      <c r="D20" s="1017"/>
      <c r="E20" s="1017"/>
      <c r="F20" s="1010"/>
      <c r="G20" s="1019"/>
      <c r="H20" s="1020"/>
      <c r="I20" s="999"/>
      <c r="J20" s="994"/>
      <c r="K20" s="992"/>
      <c r="L20" s="595" t="str">
        <f>mergeValue(A20) &amp;"."&amp; mergeValue(B20)</f>
        <v>1.1</v>
      </c>
      <c r="M20" s="548" t="s">
        <v>16</v>
      </c>
      <c r="N20" s="1260"/>
      <c r="O20" s="1260"/>
      <c r="P20" s="1260"/>
      <c r="Q20" s="1260"/>
      <c r="R20" s="1260"/>
      <c r="S20" s="1260"/>
      <c r="T20" s="1260"/>
      <c r="U20" s="1260"/>
      <c r="V20" s="1260"/>
      <c r="W20" s="1260"/>
      <c r="X20" s="1260"/>
      <c r="Y20" s="1260"/>
      <c r="Z20" s="1260"/>
      <c r="AA20" s="1260"/>
      <c r="AB20" s="1260"/>
      <c r="AC20" s="1260"/>
      <c r="AD20" s="1260"/>
      <c r="AE20" s="1260"/>
      <c r="AF20" s="1260"/>
      <c r="AG20" s="583" t="s">
        <v>477</v>
      </c>
    </row>
    <row r="21" spans="1:37" ht="22.5">
      <c r="A21" s="1202"/>
      <c r="B21" s="1202"/>
      <c r="C21" s="1202">
        <v>1</v>
      </c>
      <c r="D21" s="1017"/>
      <c r="E21" s="1017"/>
      <c r="F21" s="1010"/>
      <c r="G21" s="1019"/>
      <c r="H21" s="1020"/>
      <c r="I21" s="999"/>
      <c r="J21" s="994"/>
      <c r="K21" s="992"/>
      <c r="L21" s="595" t="str">
        <f>mergeValue(A21) &amp;"."&amp; mergeValue(B21)&amp;"."&amp; mergeValue(C21)</f>
        <v>1.1.1</v>
      </c>
      <c r="M21" s="549" t="s">
        <v>7</v>
      </c>
      <c r="N21" s="1260"/>
      <c r="O21" s="1260"/>
      <c r="P21" s="1260"/>
      <c r="Q21" s="1260"/>
      <c r="R21" s="1260"/>
      <c r="S21" s="1260"/>
      <c r="T21" s="1260"/>
      <c r="U21" s="1260"/>
      <c r="V21" s="1260"/>
      <c r="W21" s="1260"/>
      <c r="X21" s="1260"/>
      <c r="Y21" s="1260"/>
      <c r="Z21" s="1260"/>
      <c r="AA21" s="1260"/>
      <c r="AB21" s="1260"/>
      <c r="AC21" s="1260"/>
      <c r="AD21" s="1260"/>
      <c r="AE21" s="1260"/>
      <c r="AF21" s="1260"/>
      <c r="AG21" s="583" t="s">
        <v>634</v>
      </c>
    </row>
    <row r="22" spans="1:37" ht="15" customHeight="1">
      <c r="A22" s="1202"/>
      <c r="B22" s="1202"/>
      <c r="C22" s="1202"/>
      <c r="D22" s="1202">
        <v>1</v>
      </c>
      <c r="E22" s="1017"/>
      <c r="F22" s="1010"/>
      <c r="G22" s="1019"/>
      <c r="H22" s="1020"/>
      <c r="I22" s="999"/>
      <c r="J22" s="994"/>
      <c r="K22" s="992"/>
      <c r="L22" s="595" t="str">
        <f>mergeValue(A22) &amp;"."&amp; mergeValue(B22)&amp;"."&amp; mergeValue(C22)&amp;"."&amp; mergeValue(D22)</f>
        <v>1.1.1.1</v>
      </c>
      <c r="M22" s="550" t="s">
        <v>22</v>
      </c>
      <c r="N22" s="1260"/>
      <c r="O22" s="1260"/>
      <c r="P22" s="1260"/>
      <c r="Q22" s="1260"/>
      <c r="R22" s="1260"/>
      <c r="S22" s="1260"/>
      <c r="T22" s="1260"/>
      <c r="U22" s="1260"/>
      <c r="V22" s="1260"/>
      <c r="W22" s="1260"/>
      <c r="X22" s="1260"/>
      <c r="Y22" s="1260"/>
      <c r="Z22" s="1260"/>
      <c r="AA22" s="1260"/>
      <c r="AB22" s="1260"/>
      <c r="AC22" s="1260"/>
      <c r="AD22" s="1260"/>
      <c r="AE22" s="1260"/>
      <c r="AF22" s="1260"/>
      <c r="AG22" s="583" t="s">
        <v>681</v>
      </c>
    </row>
    <row r="23" spans="1:37" ht="20.100000000000001" customHeight="1">
      <c r="A23" s="1202"/>
      <c r="B23" s="1202"/>
      <c r="C23" s="1202"/>
      <c r="D23" s="1202"/>
      <c r="E23" s="1202">
        <v>1</v>
      </c>
      <c r="F23" s="1010"/>
      <c r="G23" s="1019"/>
      <c r="H23" s="1020"/>
      <c r="I23" s="1021"/>
      <c r="J23" s="1011"/>
      <c r="K23" s="1149"/>
      <c r="L23" s="1263" t="str">
        <f>mergeValue(A23) &amp;"."&amp; mergeValue(B23)&amp;"."&amp; mergeValue(C23)&amp;"."&amp; mergeValue(D23)&amp;"."&amp; mergeValue(E23)</f>
        <v>1.1.1.1.1</v>
      </c>
      <c r="M23" s="1264"/>
      <c r="N23" s="1209" t="s">
        <v>85</v>
      </c>
      <c r="O23" s="1271"/>
      <c r="P23" s="1269">
        <v>1</v>
      </c>
      <c r="Q23" s="1261"/>
      <c r="R23" s="1209" t="s">
        <v>85</v>
      </c>
      <c r="S23" s="1271"/>
      <c r="T23" s="1269">
        <v>1</v>
      </c>
      <c r="U23" s="1261"/>
      <c r="V23" s="1209" t="s">
        <v>85</v>
      </c>
      <c r="W23" s="563"/>
      <c r="X23" s="541">
        <v>1</v>
      </c>
      <c r="Y23" s="1098"/>
      <c r="Z23" s="673"/>
      <c r="AA23" s="673"/>
      <c r="AB23" s="1245"/>
      <c r="AC23" s="1209" t="s">
        <v>84</v>
      </c>
      <c r="AD23" s="1245"/>
      <c r="AE23" s="1209" t="s">
        <v>85</v>
      </c>
      <c r="AF23" s="580"/>
      <c r="AG23" s="1266" t="s">
        <v>682</v>
      </c>
      <c r="AH23" s="502" t="str">
        <f>strCheckDate(Z24:AF24)</f>
        <v/>
      </c>
      <c r="AI23" s="506" t="str">
        <f>IF(AND(COUNTIF(AJ18:AJ27,AJ23)&gt;1,AJ23&lt;&gt;""),"ErrUnique:HasDoubleConn","")</f>
        <v/>
      </c>
      <c r="AJ23" s="506"/>
      <c r="AK23" s="506"/>
    </row>
    <row r="24" spans="1:37" ht="20.100000000000001" customHeight="1">
      <c r="A24" s="1202"/>
      <c r="B24" s="1202"/>
      <c r="C24" s="1202"/>
      <c r="D24" s="1202"/>
      <c r="E24" s="1202"/>
      <c r="F24" s="1010"/>
      <c r="G24" s="1019"/>
      <c r="H24" s="1020"/>
      <c r="I24" s="1021"/>
      <c r="J24" s="1011"/>
      <c r="K24" s="1149"/>
      <c r="L24" s="1263"/>
      <c r="M24" s="1264"/>
      <c r="N24" s="1209"/>
      <c r="O24" s="1271"/>
      <c r="P24" s="1269"/>
      <c r="Q24" s="1270"/>
      <c r="R24" s="1209"/>
      <c r="S24" s="1271"/>
      <c r="T24" s="1269"/>
      <c r="U24" s="1262"/>
      <c r="V24" s="1209"/>
      <c r="W24" s="603"/>
      <c r="X24" s="567"/>
      <c r="Y24" s="567"/>
      <c r="Z24" s="574"/>
      <c r="AA24" s="605" t="str">
        <f>AB23 &amp; "-" &amp; AD23</f>
        <v>-</v>
      </c>
      <c r="AB24" s="1208"/>
      <c r="AC24" s="1209"/>
      <c r="AD24" s="1208"/>
      <c r="AE24" s="1209"/>
      <c r="AF24" s="675"/>
      <c r="AG24" s="1267"/>
      <c r="AI24" s="506"/>
      <c r="AJ24" s="506"/>
      <c r="AK24" s="506"/>
    </row>
    <row r="25" spans="1:37" ht="20.100000000000001" customHeight="1">
      <c r="A25" s="1202"/>
      <c r="B25" s="1202"/>
      <c r="C25" s="1202"/>
      <c r="D25" s="1202"/>
      <c r="E25" s="1202"/>
      <c r="F25" s="1010"/>
      <c r="G25" s="1019"/>
      <c r="H25" s="1020"/>
      <c r="I25" s="1021"/>
      <c r="J25" s="1011"/>
      <c r="K25" s="1149"/>
      <c r="L25" s="1263"/>
      <c r="M25" s="1264"/>
      <c r="N25" s="1209"/>
      <c r="O25" s="1271"/>
      <c r="P25" s="1269"/>
      <c r="Q25" s="1262"/>
      <c r="R25" s="1209"/>
      <c r="S25" s="604"/>
      <c r="T25" s="560"/>
      <c r="U25" s="567"/>
      <c r="V25" s="573"/>
      <c r="W25" s="573"/>
      <c r="X25" s="573"/>
      <c r="Y25" s="573"/>
      <c r="Z25" s="574"/>
      <c r="AA25" s="574"/>
      <c r="AB25" s="575"/>
      <c r="AC25" s="566"/>
      <c r="AD25" s="566"/>
      <c r="AE25" s="575"/>
      <c r="AF25" s="566"/>
      <c r="AG25" s="1267"/>
      <c r="AI25" s="506"/>
      <c r="AJ25" s="506"/>
      <c r="AK25" s="506"/>
    </row>
    <row r="26" spans="1:37" ht="20.100000000000001" customHeight="1">
      <c r="A26" s="1202"/>
      <c r="B26" s="1202"/>
      <c r="C26" s="1202"/>
      <c r="D26" s="1202"/>
      <c r="E26" s="1202"/>
      <c r="F26" s="1010"/>
      <c r="G26" s="1019"/>
      <c r="H26" s="1020"/>
      <c r="I26" s="1021"/>
      <c r="J26" s="1011"/>
      <c r="K26" s="1149"/>
      <c r="L26" s="1263"/>
      <c r="M26" s="1264"/>
      <c r="N26" s="1209"/>
      <c r="O26" s="576"/>
      <c r="P26" s="578"/>
      <c r="Q26" s="577"/>
      <c r="R26" s="573"/>
      <c r="S26" s="573"/>
      <c r="T26" s="573"/>
      <c r="U26" s="573"/>
      <c r="V26" s="573"/>
      <c r="W26" s="573"/>
      <c r="X26" s="573"/>
      <c r="Y26" s="573"/>
      <c r="Z26" s="574"/>
      <c r="AA26" s="574"/>
      <c r="AB26" s="575"/>
      <c r="AC26" s="566"/>
      <c r="AD26" s="566"/>
      <c r="AE26" s="575"/>
      <c r="AF26" s="566"/>
      <c r="AG26" s="1267"/>
      <c r="AI26" s="506"/>
      <c r="AJ26" s="506"/>
      <c r="AK26" s="506"/>
    </row>
    <row r="27" spans="1:37" s="477" customFormat="1" ht="15" customHeight="1">
      <c r="A27" s="1202"/>
      <c r="B27" s="1202"/>
      <c r="C27" s="1202"/>
      <c r="D27" s="1202"/>
      <c r="E27" s="1018"/>
      <c r="F27" s="1012"/>
      <c r="G27" s="1014"/>
      <c r="H27" s="1012"/>
      <c r="I27" s="1021"/>
      <c r="J27" s="1011"/>
      <c r="K27" s="1005"/>
      <c r="L27" s="540"/>
      <c r="M27" s="553" t="s">
        <v>5</v>
      </c>
      <c r="N27" s="553"/>
      <c r="O27" s="553"/>
      <c r="P27" s="553"/>
      <c r="Q27" s="553"/>
      <c r="R27" s="553"/>
      <c r="S27" s="553"/>
      <c r="T27" s="553"/>
      <c r="U27" s="553"/>
      <c r="V27" s="553"/>
      <c r="W27" s="553"/>
      <c r="X27" s="553"/>
      <c r="Y27" s="553"/>
      <c r="Z27" s="553"/>
      <c r="AA27" s="553"/>
      <c r="AB27" s="553"/>
      <c r="AC27" s="553"/>
      <c r="AD27" s="553"/>
      <c r="AE27" s="553"/>
      <c r="AF27" s="553"/>
      <c r="AG27" s="1268"/>
      <c r="AH27" s="503"/>
      <c r="AI27" s="503"/>
      <c r="AJ27" s="213"/>
      <c r="AK27" s="213"/>
    </row>
    <row r="28" spans="1:37" s="477" customFormat="1" ht="15" customHeight="1">
      <c r="A28" s="1202"/>
      <c r="B28" s="1202"/>
      <c r="C28" s="1202"/>
      <c r="D28" s="1018"/>
      <c r="E28" s="1018"/>
      <c r="F28" s="1012"/>
      <c r="G28" s="1019"/>
      <c r="H28" s="1012"/>
      <c r="I28" s="1005"/>
      <c r="J28" s="996"/>
      <c r="K28" s="1005"/>
      <c r="L28" s="540"/>
      <c r="M28" s="552" t="s">
        <v>17</v>
      </c>
      <c r="N28" s="552"/>
      <c r="O28" s="552"/>
      <c r="P28" s="552"/>
      <c r="Q28" s="552"/>
      <c r="R28" s="552"/>
      <c r="S28" s="552"/>
      <c r="T28" s="552"/>
      <c r="U28" s="552"/>
      <c r="V28" s="552"/>
      <c r="W28" s="552"/>
      <c r="X28" s="552"/>
      <c r="Y28" s="552"/>
      <c r="Z28" s="552"/>
      <c r="AA28" s="552"/>
      <c r="AB28" s="552"/>
      <c r="AC28" s="552"/>
      <c r="AD28" s="552"/>
      <c r="AE28" s="552"/>
      <c r="AF28" s="566"/>
      <c r="AG28" s="562"/>
      <c r="AH28" s="503"/>
      <c r="AI28" s="503"/>
      <c r="AJ28" s="213"/>
      <c r="AK28" s="213"/>
    </row>
    <row r="29" spans="1:37" s="477" customFormat="1" ht="15" customHeight="1">
      <c r="A29" s="1202"/>
      <c r="B29" s="1202"/>
      <c r="C29" s="1018"/>
      <c r="D29" s="1018"/>
      <c r="E29" s="1018"/>
      <c r="F29" s="1012"/>
      <c r="G29" s="1019"/>
      <c r="H29" s="1012"/>
      <c r="I29" s="1005"/>
      <c r="J29" s="996"/>
      <c r="K29" s="1005"/>
      <c r="L29" s="540"/>
      <c r="M29" s="551" t="s">
        <v>18</v>
      </c>
      <c r="N29" s="551"/>
      <c r="O29" s="551"/>
      <c r="P29" s="551"/>
      <c r="Q29" s="551"/>
      <c r="R29" s="551"/>
      <c r="S29" s="551"/>
      <c r="T29" s="551"/>
      <c r="U29" s="551"/>
      <c r="V29" s="551"/>
      <c r="W29" s="551"/>
      <c r="X29" s="551"/>
      <c r="Y29" s="551"/>
      <c r="Z29" s="547"/>
      <c r="AA29" s="547"/>
      <c r="AB29" s="575"/>
      <c r="AC29" s="566"/>
      <c r="AD29" s="565"/>
      <c r="AE29" s="551"/>
      <c r="AF29" s="566"/>
      <c r="AG29" s="562"/>
      <c r="AH29" s="503"/>
      <c r="AI29" s="503"/>
      <c r="AJ29" s="503"/>
      <c r="AK29" s="503"/>
    </row>
    <row r="30" spans="1:37" s="477" customFormat="1" ht="15" customHeight="1">
      <c r="A30" s="1202"/>
      <c r="B30" s="1018"/>
      <c r="C30" s="1018"/>
      <c r="D30" s="1018"/>
      <c r="E30" s="1018"/>
      <c r="F30" s="1012"/>
      <c r="G30" s="1019"/>
      <c r="H30" s="1012"/>
      <c r="I30" s="1005"/>
      <c r="J30" s="996"/>
      <c r="K30" s="1005"/>
      <c r="L30" s="540"/>
      <c r="M30" s="560" t="s">
        <v>19</v>
      </c>
      <c r="N30" s="560"/>
      <c r="O30" s="560"/>
      <c r="P30" s="560"/>
      <c r="Q30" s="560"/>
      <c r="R30" s="560"/>
      <c r="S30" s="560"/>
      <c r="T30" s="560"/>
      <c r="U30" s="560"/>
      <c r="V30" s="560"/>
      <c r="W30" s="560"/>
      <c r="X30" s="560"/>
      <c r="Y30" s="560"/>
      <c r="Z30" s="547"/>
      <c r="AA30" s="547"/>
      <c r="AB30" s="575"/>
      <c r="AC30" s="566"/>
      <c r="AD30" s="565"/>
      <c r="AE30" s="551"/>
      <c r="AF30" s="566"/>
      <c r="AG30" s="562"/>
      <c r="AH30" s="503"/>
      <c r="AI30" s="503"/>
      <c r="AJ30" s="503"/>
      <c r="AK30" s="503"/>
    </row>
    <row r="31" spans="1:37" s="477" customFormat="1" ht="15" customHeight="1">
      <c r="A31" s="991"/>
      <c r="B31" s="991"/>
      <c r="C31" s="991"/>
      <c r="D31" s="991"/>
      <c r="E31" s="991"/>
      <c r="F31" s="991"/>
      <c r="G31" s="1004"/>
      <c r="H31" s="1005"/>
      <c r="I31" s="995"/>
      <c r="J31" s="996"/>
      <c r="K31" s="991"/>
      <c r="L31" s="540"/>
      <c r="M31" s="567" t="s">
        <v>309</v>
      </c>
      <c r="N31" s="567"/>
      <c r="O31" s="567"/>
      <c r="P31" s="567"/>
      <c r="Q31" s="567"/>
      <c r="R31" s="567"/>
      <c r="S31" s="567"/>
      <c r="T31" s="567"/>
      <c r="U31" s="567"/>
      <c r="V31" s="567"/>
      <c r="W31" s="567"/>
      <c r="X31" s="567"/>
      <c r="Y31" s="567"/>
      <c r="Z31" s="547"/>
      <c r="AA31" s="547"/>
      <c r="AB31" s="575"/>
      <c r="AC31" s="566"/>
      <c r="AD31" s="565"/>
      <c r="AE31" s="551"/>
      <c r="AF31" s="566"/>
      <c r="AG31" s="562"/>
      <c r="AH31" s="503"/>
      <c r="AI31" s="503"/>
      <c r="AJ31" s="503"/>
      <c r="AK31" s="503"/>
    </row>
    <row r="33" spans="12:37" ht="102" customHeight="1">
      <c r="L33" s="1">
        <v>1</v>
      </c>
      <c r="M33" s="1195" t="s">
        <v>683</v>
      </c>
      <c r="N33" s="1195"/>
      <c r="O33" s="1195"/>
      <c r="P33" s="1195"/>
      <c r="Q33" s="1195"/>
      <c r="R33" s="1195"/>
      <c r="S33" s="1195"/>
      <c r="T33" s="1195"/>
      <c r="U33" s="1195"/>
      <c r="V33" s="1195"/>
      <c r="W33" s="1195"/>
      <c r="X33" s="1195"/>
      <c r="Y33" s="1195"/>
      <c r="Z33" s="1195"/>
      <c r="AA33" s="1195"/>
      <c r="AB33" s="1195"/>
      <c r="AC33" s="1195"/>
      <c r="AD33" s="1195"/>
      <c r="AE33" s="1195"/>
      <c r="AF33" s="1195"/>
      <c r="AG33" s="1195"/>
      <c r="AH33" s="508"/>
      <c r="AI33" s="508"/>
      <c r="AJ33" s="508"/>
      <c r="AK33" s="508"/>
    </row>
    <row r="34" spans="12:37" ht="14.25" customHeight="1">
      <c r="L34" s="515"/>
      <c r="M34" s="516"/>
      <c r="N34" s="516"/>
      <c r="O34" s="516"/>
      <c r="P34" s="516"/>
      <c r="Q34" s="516"/>
      <c r="R34" s="516"/>
      <c r="S34" s="516"/>
      <c r="T34" s="516"/>
      <c r="U34" s="516"/>
      <c r="V34" s="516"/>
      <c r="W34" s="516"/>
      <c r="X34" s="516"/>
      <c r="Y34" s="516"/>
      <c r="Z34" s="519"/>
      <c r="AA34" s="519"/>
      <c r="AB34" s="519"/>
      <c r="AC34" s="519"/>
      <c r="AD34" s="519"/>
      <c r="AE34" s="519"/>
      <c r="AF34" s="519"/>
      <c r="AG34" s="519"/>
      <c r="AH34" s="520"/>
      <c r="AI34" s="520"/>
      <c r="AJ34" s="520"/>
      <c r="AK34" s="520"/>
    </row>
  </sheetData>
  <sheetProtection algorithmName="SHA-512" hashValue="vEg8wxOMiBIHi6wF9+zVDETVrbZK6BIcv/IzN53Hn75fwIYl/wq4y/eahbFHlhApgaW9uiRREEwfp19xE6n9ag==" saltValue="0Zg90pzM/wbqEkpBZbUIGQ==" spinCount="100000" sheet="1" objects="1" scenarios="1" formatColumns="0" formatRows="0"/>
  <dataConsolidate link="1"/>
  <mergeCells count="52">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 ref="N15:Q17"/>
    <mergeCell ref="R15:U17"/>
    <mergeCell ref="AC17:AD17"/>
    <mergeCell ref="V15:Y17"/>
    <mergeCell ref="Z16:AA16"/>
    <mergeCell ref="AB16:AD16"/>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L5:T5"/>
    <mergeCell ref="N7:T7"/>
    <mergeCell ref="AG14:AG17"/>
    <mergeCell ref="Z15:AD15"/>
    <mergeCell ref="AE15:AE17"/>
    <mergeCell ref="AF15:AF17"/>
    <mergeCell ref="L12:M12"/>
    <mergeCell ref="O12:T12"/>
    <mergeCell ref="O13:T13"/>
    <mergeCell ref="Z13:AE13"/>
    <mergeCell ref="N8:T8"/>
    <mergeCell ref="N9:T9"/>
    <mergeCell ref="N10:T10"/>
    <mergeCell ref="L14:AF14"/>
    <mergeCell ref="L15:L17"/>
    <mergeCell ref="M15:M17"/>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589847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655383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20919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786455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851991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17527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983063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65559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31095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196631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262167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27703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393239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23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458775 AE524311"/>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208</v>
      </c>
    </row>
    <row r="2" spans="1:20" ht="22.5">
      <c r="F2" s="1196" t="s">
        <v>491</v>
      </c>
      <c r="G2" s="1197"/>
      <c r="H2" s="1198"/>
      <c r="I2" s="436"/>
    </row>
    <row r="3" spans="1:20" ht="3" customHeight="1"/>
    <row r="4" spans="1:20" s="190" customFormat="1" ht="11.25">
      <c r="A4" s="214"/>
      <c r="B4" s="214"/>
      <c r="C4" s="214"/>
      <c r="D4" s="214"/>
      <c r="F4" s="1150" t="s">
        <v>454</v>
      </c>
      <c r="G4" s="1150"/>
      <c r="H4" s="1150"/>
      <c r="I4" s="1199"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199"/>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492</v>
      </c>
      <c r="H7" s="317" t="str">
        <f>IF(dateCh="","",dateCh)</f>
        <v>28.11.2022</v>
      </c>
      <c r="I7" s="196" t="s">
        <v>493</v>
      </c>
      <c r="J7" s="334"/>
      <c r="K7" s="214"/>
      <c r="L7" s="214"/>
      <c r="M7" s="214"/>
      <c r="N7" s="214"/>
      <c r="O7" s="214"/>
      <c r="P7" s="214"/>
      <c r="Q7" s="214"/>
      <c r="R7" s="214"/>
      <c r="S7" s="214"/>
      <c r="T7" s="214"/>
    </row>
    <row r="8" spans="1:20" s="190" customFormat="1" ht="45">
      <c r="A8" s="1200">
        <v>1</v>
      </c>
      <c r="B8" s="214"/>
      <c r="C8" s="214"/>
      <c r="D8" s="214"/>
      <c r="F8" s="335" t="str">
        <f>"2." &amp;mergeValue(A8)</f>
        <v>2.1</v>
      </c>
      <c r="G8" s="417" t="s">
        <v>494</v>
      </c>
      <c r="H8" s="317"/>
      <c r="I8" s="196" t="s">
        <v>591</v>
      </c>
      <c r="J8" s="334"/>
      <c r="K8" s="214"/>
      <c r="L8" s="214"/>
      <c r="M8" s="214"/>
      <c r="N8" s="214"/>
      <c r="O8" s="214"/>
      <c r="P8" s="214"/>
      <c r="Q8" s="214"/>
      <c r="R8" s="214"/>
      <c r="S8" s="214"/>
      <c r="T8" s="214"/>
    </row>
    <row r="9" spans="1:20" s="190" customFormat="1" ht="22.5">
      <c r="A9" s="1200"/>
      <c r="B9" s="214"/>
      <c r="C9" s="214"/>
      <c r="D9" s="214"/>
      <c r="F9" s="335" t="str">
        <f>"3." &amp;mergeValue(A9)</f>
        <v>3.1</v>
      </c>
      <c r="G9" s="417" t="s">
        <v>495</v>
      </c>
      <c r="H9" s="317"/>
      <c r="I9" s="196" t="s">
        <v>589</v>
      </c>
      <c r="J9" s="334"/>
      <c r="K9" s="214"/>
      <c r="L9" s="214"/>
      <c r="M9" s="214"/>
      <c r="N9" s="214"/>
      <c r="O9" s="214"/>
      <c r="P9" s="214"/>
      <c r="Q9" s="214"/>
      <c r="R9" s="214"/>
      <c r="S9" s="214"/>
      <c r="T9" s="214"/>
    </row>
    <row r="10" spans="1:20" s="190" customFormat="1" ht="22.5">
      <c r="A10" s="1200"/>
      <c r="B10" s="214"/>
      <c r="C10" s="214"/>
      <c r="D10" s="214"/>
      <c r="F10" s="335" t="str">
        <f>"4."&amp;mergeValue(A10)</f>
        <v>4.1</v>
      </c>
      <c r="G10" s="417" t="s">
        <v>496</v>
      </c>
      <c r="H10" s="318" t="s">
        <v>458</v>
      </c>
      <c r="I10" s="196"/>
      <c r="J10" s="334"/>
      <c r="K10" s="214"/>
      <c r="L10" s="214"/>
      <c r="M10" s="214"/>
      <c r="N10" s="214"/>
      <c r="O10" s="214"/>
      <c r="P10" s="214"/>
      <c r="Q10" s="214"/>
      <c r="R10" s="214"/>
      <c r="S10" s="214"/>
      <c r="T10" s="214"/>
    </row>
    <row r="11" spans="1:20" s="190" customFormat="1" ht="18.75">
      <c r="A11" s="1200"/>
      <c r="B11" s="1200">
        <v>1</v>
      </c>
      <c r="C11" s="344"/>
      <c r="D11" s="344"/>
      <c r="F11" s="335" t="str">
        <f>"4."&amp;mergeValue(A11) &amp;"."&amp;mergeValue(B11)</f>
        <v>4.1.1</v>
      </c>
      <c r="G11" s="324" t="s">
        <v>593</v>
      </c>
      <c r="H11" s="317" t="str">
        <f>IF(region_name="","",region_name)</f>
        <v>Ростовская область</v>
      </c>
      <c r="I11" s="196" t="s">
        <v>499</v>
      </c>
      <c r="J11" s="334"/>
      <c r="K11" s="214"/>
      <c r="L11" s="214"/>
      <c r="M11" s="214"/>
      <c r="N11" s="214"/>
      <c r="O11" s="214"/>
      <c r="P11" s="214"/>
      <c r="Q11" s="214"/>
      <c r="R11" s="214"/>
      <c r="S11" s="214"/>
      <c r="T11" s="214"/>
    </row>
    <row r="12" spans="1:20" s="190" customFormat="1" ht="22.5">
      <c r="A12" s="1200"/>
      <c r="B12" s="1200"/>
      <c r="C12" s="1200">
        <v>1</v>
      </c>
      <c r="D12" s="344"/>
      <c r="F12" s="335" t="str">
        <f>"4."&amp;mergeValue(A12) &amp;"."&amp;mergeValue(B12)&amp;"."&amp;mergeValue(C12)</f>
        <v>4.1.1.1</v>
      </c>
      <c r="G12" s="341" t="s">
        <v>497</v>
      </c>
      <c r="H12" s="317"/>
      <c r="I12" s="196" t="s">
        <v>500</v>
      </c>
      <c r="J12" s="334"/>
      <c r="K12" s="214"/>
      <c r="L12" s="214"/>
      <c r="M12" s="214"/>
      <c r="N12" s="214"/>
      <c r="O12" s="214"/>
      <c r="P12" s="214"/>
      <c r="Q12" s="214"/>
      <c r="R12" s="214"/>
      <c r="S12" s="214"/>
      <c r="T12" s="214"/>
    </row>
    <row r="13" spans="1:20" s="190" customFormat="1" ht="39" customHeight="1">
      <c r="A13" s="1200"/>
      <c r="B13" s="1200"/>
      <c r="C13" s="1200"/>
      <c r="D13" s="344">
        <v>1</v>
      </c>
      <c r="F13" s="335" t="str">
        <f>"4."&amp;mergeValue(A13) &amp;"."&amp;mergeValue(B13)&amp;"."&amp;mergeValue(C13)&amp;"."&amp;mergeValue(D13)</f>
        <v>4.1.1.1.1</v>
      </c>
      <c r="G13" s="420" t="s">
        <v>498</v>
      </c>
      <c r="H13" s="317"/>
      <c r="I13" s="1201" t="s">
        <v>592</v>
      </c>
      <c r="J13" s="334"/>
      <c r="K13" s="214"/>
      <c r="L13" s="214"/>
      <c r="M13" s="214"/>
      <c r="N13" s="214"/>
      <c r="O13" s="214"/>
      <c r="P13" s="214"/>
      <c r="Q13" s="214"/>
      <c r="R13" s="214"/>
      <c r="S13" s="214"/>
      <c r="T13" s="214"/>
    </row>
    <row r="14" spans="1:20" s="190" customFormat="1" ht="18.75">
      <c r="A14" s="1200"/>
      <c r="B14" s="1200"/>
      <c r="C14" s="1200"/>
      <c r="D14" s="344"/>
      <c r="F14" s="338"/>
      <c r="G14" s="150" t="s">
        <v>4</v>
      </c>
      <c r="H14" s="343"/>
      <c r="I14" s="1201"/>
      <c r="J14" s="334"/>
      <c r="K14" s="214"/>
      <c r="L14" s="214"/>
      <c r="M14" s="214"/>
      <c r="N14" s="214"/>
      <c r="O14" s="214"/>
      <c r="P14" s="214"/>
      <c r="Q14" s="214"/>
      <c r="R14" s="214"/>
      <c r="S14" s="214"/>
      <c r="T14" s="214"/>
    </row>
    <row r="15" spans="1:20" s="190" customFormat="1" ht="18.75">
      <c r="A15" s="1200"/>
      <c r="B15" s="1200"/>
      <c r="C15" s="344"/>
      <c r="D15" s="344"/>
      <c r="F15" s="421"/>
      <c r="G15" s="195" t="s">
        <v>403</v>
      </c>
      <c r="H15" s="422"/>
      <c r="I15" s="423"/>
      <c r="J15" s="334"/>
      <c r="K15" s="214"/>
      <c r="L15" s="214"/>
      <c r="M15" s="214"/>
      <c r="N15" s="214"/>
      <c r="O15" s="214"/>
      <c r="P15" s="214"/>
      <c r="Q15" s="214"/>
      <c r="R15" s="214"/>
      <c r="S15" s="214"/>
      <c r="T15" s="214"/>
    </row>
    <row r="16" spans="1:20" s="190" customFormat="1" ht="18.75">
      <c r="A16" s="1200"/>
      <c r="B16" s="214"/>
      <c r="C16" s="214"/>
      <c r="D16" s="214"/>
      <c r="F16" s="338"/>
      <c r="G16" s="155" t="s">
        <v>506</v>
      </c>
      <c r="H16" s="339"/>
      <c r="I16" s="340"/>
      <c r="J16" s="334"/>
      <c r="K16" s="214"/>
      <c r="L16" s="214"/>
      <c r="M16" s="214"/>
      <c r="N16" s="214"/>
      <c r="O16" s="214"/>
      <c r="P16" s="214"/>
      <c r="Q16" s="214"/>
      <c r="R16" s="214"/>
      <c r="S16" s="214"/>
      <c r="T16" s="214"/>
    </row>
    <row r="17" spans="1:20" s="190" customFormat="1" ht="18.75">
      <c r="A17" s="214"/>
      <c r="B17" s="214"/>
      <c r="C17" s="214"/>
      <c r="D17" s="214"/>
      <c r="F17" s="338"/>
      <c r="G17" s="165" t="s">
        <v>505</v>
      </c>
      <c r="H17" s="339"/>
      <c r="I17" s="340"/>
      <c r="J17" s="334"/>
      <c r="K17" s="214"/>
      <c r="L17" s="214"/>
      <c r="M17" s="214"/>
      <c r="N17" s="214"/>
      <c r="O17" s="214"/>
      <c r="P17" s="214"/>
      <c r="Q17" s="214"/>
      <c r="R17" s="214"/>
      <c r="S17" s="214"/>
      <c r="T17" s="214"/>
    </row>
    <row r="18" spans="1:20" s="326" customFormat="1" ht="3" customHeight="1">
      <c r="A18" s="327"/>
      <c r="B18" s="327"/>
      <c r="C18" s="327"/>
      <c r="D18" s="327"/>
      <c r="F18" s="345"/>
      <c r="G18" s="346"/>
      <c r="H18" s="347"/>
      <c r="I18" s="348"/>
      <c r="J18" s="327"/>
      <c r="K18" s="327"/>
      <c r="L18" s="327"/>
      <c r="M18" s="327"/>
      <c r="N18" s="327"/>
      <c r="O18" s="327"/>
      <c r="P18" s="327"/>
      <c r="Q18" s="327"/>
      <c r="R18" s="327"/>
      <c r="S18" s="327"/>
      <c r="T18" s="327"/>
    </row>
    <row r="19" spans="1:20" s="326" customFormat="1" ht="15" customHeight="1">
      <c r="A19" s="327"/>
      <c r="B19" s="327"/>
      <c r="C19" s="327"/>
      <c r="D19" s="327"/>
      <c r="F19" s="325"/>
      <c r="G19" s="1195" t="s">
        <v>594</v>
      </c>
      <c r="H19" s="1195"/>
      <c r="I19" s="226"/>
      <c r="J19" s="327"/>
      <c r="K19" s="327"/>
      <c r="L19" s="327"/>
      <c r="M19" s="327"/>
      <c r="N19" s="327"/>
      <c r="O19" s="327"/>
      <c r="P19" s="327"/>
      <c r="Q19" s="327"/>
      <c r="R19" s="327"/>
      <c r="S19" s="327"/>
      <c r="T19" s="327"/>
    </row>
  </sheetData>
  <sheetProtection algorithmName="SHA-512" hashValue="OQBBWXSqFfs7B0sku9XRPVI8qipL4y3osaBNckplY06zhjRB/rECjHTRuGUeb2Mz0AEtnicTpKGi7OmrPaEyQw==" saltValue="i1Nn+FAaTDsOorJQrh9Gmg==" spinCount="100000"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502" hidden="1" customWidth="1"/>
    <col min="7" max="8" width="9.140625" style="508" hidden="1" customWidth="1"/>
    <col min="9" max="9" width="3.7109375" style="485" customWidth="1"/>
    <col min="10" max="11" width="3.7109375" style="484" customWidth="1"/>
    <col min="12" max="12" width="12.7109375" style="478" customWidth="1"/>
    <col min="13" max="13" width="47.42578125" style="478" customWidth="1"/>
    <col min="14" max="14" width="2.7109375" style="478" hidden="1" customWidth="1"/>
    <col min="15" max="18" width="23.7109375" style="478" customWidth="1"/>
    <col min="19" max="19" width="11.7109375" style="478" customWidth="1"/>
    <col min="20" max="20" width="3.7109375" style="478" customWidth="1"/>
    <col min="21" max="21" width="11.7109375" style="478" customWidth="1"/>
    <col min="22" max="22" width="8.5703125" style="478" hidden="1" customWidth="1"/>
    <col min="23" max="23" width="4.7109375" style="478" customWidth="1"/>
    <col min="24" max="24" width="115.7109375" style="478" customWidth="1"/>
    <col min="25" max="25" width="10.5703125" style="1010"/>
    <col min="26" max="29" width="10.5703125" style="502"/>
    <col min="30" max="246" width="10.5703125" style="478"/>
    <col min="247" max="254" width="0" style="478" hidden="1" customWidth="1"/>
    <col min="255" max="257" width="3.7109375" style="478" customWidth="1"/>
    <col min="258" max="258" width="12.7109375" style="478" customWidth="1"/>
    <col min="259" max="259" width="47.42578125" style="478" customWidth="1"/>
    <col min="260" max="260" width="0" style="478" hidden="1" customWidth="1"/>
    <col min="261" max="261" width="24.7109375" style="478" customWidth="1"/>
    <col min="262" max="262" width="14.7109375" style="478" customWidth="1"/>
    <col min="263" max="264" width="15.7109375" style="478" customWidth="1"/>
    <col min="265" max="265" width="11.7109375" style="478" customWidth="1"/>
    <col min="266" max="266" width="6.42578125" style="478" bestFit="1" customWidth="1"/>
    <col min="267" max="267" width="11.7109375" style="478" customWidth="1"/>
    <col min="268" max="268" width="0" style="478" hidden="1" customWidth="1"/>
    <col min="269" max="269" width="3.7109375" style="478" customWidth="1"/>
    <col min="270" max="270" width="11.140625" style="478" bestFit="1" customWidth="1"/>
    <col min="271" max="502" width="10.5703125" style="478"/>
    <col min="503" max="510" width="0" style="478" hidden="1" customWidth="1"/>
    <col min="511" max="513" width="3.7109375" style="478" customWidth="1"/>
    <col min="514" max="514" width="12.7109375" style="478" customWidth="1"/>
    <col min="515" max="515" width="47.42578125" style="478" customWidth="1"/>
    <col min="516" max="516" width="0" style="478" hidden="1" customWidth="1"/>
    <col min="517" max="517" width="24.7109375" style="478" customWidth="1"/>
    <col min="518" max="518" width="14.7109375" style="478" customWidth="1"/>
    <col min="519" max="520" width="15.7109375" style="478" customWidth="1"/>
    <col min="521" max="521" width="11.7109375" style="478" customWidth="1"/>
    <col min="522" max="522" width="6.42578125" style="478" bestFit="1" customWidth="1"/>
    <col min="523" max="523" width="11.7109375" style="478" customWidth="1"/>
    <col min="524" max="524" width="0" style="478" hidden="1" customWidth="1"/>
    <col min="525" max="525" width="3.7109375" style="478" customWidth="1"/>
    <col min="526" max="526" width="11.140625" style="478" bestFit="1" customWidth="1"/>
    <col min="527" max="758" width="10.5703125" style="478"/>
    <col min="759" max="766" width="0" style="478" hidden="1" customWidth="1"/>
    <col min="767" max="769" width="3.7109375" style="478" customWidth="1"/>
    <col min="770" max="770" width="12.7109375" style="478" customWidth="1"/>
    <col min="771" max="771" width="47.42578125" style="478" customWidth="1"/>
    <col min="772" max="772" width="0" style="478" hidden="1" customWidth="1"/>
    <col min="773" max="773" width="24.7109375" style="478" customWidth="1"/>
    <col min="774" max="774" width="14.7109375" style="478" customWidth="1"/>
    <col min="775" max="776" width="15.7109375" style="478" customWidth="1"/>
    <col min="777" max="777" width="11.7109375" style="478" customWidth="1"/>
    <col min="778" max="778" width="6.42578125" style="478" bestFit="1" customWidth="1"/>
    <col min="779" max="779" width="11.7109375" style="478" customWidth="1"/>
    <col min="780" max="780" width="0" style="478" hidden="1" customWidth="1"/>
    <col min="781" max="781" width="3.7109375" style="478" customWidth="1"/>
    <col min="782" max="782" width="11.140625" style="478" bestFit="1" customWidth="1"/>
    <col min="783" max="1014" width="10.5703125" style="478"/>
    <col min="1015" max="1022" width="0" style="478" hidden="1" customWidth="1"/>
    <col min="1023" max="1025" width="3.7109375" style="478" customWidth="1"/>
    <col min="1026" max="1026" width="12.7109375" style="478" customWidth="1"/>
    <col min="1027" max="1027" width="47.42578125" style="478" customWidth="1"/>
    <col min="1028" max="1028" width="0" style="478" hidden="1" customWidth="1"/>
    <col min="1029" max="1029" width="24.7109375" style="478" customWidth="1"/>
    <col min="1030" max="1030" width="14.7109375" style="478" customWidth="1"/>
    <col min="1031" max="1032" width="15.7109375" style="478" customWidth="1"/>
    <col min="1033" max="1033" width="11.7109375" style="478" customWidth="1"/>
    <col min="1034" max="1034" width="6.42578125" style="478" bestFit="1" customWidth="1"/>
    <col min="1035" max="1035" width="11.7109375" style="478" customWidth="1"/>
    <col min="1036" max="1036" width="0" style="478" hidden="1" customWidth="1"/>
    <col min="1037" max="1037" width="3.7109375" style="478" customWidth="1"/>
    <col min="1038" max="1038" width="11.140625" style="478" bestFit="1" customWidth="1"/>
    <col min="1039" max="1270" width="10.5703125" style="478"/>
    <col min="1271" max="1278" width="0" style="478" hidden="1" customWidth="1"/>
    <col min="1279" max="1281" width="3.7109375" style="478" customWidth="1"/>
    <col min="1282" max="1282" width="12.7109375" style="478" customWidth="1"/>
    <col min="1283" max="1283" width="47.42578125" style="478" customWidth="1"/>
    <col min="1284" max="1284" width="0" style="478" hidden="1" customWidth="1"/>
    <col min="1285" max="1285" width="24.7109375" style="478" customWidth="1"/>
    <col min="1286" max="1286" width="14.7109375" style="478" customWidth="1"/>
    <col min="1287" max="1288" width="15.7109375" style="478" customWidth="1"/>
    <col min="1289" max="1289" width="11.7109375" style="478" customWidth="1"/>
    <col min="1290" max="1290" width="6.42578125" style="478" bestFit="1" customWidth="1"/>
    <col min="1291" max="1291" width="11.7109375" style="478" customWidth="1"/>
    <col min="1292" max="1292" width="0" style="478" hidden="1" customWidth="1"/>
    <col min="1293" max="1293" width="3.7109375" style="478" customWidth="1"/>
    <col min="1294" max="1294" width="11.140625" style="478" bestFit="1" customWidth="1"/>
    <col min="1295" max="1526" width="10.5703125" style="478"/>
    <col min="1527" max="1534" width="0" style="478" hidden="1" customWidth="1"/>
    <col min="1535" max="1537" width="3.7109375" style="478" customWidth="1"/>
    <col min="1538" max="1538" width="12.7109375" style="478" customWidth="1"/>
    <col min="1539" max="1539" width="47.42578125" style="478" customWidth="1"/>
    <col min="1540" max="1540" width="0" style="478" hidden="1" customWidth="1"/>
    <col min="1541" max="1541" width="24.7109375" style="478" customWidth="1"/>
    <col min="1542" max="1542" width="14.7109375" style="478" customWidth="1"/>
    <col min="1543" max="1544" width="15.7109375" style="478" customWidth="1"/>
    <col min="1545" max="1545" width="11.7109375" style="478" customWidth="1"/>
    <col min="1546" max="1546" width="6.42578125" style="478" bestFit="1" customWidth="1"/>
    <col min="1547" max="1547" width="11.7109375" style="478" customWidth="1"/>
    <col min="1548" max="1548" width="0" style="478" hidden="1" customWidth="1"/>
    <col min="1549" max="1549" width="3.7109375" style="478" customWidth="1"/>
    <col min="1550" max="1550" width="11.140625" style="478" bestFit="1" customWidth="1"/>
    <col min="1551" max="1782" width="10.5703125" style="478"/>
    <col min="1783" max="1790" width="0" style="478" hidden="1" customWidth="1"/>
    <col min="1791" max="1793" width="3.7109375" style="478" customWidth="1"/>
    <col min="1794" max="1794" width="12.7109375" style="478" customWidth="1"/>
    <col min="1795" max="1795" width="47.42578125" style="478" customWidth="1"/>
    <col min="1796" max="1796" width="0" style="478" hidden="1" customWidth="1"/>
    <col min="1797" max="1797" width="24.7109375" style="478" customWidth="1"/>
    <col min="1798" max="1798" width="14.7109375" style="478" customWidth="1"/>
    <col min="1799" max="1800" width="15.7109375" style="478" customWidth="1"/>
    <col min="1801" max="1801" width="11.7109375" style="478" customWidth="1"/>
    <col min="1802" max="1802" width="6.42578125" style="478" bestFit="1" customWidth="1"/>
    <col min="1803" max="1803" width="11.7109375" style="478" customWidth="1"/>
    <col min="1804" max="1804" width="0" style="478" hidden="1" customWidth="1"/>
    <col min="1805" max="1805" width="3.7109375" style="478" customWidth="1"/>
    <col min="1806" max="1806" width="11.140625" style="478" bestFit="1" customWidth="1"/>
    <col min="1807" max="2038" width="10.5703125" style="478"/>
    <col min="2039" max="2046" width="0" style="478" hidden="1" customWidth="1"/>
    <col min="2047" max="2049" width="3.7109375" style="478" customWidth="1"/>
    <col min="2050" max="2050" width="12.7109375" style="478" customWidth="1"/>
    <col min="2051" max="2051" width="47.42578125" style="478" customWidth="1"/>
    <col min="2052" max="2052" width="0" style="478" hidden="1" customWidth="1"/>
    <col min="2053" max="2053" width="24.7109375" style="478" customWidth="1"/>
    <col min="2054" max="2054" width="14.7109375" style="478" customWidth="1"/>
    <col min="2055" max="2056" width="15.7109375" style="478" customWidth="1"/>
    <col min="2057" max="2057" width="11.7109375" style="478" customWidth="1"/>
    <col min="2058" max="2058" width="6.42578125" style="478" bestFit="1" customWidth="1"/>
    <col min="2059" max="2059" width="11.7109375" style="478" customWidth="1"/>
    <col min="2060" max="2060" width="0" style="478" hidden="1" customWidth="1"/>
    <col min="2061" max="2061" width="3.7109375" style="478" customWidth="1"/>
    <col min="2062" max="2062" width="11.140625" style="478" bestFit="1" customWidth="1"/>
    <col min="2063" max="2294" width="10.5703125" style="478"/>
    <col min="2295" max="2302" width="0" style="478" hidden="1" customWidth="1"/>
    <col min="2303" max="2305" width="3.7109375" style="478" customWidth="1"/>
    <col min="2306" max="2306" width="12.7109375" style="478" customWidth="1"/>
    <col min="2307" max="2307" width="47.42578125" style="478" customWidth="1"/>
    <col min="2308" max="2308" width="0" style="478" hidden="1" customWidth="1"/>
    <col min="2309" max="2309" width="24.7109375" style="478" customWidth="1"/>
    <col min="2310" max="2310" width="14.7109375" style="478" customWidth="1"/>
    <col min="2311" max="2312" width="15.7109375" style="478" customWidth="1"/>
    <col min="2313" max="2313" width="11.7109375" style="478" customWidth="1"/>
    <col min="2314" max="2314" width="6.42578125" style="478" bestFit="1" customWidth="1"/>
    <col min="2315" max="2315" width="11.7109375" style="478" customWidth="1"/>
    <col min="2316" max="2316" width="0" style="478" hidden="1" customWidth="1"/>
    <col min="2317" max="2317" width="3.7109375" style="478" customWidth="1"/>
    <col min="2318" max="2318" width="11.140625" style="478" bestFit="1" customWidth="1"/>
    <col min="2319" max="2550" width="10.5703125" style="478"/>
    <col min="2551" max="2558" width="0" style="478" hidden="1" customWidth="1"/>
    <col min="2559" max="2561" width="3.7109375" style="478" customWidth="1"/>
    <col min="2562" max="2562" width="12.7109375" style="478" customWidth="1"/>
    <col min="2563" max="2563" width="47.42578125" style="478" customWidth="1"/>
    <col min="2564" max="2564" width="0" style="478" hidden="1" customWidth="1"/>
    <col min="2565" max="2565" width="24.7109375" style="478" customWidth="1"/>
    <col min="2566" max="2566" width="14.7109375" style="478" customWidth="1"/>
    <col min="2567" max="2568" width="15.7109375" style="478" customWidth="1"/>
    <col min="2569" max="2569" width="11.7109375" style="478" customWidth="1"/>
    <col min="2570" max="2570" width="6.42578125" style="478" bestFit="1" customWidth="1"/>
    <col min="2571" max="2571" width="11.7109375" style="478" customWidth="1"/>
    <col min="2572" max="2572" width="0" style="478" hidden="1" customWidth="1"/>
    <col min="2573" max="2573" width="3.7109375" style="478" customWidth="1"/>
    <col min="2574" max="2574" width="11.140625" style="478" bestFit="1" customWidth="1"/>
    <col min="2575" max="2806" width="10.5703125" style="478"/>
    <col min="2807" max="2814" width="0" style="478" hidden="1" customWidth="1"/>
    <col min="2815" max="2817" width="3.7109375" style="478" customWidth="1"/>
    <col min="2818" max="2818" width="12.7109375" style="478" customWidth="1"/>
    <col min="2819" max="2819" width="47.42578125" style="478" customWidth="1"/>
    <col min="2820" max="2820" width="0" style="478" hidden="1" customWidth="1"/>
    <col min="2821" max="2821" width="24.7109375" style="478" customWidth="1"/>
    <col min="2822" max="2822" width="14.7109375" style="478" customWidth="1"/>
    <col min="2823" max="2824" width="15.7109375" style="478" customWidth="1"/>
    <col min="2825" max="2825" width="11.7109375" style="478" customWidth="1"/>
    <col min="2826" max="2826" width="6.42578125" style="478" bestFit="1" customWidth="1"/>
    <col min="2827" max="2827" width="11.7109375" style="478" customWidth="1"/>
    <col min="2828" max="2828" width="0" style="478" hidden="1" customWidth="1"/>
    <col min="2829" max="2829" width="3.7109375" style="478" customWidth="1"/>
    <col min="2830" max="2830" width="11.140625" style="478" bestFit="1" customWidth="1"/>
    <col min="2831" max="3062" width="10.5703125" style="478"/>
    <col min="3063" max="3070" width="0" style="478" hidden="1" customWidth="1"/>
    <col min="3071" max="3073" width="3.7109375" style="478" customWidth="1"/>
    <col min="3074" max="3074" width="12.7109375" style="478" customWidth="1"/>
    <col min="3075" max="3075" width="47.42578125" style="478" customWidth="1"/>
    <col min="3076" max="3076" width="0" style="478" hidden="1" customWidth="1"/>
    <col min="3077" max="3077" width="24.7109375" style="478" customWidth="1"/>
    <col min="3078" max="3078" width="14.7109375" style="478" customWidth="1"/>
    <col min="3079" max="3080" width="15.7109375" style="478" customWidth="1"/>
    <col min="3081" max="3081" width="11.7109375" style="478" customWidth="1"/>
    <col min="3082" max="3082" width="6.42578125" style="478" bestFit="1" customWidth="1"/>
    <col min="3083" max="3083" width="11.7109375" style="478" customWidth="1"/>
    <col min="3084" max="3084" width="0" style="478" hidden="1" customWidth="1"/>
    <col min="3085" max="3085" width="3.7109375" style="478" customWidth="1"/>
    <col min="3086" max="3086" width="11.140625" style="478" bestFit="1" customWidth="1"/>
    <col min="3087" max="3318" width="10.5703125" style="478"/>
    <col min="3319" max="3326" width="0" style="478" hidden="1" customWidth="1"/>
    <col min="3327" max="3329" width="3.7109375" style="478" customWidth="1"/>
    <col min="3330" max="3330" width="12.7109375" style="478" customWidth="1"/>
    <col min="3331" max="3331" width="47.42578125" style="478" customWidth="1"/>
    <col min="3332" max="3332" width="0" style="478" hidden="1" customWidth="1"/>
    <col min="3333" max="3333" width="24.7109375" style="478" customWidth="1"/>
    <col min="3334" max="3334" width="14.7109375" style="478" customWidth="1"/>
    <col min="3335" max="3336" width="15.7109375" style="478" customWidth="1"/>
    <col min="3337" max="3337" width="11.7109375" style="478" customWidth="1"/>
    <col min="3338" max="3338" width="6.42578125" style="478" bestFit="1" customWidth="1"/>
    <col min="3339" max="3339" width="11.7109375" style="478" customWidth="1"/>
    <col min="3340" max="3340" width="0" style="478" hidden="1" customWidth="1"/>
    <col min="3341" max="3341" width="3.7109375" style="478" customWidth="1"/>
    <col min="3342" max="3342" width="11.140625" style="478" bestFit="1" customWidth="1"/>
    <col min="3343" max="3574" width="10.5703125" style="478"/>
    <col min="3575" max="3582" width="0" style="478" hidden="1" customWidth="1"/>
    <col min="3583" max="3585" width="3.7109375" style="478" customWidth="1"/>
    <col min="3586" max="3586" width="12.7109375" style="478" customWidth="1"/>
    <col min="3587" max="3587" width="47.42578125" style="478" customWidth="1"/>
    <col min="3588" max="3588" width="0" style="478" hidden="1" customWidth="1"/>
    <col min="3589" max="3589" width="24.7109375" style="478" customWidth="1"/>
    <col min="3590" max="3590" width="14.7109375" style="478" customWidth="1"/>
    <col min="3591" max="3592" width="15.7109375" style="478" customWidth="1"/>
    <col min="3593" max="3593" width="11.7109375" style="478" customWidth="1"/>
    <col min="3594" max="3594" width="6.42578125" style="478" bestFit="1" customWidth="1"/>
    <col min="3595" max="3595" width="11.7109375" style="478" customWidth="1"/>
    <col min="3596" max="3596" width="0" style="478" hidden="1" customWidth="1"/>
    <col min="3597" max="3597" width="3.7109375" style="478" customWidth="1"/>
    <col min="3598" max="3598" width="11.140625" style="478" bestFit="1" customWidth="1"/>
    <col min="3599" max="3830" width="10.5703125" style="478"/>
    <col min="3831" max="3838" width="0" style="478" hidden="1" customWidth="1"/>
    <col min="3839" max="3841" width="3.7109375" style="478" customWidth="1"/>
    <col min="3842" max="3842" width="12.7109375" style="478" customWidth="1"/>
    <col min="3843" max="3843" width="47.42578125" style="478" customWidth="1"/>
    <col min="3844" max="3844" width="0" style="478" hidden="1" customWidth="1"/>
    <col min="3845" max="3845" width="24.7109375" style="478" customWidth="1"/>
    <col min="3846" max="3846" width="14.7109375" style="478" customWidth="1"/>
    <col min="3847" max="3848" width="15.7109375" style="478" customWidth="1"/>
    <col min="3849" max="3849" width="11.7109375" style="478" customWidth="1"/>
    <col min="3850" max="3850" width="6.42578125" style="478" bestFit="1" customWidth="1"/>
    <col min="3851" max="3851" width="11.7109375" style="478" customWidth="1"/>
    <col min="3852" max="3852" width="0" style="478" hidden="1" customWidth="1"/>
    <col min="3853" max="3853" width="3.7109375" style="478" customWidth="1"/>
    <col min="3854" max="3854" width="11.140625" style="478" bestFit="1" customWidth="1"/>
    <col min="3855" max="4086" width="10.5703125" style="478"/>
    <col min="4087" max="4094" width="0" style="478" hidden="1" customWidth="1"/>
    <col min="4095" max="4097" width="3.7109375" style="478" customWidth="1"/>
    <col min="4098" max="4098" width="12.7109375" style="478" customWidth="1"/>
    <col min="4099" max="4099" width="47.42578125" style="478" customWidth="1"/>
    <col min="4100" max="4100" width="0" style="478" hidden="1" customWidth="1"/>
    <col min="4101" max="4101" width="24.7109375" style="478" customWidth="1"/>
    <col min="4102" max="4102" width="14.7109375" style="478" customWidth="1"/>
    <col min="4103" max="4104" width="15.7109375" style="478" customWidth="1"/>
    <col min="4105" max="4105" width="11.7109375" style="478" customWidth="1"/>
    <col min="4106" max="4106" width="6.42578125" style="478" bestFit="1" customWidth="1"/>
    <col min="4107" max="4107" width="11.7109375" style="478" customWidth="1"/>
    <col min="4108" max="4108" width="0" style="478" hidden="1" customWidth="1"/>
    <col min="4109" max="4109" width="3.7109375" style="478" customWidth="1"/>
    <col min="4110" max="4110" width="11.140625" style="478" bestFit="1" customWidth="1"/>
    <col min="4111" max="4342" width="10.5703125" style="478"/>
    <col min="4343" max="4350" width="0" style="478" hidden="1" customWidth="1"/>
    <col min="4351" max="4353" width="3.7109375" style="478" customWidth="1"/>
    <col min="4354" max="4354" width="12.7109375" style="478" customWidth="1"/>
    <col min="4355" max="4355" width="47.42578125" style="478" customWidth="1"/>
    <col min="4356" max="4356" width="0" style="478" hidden="1" customWidth="1"/>
    <col min="4357" max="4357" width="24.7109375" style="478" customWidth="1"/>
    <col min="4358" max="4358" width="14.7109375" style="478" customWidth="1"/>
    <col min="4359" max="4360" width="15.7109375" style="478" customWidth="1"/>
    <col min="4361" max="4361" width="11.7109375" style="478" customWidth="1"/>
    <col min="4362" max="4362" width="6.42578125" style="478" bestFit="1" customWidth="1"/>
    <col min="4363" max="4363" width="11.7109375" style="478" customWidth="1"/>
    <col min="4364" max="4364" width="0" style="478" hidden="1" customWidth="1"/>
    <col min="4365" max="4365" width="3.7109375" style="478" customWidth="1"/>
    <col min="4366" max="4366" width="11.140625" style="478" bestFit="1" customWidth="1"/>
    <col min="4367" max="4598" width="10.5703125" style="478"/>
    <col min="4599" max="4606" width="0" style="478" hidden="1" customWidth="1"/>
    <col min="4607" max="4609" width="3.7109375" style="478" customWidth="1"/>
    <col min="4610" max="4610" width="12.7109375" style="478" customWidth="1"/>
    <col min="4611" max="4611" width="47.42578125" style="478" customWidth="1"/>
    <col min="4612" max="4612" width="0" style="478" hidden="1" customWidth="1"/>
    <col min="4613" max="4613" width="24.7109375" style="478" customWidth="1"/>
    <col min="4614" max="4614" width="14.7109375" style="478" customWidth="1"/>
    <col min="4615" max="4616" width="15.7109375" style="478" customWidth="1"/>
    <col min="4617" max="4617" width="11.7109375" style="478" customWidth="1"/>
    <col min="4618" max="4618" width="6.42578125" style="478" bestFit="1" customWidth="1"/>
    <col min="4619" max="4619" width="11.7109375" style="478" customWidth="1"/>
    <col min="4620" max="4620" width="0" style="478" hidden="1" customWidth="1"/>
    <col min="4621" max="4621" width="3.7109375" style="478" customWidth="1"/>
    <col min="4622" max="4622" width="11.140625" style="478" bestFit="1" customWidth="1"/>
    <col min="4623" max="4854" width="10.5703125" style="478"/>
    <col min="4855" max="4862" width="0" style="478" hidden="1" customWidth="1"/>
    <col min="4863" max="4865" width="3.7109375" style="478" customWidth="1"/>
    <col min="4866" max="4866" width="12.7109375" style="478" customWidth="1"/>
    <col min="4867" max="4867" width="47.42578125" style="478" customWidth="1"/>
    <col min="4868" max="4868" width="0" style="478" hidden="1" customWidth="1"/>
    <col min="4869" max="4869" width="24.7109375" style="478" customWidth="1"/>
    <col min="4870" max="4870" width="14.7109375" style="478" customWidth="1"/>
    <col min="4871" max="4872" width="15.7109375" style="478" customWidth="1"/>
    <col min="4873" max="4873" width="11.7109375" style="478" customWidth="1"/>
    <col min="4874" max="4874" width="6.42578125" style="478" bestFit="1" customWidth="1"/>
    <col min="4875" max="4875" width="11.7109375" style="478" customWidth="1"/>
    <col min="4876" max="4876" width="0" style="478" hidden="1" customWidth="1"/>
    <col min="4877" max="4877" width="3.7109375" style="478" customWidth="1"/>
    <col min="4878" max="4878" width="11.140625" style="478" bestFit="1" customWidth="1"/>
    <col min="4879" max="5110" width="10.5703125" style="478"/>
    <col min="5111" max="5118" width="0" style="478" hidden="1" customWidth="1"/>
    <col min="5119" max="5121" width="3.7109375" style="478" customWidth="1"/>
    <col min="5122" max="5122" width="12.7109375" style="478" customWidth="1"/>
    <col min="5123" max="5123" width="47.42578125" style="478" customWidth="1"/>
    <col min="5124" max="5124" width="0" style="478" hidden="1" customWidth="1"/>
    <col min="5125" max="5125" width="24.7109375" style="478" customWidth="1"/>
    <col min="5126" max="5126" width="14.7109375" style="478" customWidth="1"/>
    <col min="5127" max="5128" width="15.7109375" style="478" customWidth="1"/>
    <col min="5129" max="5129" width="11.7109375" style="478" customWidth="1"/>
    <col min="5130" max="5130" width="6.42578125" style="478" bestFit="1" customWidth="1"/>
    <col min="5131" max="5131" width="11.7109375" style="478" customWidth="1"/>
    <col min="5132" max="5132" width="0" style="478" hidden="1" customWidth="1"/>
    <col min="5133" max="5133" width="3.7109375" style="478" customWidth="1"/>
    <col min="5134" max="5134" width="11.140625" style="478" bestFit="1" customWidth="1"/>
    <col min="5135" max="5366" width="10.5703125" style="478"/>
    <col min="5367" max="5374" width="0" style="478" hidden="1" customWidth="1"/>
    <col min="5375" max="5377" width="3.7109375" style="478" customWidth="1"/>
    <col min="5378" max="5378" width="12.7109375" style="478" customWidth="1"/>
    <col min="5379" max="5379" width="47.42578125" style="478" customWidth="1"/>
    <col min="5380" max="5380" width="0" style="478" hidden="1" customWidth="1"/>
    <col min="5381" max="5381" width="24.7109375" style="478" customWidth="1"/>
    <col min="5382" max="5382" width="14.7109375" style="478" customWidth="1"/>
    <col min="5383" max="5384" width="15.7109375" style="478" customWidth="1"/>
    <col min="5385" max="5385" width="11.7109375" style="478" customWidth="1"/>
    <col min="5386" max="5386" width="6.42578125" style="478" bestFit="1" customWidth="1"/>
    <col min="5387" max="5387" width="11.7109375" style="478" customWidth="1"/>
    <col min="5388" max="5388" width="0" style="478" hidden="1" customWidth="1"/>
    <col min="5389" max="5389" width="3.7109375" style="478" customWidth="1"/>
    <col min="5390" max="5390" width="11.140625" style="478" bestFit="1" customWidth="1"/>
    <col min="5391" max="5622" width="10.5703125" style="478"/>
    <col min="5623" max="5630" width="0" style="478" hidden="1" customWidth="1"/>
    <col min="5631" max="5633" width="3.7109375" style="478" customWidth="1"/>
    <col min="5634" max="5634" width="12.7109375" style="478" customWidth="1"/>
    <col min="5635" max="5635" width="47.42578125" style="478" customWidth="1"/>
    <col min="5636" max="5636" width="0" style="478" hidden="1" customWidth="1"/>
    <col min="5637" max="5637" width="24.7109375" style="478" customWidth="1"/>
    <col min="5638" max="5638" width="14.7109375" style="478" customWidth="1"/>
    <col min="5639" max="5640" width="15.7109375" style="478" customWidth="1"/>
    <col min="5641" max="5641" width="11.7109375" style="478" customWidth="1"/>
    <col min="5642" max="5642" width="6.42578125" style="478" bestFit="1" customWidth="1"/>
    <col min="5643" max="5643" width="11.7109375" style="478" customWidth="1"/>
    <col min="5644" max="5644" width="0" style="478" hidden="1" customWidth="1"/>
    <col min="5645" max="5645" width="3.7109375" style="478" customWidth="1"/>
    <col min="5646" max="5646" width="11.140625" style="478" bestFit="1" customWidth="1"/>
    <col min="5647" max="5878" width="10.5703125" style="478"/>
    <col min="5879" max="5886" width="0" style="478" hidden="1" customWidth="1"/>
    <col min="5887" max="5889" width="3.7109375" style="478" customWidth="1"/>
    <col min="5890" max="5890" width="12.7109375" style="478" customWidth="1"/>
    <col min="5891" max="5891" width="47.42578125" style="478" customWidth="1"/>
    <col min="5892" max="5892" width="0" style="478" hidden="1" customWidth="1"/>
    <col min="5893" max="5893" width="24.7109375" style="478" customWidth="1"/>
    <col min="5894" max="5894" width="14.7109375" style="478" customWidth="1"/>
    <col min="5895" max="5896" width="15.7109375" style="478" customWidth="1"/>
    <col min="5897" max="5897" width="11.7109375" style="478" customWidth="1"/>
    <col min="5898" max="5898" width="6.42578125" style="478" bestFit="1" customWidth="1"/>
    <col min="5899" max="5899" width="11.7109375" style="478" customWidth="1"/>
    <col min="5900" max="5900" width="0" style="478" hidden="1" customWidth="1"/>
    <col min="5901" max="5901" width="3.7109375" style="478" customWidth="1"/>
    <col min="5902" max="5902" width="11.140625" style="478" bestFit="1" customWidth="1"/>
    <col min="5903" max="6134" width="10.5703125" style="478"/>
    <col min="6135" max="6142" width="0" style="478" hidden="1" customWidth="1"/>
    <col min="6143" max="6145" width="3.7109375" style="478" customWidth="1"/>
    <col min="6146" max="6146" width="12.7109375" style="478" customWidth="1"/>
    <col min="6147" max="6147" width="47.42578125" style="478" customWidth="1"/>
    <col min="6148" max="6148" width="0" style="478" hidden="1" customWidth="1"/>
    <col min="6149" max="6149" width="24.7109375" style="478" customWidth="1"/>
    <col min="6150" max="6150" width="14.7109375" style="478" customWidth="1"/>
    <col min="6151" max="6152" width="15.7109375" style="478" customWidth="1"/>
    <col min="6153" max="6153" width="11.7109375" style="478" customWidth="1"/>
    <col min="6154" max="6154" width="6.42578125" style="478" bestFit="1" customWidth="1"/>
    <col min="6155" max="6155" width="11.7109375" style="478" customWidth="1"/>
    <col min="6156" max="6156" width="0" style="478" hidden="1" customWidth="1"/>
    <col min="6157" max="6157" width="3.7109375" style="478" customWidth="1"/>
    <col min="6158" max="6158" width="11.140625" style="478" bestFit="1" customWidth="1"/>
    <col min="6159" max="6390" width="10.5703125" style="478"/>
    <col min="6391" max="6398" width="0" style="478" hidden="1" customWidth="1"/>
    <col min="6399" max="6401" width="3.7109375" style="478" customWidth="1"/>
    <col min="6402" max="6402" width="12.7109375" style="478" customWidth="1"/>
    <col min="6403" max="6403" width="47.42578125" style="478" customWidth="1"/>
    <col min="6404" max="6404" width="0" style="478" hidden="1" customWidth="1"/>
    <col min="6405" max="6405" width="24.7109375" style="478" customWidth="1"/>
    <col min="6406" max="6406" width="14.7109375" style="478" customWidth="1"/>
    <col min="6407" max="6408" width="15.7109375" style="478" customWidth="1"/>
    <col min="6409" max="6409" width="11.7109375" style="478" customWidth="1"/>
    <col min="6410" max="6410" width="6.42578125" style="478" bestFit="1" customWidth="1"/>
    <col min="6411" max="6411" width="11.7109375" style="478" customWidth="1"/>
    <col min="6412" max="6412" width="0" style="478" hidden="1" customWidth="1"/>
    <col min="6413" max="6413" width="3.7109375" style="478" customWidth="1"/>
    <col min="6414" max="6414" width="11.140625" style="478" bestFit="1" customWidth="1"/>
    <col min="6415" max="6646" width="10.5703125" style="478"/>
    <col min="6647" max="6654" width="0" style="478" hidden="1" customWidth="1"/>
    <col min="6655" max="6657" width="3.7109375" style="478" customWidth="1"/>
    <col min="6658" max="6658" width="12.7109375" style="478" customWidth="1"/>
    <col min="6659" max="6659" width="47.42578125" style="478" customWidth="1"/>
    <col min="6660" max="6660" width="0" style="478" hidden="1" customWidth="1"/>
    <col min="6661" max="6661" width="24.7109375" style="478" customWidth="1"/>
    <col min="6662" max="6662" width="14.7109375" style="478" customWidth="1"/>
    <col min="6663" max="6664" width="15.7109375" style="478" customWidth="1"/>
    <col min="6665" max="6665" width="11.7109375" style="478" customWidth="1"/>
    <col min="6666" max="6666" width="6.42578125" style="478" bestFit="1" customWidth="1"/>
    <col min="6667" max="6667" width="11.7109375" style="478" customWidth="1"/>
    <col min="6668" max="6668" width="0" style="478" hidden="1" customWidth="1"/>
    <col min="6669" max="6669" width="3.7109375" style="478" customWidth="1"/>
    <col min="6670" max="6670" width="11.140625" style="478" bestFit="1" customWidth="1"/>
    <col min="6671" max="6902" width="10.5703125" style="478"/>
    <col min="6903" max="6910" width="0" style="478" hidden="1" customWidth="1"/>
    <col min="6911" max="6913" width="3.7109375" style="478" customWidth="1"/>
    <col min="6914" max="6914" width="12.7109375" style="478" customWidth="1"/>
    <col min="6915" max="6915" width="47.42578125" style="478" customWidth="1"/>
    <col min="6916" max="6916" width="0" style="478" hidden="1" customWidth="1"/>
    <col min="6917" max="6917" width="24.7109375" style="478" customWidth="1"/>
    <col min="6918" max="6918" width="14.7109375" style="478" customWidth="1"/>
    <col min="6919" max="6920" width="15.7109375" style="478" customWidth="1"/>
    <col min="6921" max="6921" width="11.7109375" style="478" customWidth="1"/>
    <col min="6922" max="6922" width="6.42578125" style="478" bestFit="1" customWidth="1"/>
    <col min="6923" max="6923" width="11.7109375" style="478" customWidth="1"/>
    <col min="6924" max="6924" width="0" style="478" hidden="1" customWidth="1"/>
    <col min="6925" max="6925" width="3.7109375" style="478" customWidth="1"/>
    <col min="6926" max="6926" width="11.140625" style="478" bestFit="1" customWidth="1"/>
    <col min="6927" max="7158" width="10.5703125" style="478"/>
    <col min="7159" max="7166" width="0" style="478" hidden="1" customWidth="1"/>
    <col min="7167" max="7169" width="3.7109375" style="478" customWidth="1"/>
    <col min="7170" max="7170" width="12.7109375" style="478" customWidth="1"/>
    <col min="7171" max="7171" width="47.42578125" style="478" customWidth="1"/>
    <col min="7172" max="7172" width="0" style="478" hidden="1" customWidth="1"/>
    <col min="7173" max="7173" width="24.7109375" style="478" customWidth="1"/>
    <col min="7174" max="7174" width="14.7109375" style="478" customWidth="1"/>
    <col min="7175" max="7176" width="15.7109375" style="478" customWidth="1"/>
    <col min="7177" max="7177" width="11.7109375" style="478" customWidth="1"/>
    <col min="7178" max="7178" width="6.42578125" style="478" bestFit="1" customWidth="1"/>
    <col min="7179" max="7179" width="11.7109375" style="478" customWidth="1"/>
    <col min="7180" max="7180" width="0" style="478" hidden="1" customWidth="1"/>
    <col min="7181" max="7181" width="3.7109375" style="478" customWidth="1"/>
    <col min="7182" max="7182" width="11.140625" style="478" bestFit="1" customWidth="1"/>
    <col min="7183" max="7414" width="10.5703125" style="478"/>
    <col min="7415" max="7422" width="0" style="478" hidden="1" customWidth="1"/>
    <col min="7423" max="7425" width="3.7109375" style="478" customWidth="1"/>
    <col min="7426" max="7426" width="12.7109375" style="478" customWidth="1"/>
    <col min="7427" max="7427" width="47.42578125" style="478" customWidth="1"/>
    <col min="7428" max="7428" width="0" style="478" hidden="1" customWidth="1"/>
    <col min="7429" max="7429" width="24.7109375" style="478" customWidth="1"/>
    <col min="7430" max="7430" width="14.7109375" style="478" customWidth="1"/>
    <col min="7431" max="7432" width="15.7109375" style="478" customWidth="1"/>
    <col min="7433" max="7433" width="11.7109375" style="478" customWidth="1"/>
    <col min="7434" max="7434" width="6.42578125" style="478" bestFit="1" customWidth="1"/>
    <col min="7435" max="7435" width="11.7109375" style="478" customWidth="1"/>
    <col min="7436" max="7436" width="0" style="478" hidden="1" customWidth="1"/>
    <col min="7437" max="7437" width="3.7109375" style="478" customWidth="1"/>
    <col min="7438" max="7438" width="11.140625" style="478" bestFit="1" customWidth="1"/>
    <col min="7439" max="7670" width="10.5703125" style="478"/>
    <col min="7671" max="7678" width="0" style="478" hidden="1" customWidth="1"/>
    <col min="7679" max="7681" width="3.7109375" style="478" customWidth="1"/>
    <col min="7682" max="7682" width="12.7109375" style="478" customWidth="1"/>
    <col min="7683" max="7683" width="47.42578125" style="478" customWidth="1"/>
    <col min="7684" max="7684" width="0" style="478" hidden="1" customWidth="1"/>
    <col min="7685" max="7685" width="24.7109375" style="478" customWidth="1"/>
    <col min="7686" max="7686" width="14.7109375" style="478" customWidth="1"/>
    <col min="7687" max="7688" width="15.7109375" style="478" customWidth="1"/>
    <col min="7689" max="7689" width="11.7109375" style="478" customWidth="1"/>
    <col min="7690" max="7690" width="6.42578125" style="478" bestFit="1" customWidth="1"/>
    <col min="7691" max="7691" width="11.7109375" style="478" customWidth="1"/>
    <col min="7692" max="7692" width="0" style="478" hidden="1" customWidth="1"/>
    <col min="7693" max="7693" width="3.7109375" style="478" customWidth="1"/>
    <col min="7694" max="7694" width="11.140625" style="478" bestFit="1" customWidth="1"/>
    <col min="7695" max="7926" width="10.5703125" style="478"/>
    <col min="7927" max="7934" width="0" style="478" hidden="1" customWidth="1"/>
    <col min="7935" max="7937" width="3.7109375" style="478" customWidth="1"/>
    <col min="7938" max="7938" width="12.7109375" style="478" customWidth="1"/>
    <col min="7939" max="7939" width="47.42578125" style="478" customWidth="1"/>
    <col min="7940" max="7940" width="0" style="478" hidden="1" customWidth="1"/>
    <col min="7941" max="7941" width="24.7109375" style="478" customWidth="1"/>
    <col min="7942" max="7942" width="14.7109375" style="478" customWidth="1"/>
    <col min="7943" max="7944" width="15.7109375" style="478" customWidth="1"/>
    <col min="7945" max="7945" width="11.7109375" style="478" customWidth="1"/>
    <col min="7946" max="7946" width="6.42578125" style="478" bestFit="1" customWidth="1"/>
    <col min="7947" max="7947" width="11.7109375" style="478" customWidth="1"/>
    <col min="7948" max="7948" width="0" style="478" hidden="1" customWidth="1"/>
    <col min="7949" max="7949" width="3.7109375" style="478" customWidth="1"/>
    <col min="7950" max="7950" width="11.140625" style="478" bestFit="1" customWidth="1"/>
    <col min="7951" max="8182" width="10.5703125" style="478"/>
    <col min="8183" max="8190" width="0" style="478" hidden="1" customWidth="1"/>
    <col min="8191" max="8193" width="3.7109375" style="478" customWidth="1"/>
    <col min="8194" max="8194" width="12.7109375" style="478" customWidth="1"/>
    <col min="8195" max="8195" width="47.42578125" style="478" customWidth="1"/>
    <col min="8196" max="8196" width="0" style="478" hidden="1" customWidth="1"/>
    <col min="8197" max="8197" width="24.7109375" style="478" customWidth="1"/>
    <col min="8198" max="8198" width="14.7109375" style="478" customWidth="1"/>
    <col min="8199" max="8200" width="15.7109375" style="478" customWidth="1"/>
    <col min="8201" max="8201" width="11.7109375" style="478" customWidth="1"/>
    <col min="8202" max="8202" width="6.42578125" style="478" bestFit="1" customWidth="1"/>
    <col min="8203" max="8203" width="11.7109375" style="478" customWidth="1"/>
    <col min="8204" max="8204" width="0" style="478" hidden="1" customWidth="1"/>
    <col min="8205" max="8205" width="3.7109375" style="478" customWidth="1"/>
    <col min="8206" max="8206" width="11.140625" style="478" bestFit="1" customWidth="1"/>
    <col min="8207" max="8438" width="10.5703125" style="478"/>
    <col min="8439" max="8446" width="0" style="478" hidden="1" customWidth="1"/>
    <col min="8447" max="8449" width="3.7109375" style="478" customWidth="1"/>
    <col min="8450" max="8450" width="12.7109375" style="478" customWidth="1"/>
    <col min="8451" max="8451" width="47.42578125" style="478" customWidth="1"/>
    <col min="8452" max="8452" width="0" style="478" hidden="1" customWidth="1"/>
    <col min="8453" max="8453" width="24.7109375" style="478" customWidth="1"/>
    <col min="8454" max="8454" width="14.7109375" style="478" customWidth="1"/>
    <col min="8455" max="8456" width="15.7109375" style="478" customWidth="1"/>
    <col min="8457" max="8457" width="11.7109375" style="478" customWidth="1"/>
    <col min="8458" max="8458" width="6.42578125" style="478" bestFit="1" customWidth="1"/>
    <col min="8459" max="8459" width="11.7109375" style="478" customWidth="1"/>
    <col min="8460" max="8460" width="0" style="478" hidden="1" customWidth="1"/>
    <col min="8461" max="8461" width="3.7109375" style="478" customWidth="1"/>
    <col min="8462" max="8462" width="11.140625" style="478" bestFit="1" customWidth="1"/>
    <col min="8463" max="8694" width="10.5703125" style="478"/>
    <col min="8695" max="8702" width="0" style="478" hidden="1" customWidth="1"/>
    <col min="8703" max="8705" width="3.7109375" style="478" customWidth="1"/>
    <col min="8706" max="8706" width="12.7109375" style="478" customWidth="1"/>
    <col min="8707" max="8707" width="47.42578125" style="478" customWidth="1"/>
    <col min="8708" max="8708" width="0" style="478" hidden="1" customWidth="1"/>
    <col min="8709" max="8709" width="24.7109375" style="478" customWidth="1"/>
    <col min="8710" max="8710" width="14.7109375" style="478" customWidth="1"/>
    <col min="8711" max="8712" width="15.7109375" style="478" customWidth="1"/>
    <col min="8713" max="8713" width="11.7109375" style="478" customWidth="1"/>
    <col min="8714" max="8714" width="6.42578125" style="478" bestFit="1" customWidth="1"/>
    <col min="8715" max="8715" width="11.7109375" style="478" customWidth="1"/>
    <col min="8716" max="8716" width="0" style="478" hidden="1" customWidth="1"/>
    <col min="8717" max="8717" width="3.7109375" style="478" customWidth="1"/>
    <col min="8718" max="8718" width="11.140625" style="478" bestFit="1" customWidth="1"/>
    <col min="8719" max="8950" width="10.5703125" style="478"/>
    <col min="8951" max="8958" width="0" style="478" hidden="1" customWidth="1"/>
    <col min="8959" max="8961" width="3.7109375" style="478" customWidth="1"/>
    <col min="8962" max="8962" width="12.7109375" style="478" customWidth="1"/>
    <col min="8963" max="8963" width="47.42578125" style="478" customWidth="1"/>
    <col min="8964" max="8964" width="0" style="478" hidden="1" customWidth="1"/>
    <col min="8965" max="8965" width="24.7109375" style="478" customWidth="1"/>
    <col min="8966" max="8966" width="14.7109375" style="478" customWidth="1"/>
    <col min="8967" max="8968" width="15.7109375" style="478" customWidth="1"/>
    <col min="8969" max="8969" width="11.7109375" style="478" customWidth="1"/>
    <col min="8970" max="8970" width="6.42578125" style="478" bestFit="1" customWidth="1"/>
    <col min="8971" max="8971" width="11.7109375" style="478" customWidth="1"/>
    <col min="8972" max="8972" width="0" style="478" hidden="1" customWidth="1"/>
    <col min="8973" max="8973" width="3.7109375" style="478" customWidth="1"/>
    <col min="8974" max="8974" width="11.140625" style="478" bestFit="1" customWidth="1"/>
    <col min="8975" max="9206" width="10.5703125" style="478"/>
    <col min="9207" max="9214" width="0" style="478" hidden="1" customWidth="1"/>
    <col min="9215" max="9217" width="3.7109375" style="478" customWidth="1"/>
    <col min="9218" max="9218" width="12.7109375" style="478" customWidth="1"/>
    <col min="9219" max="9219" width="47.42578125" style="478" customWidth="1"/>
    <col min="9220" max="9220" width="0" style="478" hidden="1" customWidth="1"/>
    <col min="9221" max="9221" width="24.7109375" style="478" customWidth="1"/>
    <col min="9222" max="9222" width="14.7109375" style="478" customWidth="1"/>
    <col min="9223" max="9224" width="15.7109375" style="478" customWidth="1"/>
    <col min="9225" max="9225" width="11.7109375" style="478" customWidth="1"/>
    <col min="9226" max="9226" width="6.42578125" style="478" bestFit="1" customWidth="1"/>
    <col min="9227" max="9227" width="11.7109375" style="478" customWidth="1"/>
    <col min="9228" max="9228" width="0" style="478" hidden="1" customWidth="1"/>
    <col min="9229" max="9229" width="3.7109375" style="478" customWidth="1"/>
    <col min="9230" max="9230" width="11.140625" style="478" bestFit="1" customWidth="1"/>
    <col min="9231" max="9462" width="10.5703125" style="478"/>
    <col min="9463" max="9470" width="0" style="478" hidden="1" customWidth="1"/>
    <col min="9471" max="9473" width="3.7109375" style="478" customWidth="1"/>
    <col min="9474" max="9474" width="12.7109375" style="478" customWidth="1"/>
    <col min="9475" max="9475" width="47.42578125" style="478" customWidth="1"/>
    <col min="9476" max="9476" width="0" style="478" hidden="1" customWidth="1"/>
    <col min="9477" max="9477" width="24.7109375" style="478" customWidth="1"/>
    <col min="9478" max="9478" width="14.7109375" style="478" customWidth="1"/>
    <col min="9479" max="9480" width="15.7109375" style="478" customWidth="1"/>
    <col min="9481" max="9481" width="11.7109375" style="478" customWidth="1"/>
    <col min="9482" max="9482" width="6.42578125" style="478" bestFit="1" customWidth="1"/>
    <col min="9483" max="9483" width="11.7109375" style="478" customWidth="1"/>
    <col min="9484" max="9484" width="0" style="478" hidden="1" customWidth="1"/>
    <col min="9485" max="9485" width="3.7109375" style="478" customWidth="1"/>
    <col min="9486" max="9486" width="11.140625" style="478" bestFit="1" customWidth="1"/>
    <col min="9487" max="9718" width="10.5703125" style="478"/>
    <col min="9719" max="9726" width="0" style="478" hidden="1" customWidth="1"/>
    <col min="9727" max="9729" width="3.7109375" style="478" customWidth="1"/>
    <col min="9730" max="9730" width="12.7109375" style="478" customWidth="1"/>
    <col min="9731" max="9731" width="47.42578125" style="478" customWidth="1"/>
    <col min="9732" max="9732" width="0" style="478" hidden="1" customWidth="1"/>
    <col min="9733" max="9733" width="24.7109375" style="478" customWidth="1"/>
    <col min="9734" max="9734" width="14.7109375" style="478" customWidth="1"/>
    <col min="9735" max="9736" width="15.7109375" style="478" customWidth="1"/>
    <col min="9737" max="9737" width="11.7109375" style="478" customWidth="1"/>
    <col min="9738" max="9738" width="6.42578125" style="478" bestFit="1" customWidth="1"/>
    <col min="9739" max="9739" width="11.7109375" style="478" customWidth="1"/>
    <col min="9740" max="9740" width="0" style="478" hidden="1" customWidth="1"/>
    <col min="9741" max="9741" width="3.7109375" style="478" customWidth="1"/>
    <col min="9742" max="9742" width="11.140625" style="478" bestFit="1" customWidth="1"/>
    <col min="9743" max="9974" width="10.5703125" style="478"/>
    <col min="9975" max="9982" width="0" style="478" hidden="1" customWidth="1"/>
    <col min="9983" max="9985" width="3.7109375" style="478" customWidth="1"/>
    <col min="9986" max="9986" width="12.7109375" style="478" customWidth="1"/>
    <col min="9987" max="9987" width="47.42578125" style="478" customWidth="1"/>
    <col min="9988" max="9988" width="0" style="478" hidden="1" customWidth="1"/>
    <col min="9989" max="9989" width="24.7109375" style="478" customWidth="1"/>
    <col min="9990" max="9990" width="14.7109375" style="478" customWidth="1"/>
    <col min="9991" max="9992" width="15.7109375" style="478" customWidth="1"/>
    <col min="9993" max="9993" width="11.7109375" style="478" customWidth="1"/>
    <col min="9994" max="9994" width="6.42578125" style="478" bestFit="1" customWidth="1"/>
    <col min="9995" max="9995" width="11.7109375" style="478" customWidth="1"/>
    <col min="9996" max="9996" width="0" style="478" hidden="1" customWidth="1"/>
    <col min="9997" max="9997" width="3.7109375" style="478" customWidth="1"/>
    <col min="9998" max="9998" width="11.140625" style="478" bestFit="1" customWidth="1"/>
    <col min="9999" max="10230" width="10.5703125" style="478"/>
    <col min="10231" max="10238" width="0" style="478" hidden="1" customWidth="1"/>
    <col min="10239" max="10241" width="3.7109375" style="478" customWidth="1"/>
    <col min="10242" max="10242" width="12.7109375" style="478" customWidth="1"/>
    <col min="10243" max="10243" width="47.42578125" style="478" customWidth="1"/>
    <col min="10244" max="10244" width="0" style="478" hidden="1" customWidth="1"/>
    <col min="10245" max="10245" width="24.7109375" style="478" customWidth="1"/>
    <col min="10246" max="10246" width="14.7109375" style="478" customWidth="1"/>
    <col min="10247" max="10248" width="15.7109375" style="478" customWidth="1"/>
    <col min="10249" max="10249" width="11.7109375" style="478" customWidth="1"/>
    <col min="10250" max="10250" width="6.42578125" style="478" bestFit="1" customWidth="1"/>
    <col min="10251" max="10251" width="11.7109375" style="478" customWidth="1"/>
    <col min="10252" max="10252" width="0" style="478" hidden="1" customWidth="1"/>
    <col min="10253" max="10253" width="3.7109375" style="478" customWidth="1"/>
    <col min="10254" max="10254" width="11.140625" style="478" bestFit="1" customWidth="1"/>
    <col min="10255" max="10486" width="10.5703125" style="478"/>
    <col min="10487" max="10494" width="0" style="478" hidden="1" customWidth="1"/>
    <col min="10495" max="10497" width="3.7109375" style="478" customWidth="1"/>
    <col min="10498" max="10498" width="12.7109375" style="478" customWidth="1"/>
    <col min="10499" max="10499" width="47.42578125" style="478" customWidth="1"/>
    <col min="10500" max="10500" width="0" style="478" hidden="1" customWidth="1"/>
    <col min="10501" max="10501" width="24.7109375" style="478" customWidth="1"/>
    <col min="10502" max="10502" width="14.7109375" style="478" customWidth="1"/>
    <col min="10503" max="10504" width="15.7109375" style="478" customWidth="1"/>
    <col min="10505" max="10505" width="11.7109375" style="478" customWidth="1"/>
    <col min="10506" max="10506" width="6.42578125" style="478" bestFit="1" customWidth="1"/>
    <col min="10507" max="10507" width="11.7109375" style="478" customWidth="1"/>
    <col min="10508" max="10508" width="0" style="478" hidden="1" customWidth="1"/>
    <col min="10509" max="10509" width="3.7109375" style="478" customWidth="1"/>
    <col min="10510" max="10510" width="11.140625" style="478" bestFit="1" customWidth="1"/>
    <col min="10511" max="10742" width="10.5703125" style="478"/>
    <col min="10743" max="10750" width="0" style="478" hidden="1" customWidth="1"/>
    <col min="10751" max="10753" width="3.7109375" style="478" customWidth="1"/>
    <col min="10754" max="10754" width="12.7109375" style="478" customWidth="1"/>
    <col min="10755" max="10755" width="47.42578125" style="478" customWidth="1"/>
    <col min="10756" max="10756" width="0" style="478" hidden="1" customWidth="1"/>
    <col min="10757" max="10757" width="24.7109375" style="478" customWidth="1"/>
    <col min="10758" max="10758" width="14.7109375" style="478" customWidth="1"/>
    <col min="10759" max="10760" width="15.7109375" style="478" customWidth="1"/>
    <col min="10761" max="10761" width="11.7109375" style="478" customWidth="1"/>
    <col min="10762" max="10762" width="6.42578125" style="478" bestFit="1" customWidth="1"/>
    <col min="10763" max="10763" width="11.7109375" style="478" customWidth="1"/>
    <col min="10764" max="10764" width="0" style="478" hidden="1" customWidth="1"/>
    <col min="10765" max="10765" width="3.7109375" style="478" customWidth="1"/>
    <col min="10766" max="10766" width="11.140625" style="478" bestFit="1" customWidth="1"/>
    <col min="10767" max="10998" width="10.5703125" style="478"/>
    <col min="10999" max="11006" width="0" style="478" hidden="1" customWidth="1"/>
    <col min="11007" max="11009" width="3.7109375" style="478" customWidth="1"/>
    <col min="11010" max="11010" width="12.7109375" style="478" customWidth="1"/>
    <col min="11011" max="11011" width="47.42578125" style="478" customWidth="1"/>
    <col min="11012" max="11012" width="0" style="478" hidden="1" customWidth="1"/>
    <col min="11013" max="11013" width="24.7109375" style="478" customWidth="1"/>
    <col min="11014" max="11014" width="14.7109375" style="478" customWidth="1"/>
    <col min="11015" max="11016" width="15.7109375" style="478" customWidth="1"/>
    <col min="11017" max="11017" width="11.7109375" style="478" customWidth="1"/>
    <col min="11018" max="11018" width="6.42578125" style="478" bestFit="1" customWidth="1"/>
    <col min="11019" max="11019" width="11.7109375" style="478" customWidth="1"/>
    <col min="11020" max="11020" width="0" style="478" hidden="1" customWidth="1"/>
    <col min="11021" max="11021" width="3.7109375" style="478" customWidth="1"/>
    <col min="11022" max="11022" width="11.140625" style="478" bestFit="1" customWidth="1"/>
    <col min="11023" max="11254" width="10.5703125" style="478"/>
    <col min="11255" max="11262" width="0" style="478" hidden="1" customWidth="1"/>
    <col min="11263" max="11265" width="3.7109375" style="478" customWidth="1"/>
    <col min="11266" max="11266" width="12.7109375" style="478" customWidth="1"/>
    <col min="11267" max="11267" width="47.42578125" style="478" customWidth="1"/>
    <col min="11268" max="11268" width="0" style="478" hidden="1" customWidth="1"/>
    <col min="11269" max="11269" width="24.7109375" style="478" customWidth="1"/>
    <col min="11270" max="11270" width="14.7109375" style="478" customWidth="1"/>
    <col min="11271" max="11272" width="15.7109375" style="478" customWidth="1"/>
    <col min="11273" max="11273" width="11.7109375" style="478" customWidth="1"/>
    <col min="11274" max="11274" width="6.42578125" style="478" bestFit="1" customWidth="1"/>
    <col min="11275" max="11275" width="11.7109375" style="478" customWidth="1"/>
    <col min="11276" max="11276" width="0" style="478" hidden="1" customWidth="1"/>
    <col min="11277" max="11277" width="3.7109375" style="478" customWidth="1"/>
    <col min="11278" max="11278" width="11.140625" style="478" bestFit="1" customWidth="1"/>
    <col min="11279" max="11510" width="10.5703125" style="478"/>
    <col min="11511" max="11518" width="0" style="478" hidden="1" customWidth="1"/>
    <col min="11519" max="11521" width="3.7109375" style="478" customWidth="1"/>
    <col min="11522" max="11522" width="12.7109375" style="478" customWidth="1"/>
    <col min="11523" max="11523" width="47.42578125" style="478" customWidth="1"/>
    <col min="11524" max="11524" width="0" style="478" hidden="1" customWidth="1"/>
    <col min="11525" max="11525" width="24.7109375" style="478" customWidth="1"/>
    <col min="11526" max="11526" width="14.7109375" style="478" customWidth="1"/>
    <col min="11527" max="11528" width="15.7109375" style="478" customWidth="1"/>
    <col min="11529" max="11529" width="11.7109375" style="478" customWidth="1"/>
    <col min="11530" max="11530" width="6.42578125" style="478" bestFit="1" customWidth="1"/>
    <col min="11531" max="11531" width="11.7109375" style="478" customWidth="1"/>
    <col min="11532" max="11532" width="0" style="478" hidden="1" customWidth="1"/>
    <col min="11533" max="11533" width="3.7109375" style="478" customWidth="1"/>
    <col min="11534" max="11534" width="11.140625" style="478" bestFit="1" customWidth="1"/>
    <col min="11535" max="11766" width="10.5703125" style="478"/>
    <col min="11767" max="11774" width="0" style="478" hidden="1" customWidth="1"/>
    <col min="11775" max="11777" width="3.7109375" style="478" customWidth="1"/>
    <col min="11778" max="11778" width="12.7109375" style="478" customWidth="1"/>
    <col min="11779" max="11779" width="47.42578125" style="478" customWidth="1"/>
    <col min="11780" max="11780" width="0" style="478" hidden="1" customWidth="1"/>
    <col min="11781" max="11781" width="24.7109375" style="478" customWidth="1"/>
    <col min="11782" max="11782" width="14.7109375" style="478" customWidth="1"/>
    <col min="11783" max="11784" width="15.7109375" style="478" customWidth="1"/>
    <col min="11785" max="11785" width="11.7109375" style="478" customWidth="1"/>
    <col min="11786" max="11786" width="6.42578125" style="478" bestFit="1" customWidth="1"/>
    <col min="11787" max="11787" width="11.7109375" style="478" customWidth="1"/>
    <col min="11788" max="11788" width="0" style="478" hidden="1" customWidth="1"/>
    <col min="11789" max="11789" width="3.7109375" style="478" customWidth="1"/>
    <col min="11790" max="11790" width="11.140625" style="478" bestFit="1" customWidth="1"/>
    <col min="11791" max="12022" width="10.5703125" style="478"/>
    <col min="12023" max="12030" width="0" style="478" hidden="1" customWidth="1"/>
    <col min="12031" max="12033" width="3.7109375" style="478" customWidth="1"/>
    <col min="12034" max="12034" width="12.7109375" style="478" customWidth="1"/>
    <col min="12035" max="12035" width="47.42578125" style="478" customWidth="1"/>
    <col min="12036" max="12036" width="0" style="478" hidden="1" customWidth="1"/>
    <col min="12037" max="12037" width="24.7109375" style="478" customWidth="1"/>
    <col min="12038" max="12038" width="14.7109375" style="478" customWidth="1"/>
    <col min="12039" max="12040" width="15.7109375" style="478" customWidth="1"/>
    <col min="12041" max="12041" width="11.7109375" style="478" customWidth="1"/>
    <col min="12042" max="12042" width="6.42578125" style="478" bestFit="1" customWidth="1"/>
    <col min="12043" max="12043" width="11.7109375" style="478" customWidth="1"/>
    <col min="12044" max="12044" width="0" style="478" hidden="1" customWidth="1"/>
    <col min="12045" max="12045" width="3.7109375" style="478" customWidth="1"/>
    <col min="12046" max="12046" width="11.140625" style="478" bestFit="1" customWidth="1"/>
    <col min="12047" max="12278" width="10.5703125" style="478"/>
    <col min="12279" max="12286" width="0" style="478" hidden="1" customWidth="1"/>
    <col min="12287" max="12289" width="3.7109375" style="478" customWidth="1"/>
    <col min="12290" max="12290" width="12.7109375" style="478" customWidth="1"/>
    <col min="12291" max="12291" width="47.42578125" style="478" customWidth="1"/>
    <col min="12292" max="12292" width="0" style="478" hidden="1" customWidth="1"/>
    <col min="12293" max="12293" width="24.7109375" style="478" customWidth="1"/>
    <col min="12294" max="12294" width="14.7109375" style="478" customWidth="1"/>
    <col min="12295" max="12296" width="15.7109375" style="478" customWidth="1"/>
    <col min="12297" max="12297" width="11.7109375" style="478" customWidth="1"/>
    <col min="12298" max="12298" width="6.42578125" style="478" bestFit="1" customWidth="1"/>
    <col min="12299" max="12299" width="11.7109375" style="478" customWidth="1"/>
    <col min="12300" max="12300" width="0" style="478" hidden="1" customWidth="1"/>
    <col min="12301" max="12301" width="3.7109375" style="478" customWidth="1"/>
    <col min="12302" max="12302" width="11.140625" style="478" bestFit="1" customWidth="1"/>
    <col min="12303" max="12534" width="10.5703125" style="478"/>
    <col min="12535" max="12542" width="0" style="478" hidden="1" customWidth="1"/>
    <col min="12543" max="12545" width="3.7109375" style="478" customWidth="1"/>
    <col min="12546" max="12546" width="12.7109375" style="478" customWidth="1"/>
    <col min="12547" max="12547" width="47.42578125" style="478" customWidth="1"/>
    <col min="12548" max="12548" width="0" style="478" hidden="1" customWidth="1"/>
    <col min="12549" max="12549" width="24.7109375" style="478" customWidth="1"/>
    <col min="12550" max="12550" width="14.7109375" style="478" customWidth="1"/>
    <col min="12551" max="12552" width="15.7109375" style="478" customWidth="1"/>
    <col min="12553" max="12553" width="11.7109375" style="478" customWidth="1"/>
    <col min="12554" max="12554" width="6.42578125" style="478" bestFit="1" customWidth="1"/>
    <col min="12555" max="12555" width="11.7109375" style="478" customWidth="1"/>
    <col min="12556" max="12556" width="0" style="478" hidden="1" customWidth="1"/>
    <col min="12557" max="12557" width="3.7109375" style="478" customWidth="1"/>
    <col min="12558" max="12558" width="11.140625" style="478" bestFit="1" customWidth="1"/>
    <col min="12559" max="12790" width="10.5703125" style="478"/>
    <col min="12791" max="12798" width="0" style="478" hidden="1" customWidth="1"/>
    <col min="12799" max="12801" width="3.7109375" style="478" customWidth="1"/>
    <col min="12802" max="12802" width="12.7109375" style="478" customWidth="1"/>
    <col min="12803" max="12803" width="47.42578125" style="478" customWidth="1"/>
    <col min="12804" max="12804" width="0" style="478" hidden="1" customWidth="1"/>
    <col min="12805" max="12805" width="24.7109375" style="478" customWidth="1"/>
    <col min="12806" max="12806" width="14.7109375" style="478" customWidth="1"/>
    <col min="12807" max="12808" width="15.7109375" style="478" customWidth="1"/>
    <col min="12809" max="12809" width="11.7109375" style="478" customWidth="1"/>
    <col min="12810" max="12810" width="6.42578125" style="478" bestFit="1" customWidth="1"/>
    <col min="12811" max="12811" width="11.7109375" style="478" customWidth="1"/>
    <col min="12812" max="12812" width="0" style="478" hidden="1" customWidth="1"/>
    <col min="12813" max="12813" width="3.7109375" style="478" customWidth="1"/>
    <col min="12814" max="12814" width="11.140625" style="478" bestFit="1" customWidth="1"/>
    <col min="12815" max="13046" width="10.5703125" style="478"/>
    <col min="13047" max="13054" width="0" style="478" hidden="1" customWidth="1"/>
    <col min="13055" max="13057" width="3.7109375" style="478" customWidth="1"/>
    <col min="13058" max="13058" width="12.7109375" style="478" customWidth="1"/>
    <col min="13059" max="13059" width="47.42578125" style="478" customWidth="1"/>
    <col min="13060" max="13060" width="0" style="478" hidden="1" customWidth="1"/>
    <col min="13061" max="13061" width="24.7109375" style="478" customWidth="1"/>
    <col min="13062" max="13062" width="14.7109375" style="478" customWidth="1"/>
    <col min="13063" max="13064" width="15.7109375" style="478" customWidth="1"/>
    <col min="13065" max="13065" width="11.7109375" style="478" customWidth="1"/>
    <col min="13066" max="13066" width="6.42578125" style="478" bestFit="1" customWidth="1"/>
    <col min="13067" max="13067" width="11.7109375" style="478" customWidth="1"/>
    <col min="13068" max="13068" width="0" style="478" hidden="1" customWidth="1"/>
    <col min="13069" max="13069" width="3.7109375" style="478" customWidth="1"/>
    <col min="13070" max="13070" width="11.140625" style="478" bestFit="1" customWidth="1"/>
    <col min="13071" max="13302" width="10.5703125" style="478"/>
    <col min="13303" max="13310" width="0" style="478" hidden="1" customWidth="1"/>
    <col min="13311" max="13313" width="3.7109375" style="478" customWidth="1"/>
    <col min="13314" max="13314" width="12.7109375" style="478" customWidth="1"/>
    <col min="13315" max="13315" width="47.42578125" style="478" customWidth="1"/>
    <col min="13316" max="13316" width="0" style="478" hidden="1" customWidth="1"/>
    <col min="13317" max="13317" width="24.7109375" style="478" customWidth="1"/>
    <col min="13318" max="13318" width="14.7109375" style="478" customWidth="1"/>
    <col min="13319" max="13320" width="15.7109375" style="478" customWidth="1"/>
    <col min="13321" max="13321" width="11.7109375" style="478" customWidth="1"/>
    <col min="13322" max="13322" width="6.42578125" style="478" bestFit="1" customWidth="1"/>
    <col min="13323" max="13323" width="11.7109375" style="478" customWidth="1"/>
    <col min="13324" max="13324" width="0" style="478" hidden="1" customWidth="1"/>
    <col min="13325" max="13325" width="3.7109375" style="478" customWidth="1"/>
    <col min="13326" max="13326" width="11.140625" style="478" bestFit="1" customWidth="1"/>
    <col min="13327" max="13558" width="10.5703125" style="478"/>
    <col min="13559" max="13566" width="0" style="478" hidden="1" customWidth="1"/>
    <col min="13567" max="13569" width="3.7109375" style="478" customWidth="1"/>
    <col min="13570" max="13570" width="12.7109375" style="478" customWidth="1"/>
    <col min="13571" max="13571" width="47.42578125" style="478" customWidth="1"/>
    <col min="13572" max="13572" width="0" style="478" hidden="1" customWidth="1"/>
    <col min="13573" max="13573" width="24.7109375" style="478" customWidth="1"/>
    <col min="13574" max="13574" width="14.7109375" style="478" customWidth="1"/>
    <col min="13575" max="13576" width="15.7109375" style="478" customWidth="1"/>
    <col min="13577" max="13577" width="11.7109375" style="478" customWidth="1"/>
    <col min="13578" max="13578" width="6.42578125" style="478" bestFit="1" customWidth="1"/>
    <col min="13579" max="13579" width="11.7109375" style="478" customWidth="1"/>
    <col min="13580" max="13580" width="0" style="478" hidden="1" customWidth="1"/>
    <col min="13581" max="13581" width="3.7109375" style="478" customWidth="1"/>
    <col min="13582" max="13582" width="11.140625" style="478" bestFit="1" customWidth="1"/>
    <col min="13583" max="13814" width="10.5703125" style="478"/>
    <col min="13815" max="13822" width="0" style="478" hidden="1" customWidth="1"/>
    <col min="13823" max="13825" width="3.7109375" style="478" customWidth="1"/>
    <col min="13826" max="13826" width="12.7109375" style="478" customWidth="1"/>
    <col min="13827" max="13827" width="47.42578125" style="478" customWidth="1"/>
    <col min="13828" max="13828" width="0" style="478" hidden="1" customWidth="1"/>
    <col min="13829" max="13829" width="24.7109375" style="478" customWidth="1"/>
    <col min="13830" max="13830" width="14.7109375" style="478" customWidth="1"/>
    <col min="13831" max="13832" width="15.7109375" style="478" customWidth="1"/>
    <col min="13833" max="13833" width="11.7109375" style="478" customWidth="1"/>
    <col min="13834" max="13834" width="6.42578125" style="478" bestFit="1" customWidth="1"/>
    <col min="13835" max="13835" width="11.7109375" style="478" customWidth="1"/>
    <col min="13836" max="13836" width="0" style="478" hidden="1" customWidth="1"/>
    <col min="13837" max="13837" width="3.7109375" style="478" customWidth="1"/>
    <col min="13838" max="13838" width="11.140625" style="478" bestFit="1" customWidth="1"/>
    <col min="13839" max="14070" width="10.5703125" style="478"/>
    <col min="14071" max="14078" width="0" style="478" hidden="1" customWidth="1"/>
    <col min="14079" max="14081" width="3.7109375" style="478" customWidth="1"/>
    <col min="14082" max="14082" width="12.7109375" style="478" customWidth="1"/>
    <col min="14083" max="14083" width="47.42578125" style="478" customWidth="1"/>
    <col min="14084" max="14084" width="0" style="478" hidden="1" customWidth="1"/>
    <col min="14085" max="14085" width="24.7109375" style="478" customWidth="1"/>
    <col min="14086" max="14086" width="14.7109375" style="478" customWidth="1"/>
    <col min="14087" max="14088" width="15.7109375" style="478" customWidth="1"/>
    <col min="14089" max="14089" width="11.7109375" style="478" customWidth="1"/>
    <col min="14090" max="14090" width="6.42578125" style="478" bestFit="1" customWidth="1"/>
    <col min="14091" max="14091" width="11.7109375" style="478" customWidth="1"/>
    <col min="14092" max="14092" width="0" style="478" hidden="1" customWidth="1"/>
    <col min="14093" max="14093" width="3.7109375" style="478" customWidth="1"/>
    <col min="14094" max="14094" width="11.140625" style="478" bestFit="1" customWidth="1"/>
    <col min="14095" max="14326" width="10.5703125" style="478"/>
    <col min="14327" max="14334" width="0" style="478" hidden="1" customWidth="1"/>
    <col min="14335" max="14337" width="3.7109375" style="478" customWidth="1"/>
    <col min="14338" max="14338" width="12.7109375" style="478" customWidth="1"/>
    <col min="14339" max="14339" width="47.42578125" style="478" customWidth="1"/>
    <col min="14340" max="14340" width="0" style="478" hidden="1" customWidth="1"/>
    <col min="14341" max="14341" width="24.7109375" style="478" customWidth="1"/>
    <col min="14342" max="14342" width="14.7109375" style="478" customWidth="1"/>
    <col min="14343" max="14344" width="15.7109375" style="478" customWidth="1"/>
    <col min="14345" max="14345" width="11.7109375" style="478" customWidth="1"/>
    <col min="14346" max="14346" width="6.42578125" style="478" bestFit="1" customWidth="1"/>
    <col min="14347" max="14347" width="11.7109375" style="478" customWidth="1"/>
    <col min="14348" max="14348" width="0" style="478" hidden="1" customWidth="1"/>
    <col min="14349" max="14349" width="3.7109375" style="478" customWidth="1"/>
    <col min="14350" max="14350" width="11.140625" style="478" bestFit="1" customWidth="1"/>
    <col min="14351" max="14582" width="10.5703125" style="478"/>
    <col min="14583" max="14590" width="0" style="478" hidden="1" customWidth="1"/>
    <col min="14591" max="14593" width="3.7109375" style="478" customWidth="1"/>
    <col min="14594" max="14594" width="12.7109375" style="478" customWidth="1"/>
    <col min="14595" max="14595" width="47.42578125" style="478" customWidth="1"/>
    <col min="14596" max="14596" width="0" style="478" hidden="1" customWidth="1"/>
    <col min="14597" max="14597" width="24.7109375" style="478" customWidth="1"/>
    <col min="14598" max="14598" width="14.7109375" style="478" customWidth="1"/>
    <col min="14599" max="14600" width="15.7109375" style="478" customWidth="1"/>
    <col min="14601" max="14601" width="11.7109375" style="478" customWidth="1"/>
    <col min="14602" max="14602" width="6.42578125" style="478" bestFit="1" customWidth="1"/>
    <col min="14603" max="14603" width="11.7109375" style="478" customWidth="1"/>
    <col min="14604" max="14604" width="0" style="478" hidden="1" customWidth="1"/>
    <col min="14605" max="14605" width="3.7109375" style="478" customWidth="1"/>
    <col min="14606" max="14606" width="11.140625" style="478" bestFit="1" customWidth="1"/>
    <col min="14607" max="14838" width="10.5703125" style="478"/>
    <col min="14839" max="14846" width="0" style="478" hidden="1" customWidth="1"/>
    <col min="14847" max="14849" width="3.7109375" style="478" customWidth="1"/>
    <col min="14850" max="14850" width="12.7109375" style="478" customWidth="1"/>
    <col min="14851" max="14851" width="47.42578125" style="478" customWidth="1"/>
    <col min="14852" max="14852" width="0" style="478" hidden="1" customWidth="1"/>
    <col min="14853" max="14853" width="24.7109375" style="478" customWidth="1"/>
    <col min="14854" max="14854" width="14.7109375" style="478" customWidth="1"/>
    <col min="14855" max="14856" width="15.7109375" style="478" customWidth="1"/>
    <col min="14857" max="14857" width="11.7109375" style="478" customWidth="1"/>
    <col min="14858" max="14858" width="6.42578125" style="478" bestFit="1" customWidth="1"/>
    <col min="14859" max="14859" width="11.7109375" style="478" customWidth="1"/>
    <col min="14860" max="14860" width="0" style="478" hidden="1" customWidth="1"/>
    <col min="14861" max="14861" width="3.7109375" style="478" customWidth="1"/>
    <col min="14862" max="14862" width="11.140625" style="478" bestFit="1" customWidth="1"/>
    <col min="14863" max="15094" width="10.5703125" style="478"/>
    <col min="15095" max="15102" width="0" style="478" hidden="1" customWidth="1"/>
    <col min="15103" max="15105" width="3.7109375" style="478" customWidth="1"/>
    <col min="15106" max="15106" width="12.7109375" style="478" customWidth="1"/>
    <col min="15107" max="15107" width="47.42578125" style="478" customWidth="1"/>
    <col min="15108" max="15108" width="0" style="478" hidden="1" customWidth="1"/>
    <col min="15109" max="15109" width="24.7109375" style="478" customWidth="1"/>
    <col min="15110" max="15110" width="14.7109375" style="478" customWidth="1"/>
    <col min="15111" max="15112" width="15.7109375" style="478" customWidth="1"/>
    <col min="15113" max="15113" width="11.7109375" style="478" customWidth="1"/>
    <col min="15114" max="15114" width="6.42578125" style="478" bestFit="1" customWidth="1"/>
    <col min="15115" max="15115" width="11.7109375" style="478" customWidth="1"/>
    <col min="15116" max="15116" width="0" style="478" hidden="1" customWidth="1"/>
    <col min="15117" max="15117" width="3.7109375" style="478" customWidth="1"/>
    <col min="15118" max="15118" width="11.140625" style="478" bestFit="1" customWidth="1"/>
    <col min="15119" max="15350" width="10.5703125" style="478"/>
    <col min="15351" max="15358" width="0" style="478" hidden="1" customWidth="1"/>
    <col min="15359" max="15361" width="3.7109375" style="478" customWidth="1"/>
    <col min="15362" max="15362" width="12.7109375" style="478" customWidth="1"/>
    <col min="15363" max="15363" width="47.42578125" style="478" customWidth="1"/>
    <col min="15364" max="15364" width="0" style="478" hidden="1" customWidth="1"/>
    <col min="15365" max="15365" width="24.7109375" style="478" customWidth="1"/>
    <col min="15366" max="15366" width="14.7109375" style="478" customWidth="1"/>
    <col min="15367" max="15368" width="15.7109375" style="478" customWidth="1"/>
    <col min="15369" max="15369" width="11.7109375" style="478" customWidth="1"/>
    <col min="15370" max="15370" width="6.42578125" style="478" bestFit="1" customWidth="1"/>
    <col min="15371" max="15371" width="11.7109375" style="478" customWidth="1"/>
    <col min="15372" max="15372" width="0" style="478" hidden="1" customWidth="1"/>
    <col min="15373" max="15373" width="3.7109375" style="478" customWidth="1"/>
    <col min="15374" max="15374" width="11.140625" style="478" bestFit="1" customWidth="1"/>
    <col min="15375" max="15606" width="10.5703125" style="478"/>
    <col min="15607" max="15614" width="0" style="478" hidden="1" customWidth="1"/>
    <col min="15615" max="15617" width="3.7109375" style="478" customWidth="1"/>
    <col min="15618" max="15618" width="12.7109375" style="478" customWidth="1"/>
    <col min="15619" max="15619" width="47.42578125" style="478" customWidth="1"/>
    <col min="15620" max="15620" width="0" style="478" hidden="1" customWidth="1"/>
    <col min="15621" max="15621" width="24.7109375" style="478" customWidth="1"/>
    <col min="15622" max="15622" width="14.7109375" style="478" customWidth="1"/>
    <col min="15623" max="15624" width="15.7109375" style="478" customWidth="1"/>
    <col min="15625" max="15625" width="11.7109375" style="478" customWidth="1"/>
    <col min="15626" max="15626" width="6.42578125" style="478" bestFit="1" customWidth="1"/>
    <col min="15627" max="15627" width="11.7109375" style="478" customWidth="1"/>
    <col min="15628" max="15628" width="0" style="478" hidden="1" customWidth="1"/>
    <col min="15629" max="15629" width="3.7109375" style="478" customWidth="1"/>
    <col min="15630" max="15630" width="11.140625" style="478" bestFit="1" customWidth="1"/>
    <col min="15631" max="15862" width="10.5703125" style="478"/>
    <col min="15863" max="15870" width="0" style="478" hidden="1" customWidth="1"/>
    <col min="15871" max="15873" width="3.7109375" style="478" customWidth="1"/>
    <col min="15874" max="15874" width="12.7109375" style="478" customWidth="1"/>
    <col min="15875" max="15875" width="47.42578125" style="478" customWidth="1"/>
    <col min="15876" max="15876" width="0" style="478" hidden="1" customWidth="1"/>
    <col min="15877" max="15877" width="24.7109375" style="478" customWidth="1"/>
    <col min="15878" max="15878" width="14.7109375" style="478" customWidth="1"/>
    <col min="15879" max="15880" width="15.7109375" style="478" customWidth="1"/>
    <col min="15881" max="15881" width="11.7109375" style="478" customWidth="1"/>
    <col min="15882" max="15882" width="6.42578125" style="478" bestFit="1" customWidth="1"/>
    <col min="15883" max="15883" width="11.7109375" style="478" customWidth="1"/>
    <col min="15884" max="15884" width="0" style="478" hidden="1" customWidth="1"/>
    <col min="15885" max="15885" width="3.7109375" style="478" customWidth="1"/>
    <col min="15886" max="15886" width="11.140625" style="478" bestFit="1" customWidth="1"/>
    <col min="15887" max="16118" width="10.5703125" style="478"/>
    <col min="16119" max="16126" width="0" style="478" hidden="1" customWidth="1"/>
    <col min="16127" max="16129" width="3.7109375" style="478" customWidth="1"/>
    <col min="16130" max="16130" width="12.7109375" style="478" customWidth="1"/>
    <col min="16131" max="16131" width="47.42578125" style="478" customWidth="1"/>
    <col min="16132" max="16132" width="0" style="478" hidden="1" customWidth="1"/>
    <col min="16133" max="16133" width="24.7109375" style="478" customWidth="1"/>
    <col min="16134" max="16134" width="14.7109375" style="478" customWidth="1"/>
    <col min="16135" max="16136" width="15.7109375" style="478" customWidth="1"/>
    <col min="16137" max="16137" width="11.7109375" style="478" customWidth="1"/>
    <col min="16138" max="16138" width="6.42578125" style="478" bestFit="1" customWidth="1"/>
    <col min="16139" max="16139" width="11.7109375" style="478" customWidth="1"/>
    <col min="16140" max="16140" width="0" style="478" hidden="1" customWidth="1"/>
    <col min="16141" max="16141" width="3.7109375" style="478" customWidth="1"/>
    <col min="16142" max="16142" width="11.140625" style="478" bestFit="1" customWidth="1"/>
    <col min="16143" max="16384" width="10.5703125" style="478"/>
  </cols>
  <sheetData>
    <row r="1" spans="1:29" hidden="1"/>
    <row r="2" spans="1:29" hidden="1"/>
    <row r="3" spans="1:29" hidden="1"/>
    <row r="4" spans="1:29" ht="3" customHeight="1">
      <c r="J4" s="483"/>
      <c r="K4" s="483"/>
      <c r="L4" s="479"/>
      <c r="M4" s="479"/>
      <c r="N4" s="479"/>
      <c r="O4" s="486"/>
      <c r="P4" s="486"/>
      <c r="Q4" s="486"/>
      <c r="R4" s="486"/>
      <c r="S4" s="486"/>
      <c r="T4" s="486"/>
      <c r="U4" s="486"/>
      <c r="V4" s="479"/>
    </row>
    <row r="5" spans="1:29" ht="22.5" customHeight="1">
      <c r="J5" s="483"/>
      <c r="K5" s="483"/>
      <c r="L5" s="1216" t="s">
        <v>687</v>
      </c>
      <c r="M5" s="1216"/>
      <c r="N5" s="1216"/>
      <c r="O5" s="1216"/>
      <c r="P5" s="1216"/>
      <c r="Q5" s="1216"/>
      <c r="R5" s="1216"/>
      <c r="S5" s="1216"/>
      <c r="T5" s="1216"/>
      <c r="U5" s="581"/>
      <c r="V5" s="499"/>
    </row>
    <row r="6" spans="1:29" ht="3" customHeight="1">
      <c r="J6" s="483"/>
      <c r="K6" s="483"/>
      <c r="L6" s="479"/>
      <c r="M6" s="479"/>
      <c r="N6" s="479"/>
      <c r="O6" s="482"/>
      <c r="P6" s="482"/>
      <c r="Q6" s="482"/>
      <c r="R6" s="482"/>
      <c r="S6" s="482"/>
      <c r="T6" s="482"/>
      <c r="U6" s="479"/>
    </row>
    <row r="7" spans="1:29" s="493" customFormat="1" ht="22.5">
      <c r="A7" s="507"/>
      <c r="B7" s="507"/>
      <c r="C7" s="507"/>
      <c r="D7" s="507"/>
      <c r="E7" s="507"/>
      <c r="F7" s="507"/>
      <c r="G7" s="507"/>
      <c r="H7" s="507"/>
      <c r="L7" s="501"/>
      <c r="M7" s="619" t="s">
        <v>502</v>
      </c>
      <c r="N7" s="668"/>
      <c r="O7" s="1248" t="str">
        <f>IF(NameOrPr_ch="",IF(NameOrPr="","",NameOrPr),NameOrPr_ch)</f>
        <v>РСТ по РО</v>
      </c>
      <c r="P7" s="1249"/>
      <c r="Q7" s="1249"/>
      <c r="R7" s="1249"/>
      <c r="S7" s="1249"/>
      <c r="T7" s="1250"/>
      <c r="U7" s="669"/>
      <c r="Y7" s="1015"/>
      <c r="Z7" s="507"/>
      <c r="AA7" s="507"/>
      <c r="AB7" s="507"/>
      <c r="AC7" s="507"/>
    </row>
    <row r="8" spans="1:29" s="572" customFormat="1" ht="18.75">
      <c r="A8" s="592"/>
      <c r="B8" s="592"/>
      <c r="C8" s="592"/>
      <c r="D8" s="592"/>
      <c r="E8" s="592"/>
      <c r="F8" s="592"/>
      <c r="G8" s="592"/>
      <c r="H8" s="592"/>
      <c r="L8" s="501"/>
      <c r="M8" s="619" t="s">
        <v>597</v>
      </c>
      <c r="N8" s="668"/>
      <c r="O8" s="1248" t="str">
        <f>IF(datePr_ch="",IF(datePr="","",datePr),datePr_ch)</f>
        <v>22.11.2022</v>
      </c>
      <c r="P8" s="1249"/>
      <c r="Q8" s="1249"/>
      <c r="R8" s="1249"/>
      <c r="S8" s="1249"/>
      <c r="T8" s="1250"/>
      <c r="U8" s="669"/>
      <c r="Y8" s="1015"/>
      <c r="Z8" s="592"/>
      <c r="AA8" s="592"/>
      <c r="AB8" s="592"/>
      <c r="AC8" s="592"/>
    </row>
    <row r="9" spans="1:29" s="493" customFormat="1" ht="18.75">
      <c r="A9" s="507"/>
      <c r="B9" s="507"/>
      <c r="C9" s="507"/>
      <c r="D9" s="507"/>
      <c r="E9" s="507"/>
      <c r="F9" s="507"/>
      <c r="G9" s="507"/>
      <c r="H9" s="507"/>
      <c r="L9" s="554"/>
      <c r="M9" s="619" t="s">
        <v>596</v>
      </c>
      <c r="N9" s="668"/>
      <c r="O9" s="1248" t="str">
        <f>IF(numberPr_ch="",IF(numberPr="","",numberPr),numberPr_ch)</f>
        <v>65/13</v>
      </c>
      <c r="P9" s="1249"/>
      <c r="Q9" s="1249"/>
      <c r="R9" s="1249"/>
      <c r="S9" s="1249"/>
      <c r="T9" s="1250"/>
      <c r="U9" s="669"/>
      <c r="Y9" s="1015"/>
      <c r="Z9" s="507"/>
      <c r="AA9" s="507"/>
      <c r="AB9" s="507"/>
      <c r="AC9" s="507"/>
    </row>
    <row r="10" spans="1:29" s="493" customFormat="1" ht="18.75">
      <c r="A10" s="507"/>
      <c r="B10" s="507"/>
      <c r="C10" s="507"/>
      <c r="D10" s="507"/>
      <c r="E10" s="507"/>
      <c r="F10" s="507"/>
      <c r="G10" s="507"/>
      <c r="H10" s="507"/>
      <c r="L10" s="554"/>
      <c r="M10" s="619" t="s">
        <v>501</v>
      </c>
      <c r="N10" s="668"/>
      <c r="O10" s="1248" t="str">
        <f>IF(IstPub_ch="",IF(IstPub="","",IstPub),IstPub_ch)</f>
        <v>Официальный интернет - портал правовой информации pravo.donland.ru от 23.11.2022г. №6145202211230065</v>
      </c>
      <c r="P10" s="1249"/>
      <c r="Q10" s="1249"/>
      <c r="R10" s="1249"/>
      <c r="S10" s="1249"/>
      <c r="T10" s="1250"/>
      <c r="U10" s="669"/>
      <c r="Y10" s="1015"/>
      <c r="Z10" s="507"/>
      <c r="AA10" s="507"/>
      <c r="AB10" s="507"/>
      <c r="AC10" s="507"/>
    </row>
    <row r="11" spans="1:29" s="615" customFormat="1" ht="18.75" hidden="1">
      <c r="A11" s="616"/>
      <c r="B11" s="616"/>
      <c r="C11" s="616"/>
      <c r="D11" s="616"/>
      <c r="E11" s="616"/>
      <c r="F11" s="616"/>
      <c r="G11" s="616"/>
      <c r="H11" s="616"/>
      <c r="L11" s="754"/>
      <c r="M11" s="752"/>
      <c r="O11" s="751"/>
      <c r="P11" s="751"/>
      <c r="Q11" s="773" t="s">
        <v>722</v>
      </c>
      <c r="R11" s="773" t="s">
        <v>723</v>
      </c>
      <c r="S11" s="751"/>
      <c r="T11" s="751"/>
      <c r="U11" s="669"/>
      <c r="Y11" s="775"/>
      <c r="Z11" s="616"/>
      <c r="AA11" s="616"/>
      <c r="AB11" s="616"/>
      <c r="AC11" s="616"/>
    </row>
    <row r="12" spans="1:29" s="493" customFormat="1" ht="11.25" hidden="1">
      <c r="A12" s="507"/>
      <c r="B12" s="507"/>
      <c r="C12" s="507"/>
      <c r="D12" s="507"/>
      <c r="E12" s="507"/>
      <c r="F12" s="507"/>
      <c r="G12" s="507"/>
      <c r="H12" s="507"/>
      <c r="L12" s="1217"/>
      <c r="M12" s="1217"/>
      <c r="N12" s="490"/>
      <c r="O12" s="769"/>
      <c r="P12" s="769"/>
      <c r="Q12" s="769"/>
      <c r="R12" s="769"/>
      <c r="S12" s="769"/>
      <c r="T12" s="769"/>
      <c r="U12" s="488"/>
      <c r="V12" s="505" t="s">
        <v>373</v>
      </c>
      <c r="Y12" s="1015"/>
      <c r="Z12" s="507"/>
      <c r="AA12" s="507"/>
      <c r="AB12" s="507"/>
      <c r="AC12" s="507"/>
    </row>
    <row r="13" spans="1:29" ht="15" customHeight="1">
      <c r="J13" s="483"/>
      <c r="K13" s="483"/>
      <c r="L13" s="479"/>
      <c r="M13" s="479"/>
      <c r="N13" s="479"/>
      <c r="O13" s="601"/>
      <c r="P13" s="601"/>
      <c r="Q13" s="1243"/>
      <c r="R13" s="1243"/>
      <c r="S13" s="1243"/>
      <c r="T13" s="1243"/>
      <c r="U13" s="1243"/>
      <c r="V13" s="1243"/>
    </row>
    <row r="14" spans="1:29">
      <c r="J14" s="483"/>
      <c r="K14" s="483"/>
      <c r="L14" s="1150" t="s">
        <v>454</v>
      </c>
      <c r="M14" s="1150"/>
      <c r="N14" s="1150"/>
      <c r="O14" s="1150"/>
      <c r="P14" s="1150"/>
      <c r="Q14" s="1150"/>
      <c r="R14" s="1150"/>
      <c r="S14" s="1150"/>
      <c r="T14" s="1150"/>
      <c r="U14" s="1150"/>
      <c r="V14" s="1150"/>
      <c r="W14" s="1150"/>
      <c r="X14" s="1150" t="s">
        <v>455</v>
      </c>
    </row>
    <row r="15" spans="1:29" ht="14.25" customHeight="1">
      <c r="J15" s="483"/>
      <c r="K15" s="483"/>
      <c r="L15" s="1229" t="s">
        <v>92</v>
      </c>
      <c r="M15" s="1229" t="s">
        <v>627</v>
      </c>
      <c r="N15" s="536"/>
      <c r="O15" s="1229" t="s">
        <v>628</v>
      </c>
      <c r="P15" s="1265" t="s">
        <v>629</v>
      </c>
      <c r="Q15" s="1265" t="s">
        <v>642</v>
      </c>
      <c r="R15" s="1265"/>
      <c r="S15" s="1265"/>
      <c r="T15" s="1265"/>
      <c r="U15" s="1265"/>
      <c r="V15" s="1229" t="s">
        <v>341</v>
      </c>
      <c r="W15" s="1242" t="s">
        <v>275</v>
      </c>
      <c r="X15" s="1150"/>
    </row>
    <row r="16" spans="1:29" s="525" customFormat="1" ht="25.5" customHeight="1">
      <c r="A16" s="587"/>
      <c r="B16" s="587"/>
      <c r="C16" s="587"/>
      <c r="D16" s="587"/>
      <c r="E16" s="587"/>
      <c r="F16" s="587"/>
      <c r="G16" s="593"/>
      <c r="H16" s="593"/>
      <c r="I16" s="533"/>
      <c r="J16" s="531"/>
      <c r="K16" s="531"/>
      <c r="L16" s="1229"/>
      <c r="M16" s="1229"/>
      <c r="N16" s="536"/>
      <c r="O16" s="1229"/>
      <c r="P16" s="1265"/>
      <c r="Q16" s="1265" t="s">
        <v>680</v>
      </c>
      <c r="R16" s="1265"/>
      <c r="S16" s="1256" t="s">
        <v>655</v>
      </c>
      <c r="T16" s="1256"/>
      <c r="U16" s="1256"/>
      <c r="V16" s="1229"/>
      <c r="W16" s="1242"/>
      <c r="X16" s="1150"/>
      <c r="Y16" s="1010"/>
      <c r="Z16" s="587"/>
      <c r="AA16" s="587"/>
      <c r="AB16" s="587"/>
      <c r="AC16" s="587"/>
    </row>
    <row r="17" spans="1:29" ht="14.25" customHeight="1">
      <c r="J17" s="483"/>
      <c r="K17" s="483"/>
      <c r="L17" s="1229"/>
      <c r="M17" s="1229"/>
      <c r="N17" s="536"/>
      <c r="O17" s="1229"/>
      <c r="P17" s="1265"/>
      <c r="Q17" s="536" t="s">
        <v>678</v>
      </c>
      <c r="R17" s="536" t="s">
        <v>679</v>
      </c>
      <c r="S17" s="538" t="s">
        <v>274</v>
      </c>
      <c r="T17" s="1253" t="s">
        <v>273</v>
      </c>
      <c r="U17" s="1253"/>
      <c r="V17" s="1229"/>
      <c r="W17" s="1242"/>
      <c r="X17" s="1150"/>
    </row>
    <row r="18" spans="1:29">
      <c r="J18" s="483"/>
      <c r="K18" s="491">
        <v>1</v>
      </c>
      <c r="L18" s="480" t="s">
        <v>93</v>
      </c>
      <c r="M18" s="480" t="s">
        <v>49</v>
      </c>
      <c r="N18" s="498" t="s">
        <v>49</v>
      </c>
      <c r="O18" s="489">
        <f t="shared" ref="O18:T18" ca="1" si="0">OFFSET(O18,0,-1)+1</f>
        <v>3</v>
      </c>
      <c r="P18" s="489">
        <f t="shared" ca="1" si="0"/>
        <v>4</v>
      </c>
      <c r="Q18" s="489">
        <f t="shared" ca="1" si="0"/>
        <v>5</v>
      </c>
      <c r="R18" s="489">
        <f t="shared" ca="1" si="0"/>
        <v>6</v>
      </c>
      <c r="S18" s="489">
        <f t="shared" ca="1" si="0"/>
        <v>7</v>
      </c>
      <c r="T18" s="1258">
        <f t="shared" ca="1" si="0"/>
        <v>8</v>
      </c>
      <c r="U18" s="1258"/>
      <c r="V18" s="489">
        <f ca="1">OFFSET(V18,0,-2)+1</f>
        <v>9</v>
      </c>
      <c r="W18" s="525"/>
      <c r="X18" s="489">
        <f ca="1">OFFSET(X18,0,-2)+1</f>
        <v>10</v>
      </c>
    </row>
    <row r="19" spans="1:29" ht="22.5">
      <c r="A19" s="1202">
        <v>1</v>
      </c>
      <c r="B19" s="982"/>
      <c r="C19" s="982"/>
      <c r="D19" s="982"/>
      <c r="E19" s="982"/>
      <c r="F19" s="982"/>
      <c r="G19" s="983"/>
      <c r="H19" s="983"/>
      <c r="I19" s="985"/>
      <c r="J19" s="977"/>
      <c r="K19" s="977"/>
      <c r="L19" s="595">
        <f>mergeValue(A19)</f>
        <v>1</v>
      </c>
      <c r="M19" s="643" t="s">
        <v>20</v>
      </c>
      <c r="N19" s="582"/>
      <c r="O19" s="1244"/>
      <c r="P19" s="1244"/>
      <c r="Q19" s="1244"/>
      <c r="R19" s="1244"/>
      <c r="S19" s="1244"/>
      <c r="T19" s="1244"/>
      <c r="U19" s="1244"/>
      <c r="V19" s="1244"/>
      <c r="W19" s="1244"/>
      <c r="X19" s="583" t="s">
        <v>476</v>
      </c>
    </row>
    <row r="20" spans="1:29" ht="22.5">
      <c r="A20" s="1202"/>
      <c r="B20" s="1202">
        <v>1</v>
      </c>
      <c r="C20" s="982"/>
      <c r="D20" s="982"/>
      <c r="E20" s="982"/>
      <c r="F20" s="982"/>
      <c r="G20" s="987"/>
      <c r="H20" s="984"/>
      <c r="I20" s="989"/>
      <c r="J20" s="974"/>
      <c r="K20" s="973"/>
      <c r="L20" s="595" t="str">
        <f>mergeValue(A20) &amp;"."&amp; mergeValue(B20)</f>
        <v>1.1</v>
      </c>
      <c r="M20" s="548" t="s">
        <v>16</v>
      </c>
      <c r="N20" s="582"/>
      <c r="O20" s="1244"/>
      <c r="P20" s="1244"/>
      <c r="Q20" s="1244"/>
      <c r="R20" s="1244"/>
      <c r="S20" s="1244"/>
      <c r="T20" s="1244"/>
      <c r="U20" s="1244"/>
      <c r="V20" s="1244"/>
      <c r="W20" s="1244"/>
      <c r="X20" s="583" t="s">
        <v>477</v>
      </c>
    </row>
    <row r="21" spans="1:29" ht="22.5">
      <c r="A21" s="1202"/>
      <c r="B21" s="1202"/>
      <c r="C21" s="1202">
        <v>1</v>
      </c>
      <c r="D21" s="982"/>
      <c r="E21" s="982"/>
      <c r="F21" s="982"/>
      <c r="G21" s="987"/>
      <c r="H21" s="984"/>
      <c r="I21" s="990"/>
      <c r="J21" s="974"/>
      <c r="K21" s="973"/>
      <c r="L21" s="595" t="str">
        <f>mergeValue(A21) &amp;"."&amp; mergeValue(B21)&amp;"."&amp; mergeValue(C21)</f>
        <v>1.1.1</v>
      </c>
      <c r="M21" s="549" t="s">
        <v>7</v>
      </c>
      <c r="N21" s="582"/>
      <c r="O21" s="1244"/>
      <c r="P21" s="1244"/>
      <c r="Q21" s="1244"/>
      <c r="R21" s="1244"/>
      <c r="S21" s="1244"/>
      <c r="T21" s="1244"/>
      <c r="U21" s="1244"/>
      <c r="V21" s="1244"/>
      <c r="W21" s="1244"/>
      <c r="X21" s="583" t="s">
        <v>634</v>
      </c>
    </row>
    <row r="22" spans="1:29">
      <c r="A22" s="1202"/>
      <c r="B22" s="1202"/>
      <c r="C22" s="1202"/>
      <c r="D22" s="1202">
        <v>1</v>
      </c>
      <c r="E22" s="982"/>
      <c r="F22" s="982"/>
      <c r="G22" s="987"/>
      <c r="H22" s="984"/>
      <c r="I22" s="990"/>
      <c r="J22" s="988"/>
      <c r="K22" s="973"/>
      <c r="L22" s="595" t="str">
        <f>mergeValue(A22) &amp;"."&amp; mergeValue(B22)&amp;"."&amp; mergeValue(C22)&amp;"."&amp; mergeValue(D22)</f>
        <v>1.1.1.1</v>
      </c>
      <c r="M22" s="550" t="s">
        <v>22</v>
      </c>
      <c r="N22" s="582"/>
      <c r="O22" s="1244"/>
      <c r="P22" s="1244"/>
      <c r="Q22" s="1244"/>
      <c r="R22" s="1244"/>
      <c r="S22" s="1244"/>
      <c r="T22" s="1244"/>
      <c r="U22" s="1244"/>
      <c r="V22" s="1244"/>
      <c r="W22" s="1244"/>
      <c r="X22" s="1022" t="s">
        <v>688</v>
      </c>
    </row>
    <row r="23" spans="1:29" ht="42.95" customHeight="1">
      <c r="A23" s="1202"/>
      <c r="B23" s="1202"/>
      <c r="C23" s="1202"/>
      <c r="D23" s="1202"/>
      <c r="E23" s="982">
        <v>1</v>
      </c>
      <c r="F23" s="982"/>
      <c r="G23" s="987"/>
      <c r="H23" s="984"/>
      <c r="I23" s="990"/>
      <c r="J23" s="988"/>
      <c r="K23" s="978"/>
      <c r="L23" s="595" t="str">
        <f>mergeValue(A23) &amp;"."&amp; mergeValue(B23)&amp;"."&amp; mergeValue(C23)&amp;"."&amp; mergeValue(D23)&amp;"."&amp; mergeValue(E23)</f>
        <v>1.1.1.1.1</v>
      </c>
      <c r="M23" s="1074"/>
      <c r="N23" s="544"/>
      <c r="O23" s="1076"/>
      <c r="P23" s="1077"/>
      <c r="Q23" s="673"/>
      <c r="R23" s="673"/>
      <c r="S23" s="1101"/>
      <c r="T23" s="652" t="s">
        <v>85</v>
      </c>
      <c r="U23" s="1099"/>
      <c r="V23" s="776" t="s">
        <v>85</v>
      </c>
      <c r="W23" s="841"/>
      <c r="X23" s="1219" t="s">
        <v>689</v>
      </c>
      <c r="Y23" s="1010" t="str">
        <f>strCheckDateTwo(N23:W23)</f>
        <v/>
      </c>
    </row>
    <row r="24" spans="1:29" hidden="1">
      <c r="A24" s="1202"/>
      <c r="B24" s="1202"/>
      <c r="C24" s="1202"/>
      <c r="D24" s="1202"/>
      <c r="E24" s="982"/>
      <c r="F24" s="982"/>
      <c r="G24" s="987"/>
      <c r="H24" s="984"/>
      <c r="I24" s="990"/>
      <c r="J24" s="988"/>
      <c r="K24" s="978"/>
      <c r="L24" s="633"/>
      <c r="M24" s="563"/>
      <c r="N24" s="648"/>
      <c r="O24" s="648"/>
      <c r="P24" s="648"/>
      <c r="Q24" s="648"/>
      <c r="R24" s="586" t="str">
        <f>S23 &amp; "-" &amp; U23</f>
        <v>-</v>
      </c>
      <c r="S24" s="514"/>
      <c r="T24" s="588"/>
      <c r="U24" s="514"/>
      <c r="V24" s="648"/>
      <c r="W24" s="840"/>
      <c r="X24" s="1220"/>
    </row>
    <row r="25" spans="1:29" ht="15" customHeight="1">
      <c r="A25" s="1202"/>
      <c r="B25" s="1202"/>
      <c r="C25" s="1202"/>
      <c r="D25" s="1202"/>
      <c r="E25" s="982"/>
      <c r="F25" s="982"/>
      <c r="G25" s="987"/>
      <c r="H25" s="984"/>
      <c r="I25" s="990"/>
      <c r="J25" s="988"/>
      <c r="K25" s="978"/>
      <c r="L25" s="540"/>
      <c r="M25" s="553" t="s">
        <v>5</v>
      </c>
      <c r="N25" s="551"/>
      <c r="O25" s="547"/>
      <c r="P25" s="547"/>
      <c r="Q25" s="547"/>
      <c r="R25" s="547"/>
      <c r="S25" s="575"/>
      <c r="T25" s="566"/>
      <c r="U25" s="565"/>
      <c r="V25" s="551"/>
      <c r="W25" s="551"/>
      <c r="X25" s="1221"/>
    </row>
    <row r="26" spans="1:29" s="477" customFormat="1" ht="15" customHeight="1">
      <c r="A26" s="1202"/>
      <c r="B26" s="1202"/>
      <c r="C26" s="1202"/>
      <c r="D26" s="986"/>
      <c r="E26" s="986"/>
      <c r="F26" s="986"/>
      <c r="G26" s="987"/>
      <c r="H26" s="986"/>
      <c r="I26" s="990"/>
      <c r="J26" s="976"/>
      <c r="K26" s="980"/>
      <c r="L26" s="540"/>
      <c r="M26" s="552" t="s">
        <v>17</v>
      </c>
      <c r="N26" s="551"/>
      <c r="O26" s="547"/>
      <c r="P26" s="547"/>
      <c r="Q26" s="547"/>
      <c r="R26" s="547"/>
      <c r="S26" s="575"/>
      <c r="T26" s="566"/>
      <c r="U26" s="565"/>
      <c r="V26" s="551"/>
      <c r="W26" s="566"/>
      <c r="X26" s="1006"/>
      <c r="Y26" s="1079"/>
      <c r="Z26" s="503"/>
      <c r="AA26" s="503"/>
      <c r="AB26" s="503"/>
      <c r="AC26" s="503"/>
    </row>
    <row r="27" spans="1:29" s="477" customFormat="1" ht="15" customHeight="1">
      <c r="A27" s="1202"/>
      <c r="B27" s="1202"/>
      <c r="C27" s="986"/>
      <c r="D27" s="986"/>
      <c r="E27" s="986"/>
      <c r="F27" s="986"/>
      <c r="G27" s="987"/>
      <c r="H27" s="986"/>
      <c r="I27" s="981"/>
      <c r="J27" s="976"/>
      <c r="K27" s="980"/>
      <c r="L27" s="540"/>
      <c r="M27" s="551" t="s">
        <v>18</v>
      </c>
      <c r="N27" s="551"/>
      <c r="O27" s="547"/>
      <c r="P27" s="547"/>
      <c r="Q27" s="547"/>
      <c r="R27" s="547"/>
      <c r="S27" s="575"/>
      <c r="T27" s="566"/>
      <c r="U27" s="565"/>
      <c r="V27" s="551"/>
      <c r="W27" s="566"/>
      <c r="X27" s="562"/>
      <c r="Y27" s="1079"/>
      <c r="Z27" s="503"/>
      <c r="AA27" s="503"/>
      <c r="AB27" s="503"/>
      <c r="AC27" s="503"/>
    </row>
    <row r="28" spans="1:29" s="477" customFormat="1" ht="15" customHeight="1">
      <c r="A28" s="1202"/>
      <c r="B28" s="986"/>
      <c r="C28" s="986"/>
      <c r="D28" s="986"/>
      <c r="E28" s="986"/>
      <c r="F28" s="986"/>
      <c r="G28" s="987"/>
      <c r="H28" s="986"/>
      <c r="I28" s="981"/>
      <c r="J28" s="976"/>
      <c r="K28" s="980"/>
      <c r="L28" s="540"/>
      <c r="M28" s="560" t="s">
        <v>19</v>
      </c>
      <c r="N28" s="551"/>
      <c r="O28" s="547"/>
      <c r="P28" s="547"/>
      <c r="Q28" s="547"/>
      <c r="R28" s="547"/>
      <c r="S28" s="575"/>
      <c r="T28" s="566"/>
      <c r="U28" s="565"/>
      <c r="V28" s="551"/>
      <c r="W28" s="566"/>
      <c r="X28" s="562"/>
      <c r="Y28" s="1079"/>
      <c r="Z28" s="503"/>
      <c r="AA28" s="503"/>
      <c r="AB28" s="503"/>
      <c r="AC28" s="503"/>
    </row>
    <row r="29" spans="1:29" s="477" customFormat="1" ht="15" customHeight="1">
      <c r="A29" s="972"/>
      <c r="B29" s="972"/>
      <c r="C29" s="972"/>
      <c r="D29" s="972"/>
      <c r="E29" s="972"/>
      <c r="F29" s="972"/>
      <c r="G29" s="979"/>
      <c r="H29" s="980"/>
      <c r="I29" s="975"/>
      <c r="J29" s="976"/>
      <c r="K29" s="972"/>
      <c r="L29" s="540"/>
      <c r="M29" s="567" t="s">
        <v>309</v>
      </c>
      <c r="N29" s="551"/>
      <c r="O29" s="547"/>
      <c r="P29" s="547"/>
      <c r="Q29" s="547"/>
      <c r="R29" s="547"/>
      <c r="S29" s="575"/>
      <c r="T29" s="566"/>
      <c r="U29" s="565"/>
      <c r="V29" s="551"/>
      <c r="W29" s="566"/>
      <c r="X29" s="562"/>
      <c r="Y29" s="1079"/>
      <c r="Z29" s="503"/>
      <c r="AA29" s="503"/>
      <c r="AB29" s="503"/>
      <c r="AC29" s="503"/>
    </row>
    <row r="30" spans="1:29" ht="3" customHeight="1"/>
    <row r="31" spans="1:29" ht="96" customHeight="1">
      <c r="L31" s="1">
        <v>1</v>
      </c>
      <c r="M31" s="1195" t="s">
        <v>690</v>
      </c>
      <c r="N31" s="1195"/>
      <c r="O31" s="1195"/>
      <c r="P31" s="1195"/>
      <c r="Q31" s="1195"/>
      <c r="R31" s="1195"/>
      <c r="S31" s="1195"/>
      <c r="T31" s="1195"/>
      <c r="U31" s="1195"/>
      <c r="V31" s="1195"/>
      <c r="W31" s="1195"/>
      <c r="X31" s="1195"/>
      <c r="Y31" s="1100"/>
      <c r="Z31" s="518"/>
      <c r="AA31" s="518"/>
      <c r="AB31" s="518"/>
      <c r="AC31" s="518"/>
    </row>
    <row r="32" spans="1:29">
      <c r="M32" s="517"/>
      <c r="N32" s="517"/>
      <c r="O32" s="517"/>
      <c r="P32" s="517"/>
      <c r="Q32" s="517"/>
      <c r="R32" s="517"/>
      <c r="S32" s="517"/>
      <c r="T32" s="517"/>
      <c r="U32" s="517"/>
      <c r="V32" s="517"/>
      <c r="W32" s="517"/>
      <c r="X32" s="517"/>
      <c r="Y32" s="1016"/>
      <c r="Z32" s="508"/>
      <c r="AA32" s="508"/>
      <c r="AB32" s="508"/>
      <c r="AC32" s="508"/>
    </row>
  </sheetData>
  <sheetProtection algorithmName="SHA-512" hashValue="7mODqx6cWkUcQCn6ek5lnEApaSoS7ec6/ycklC5qnY57TBAzrFGo9qCUYf05KSgphX0p0E228CPzxYTAOYBOzQ==" saltValue="STh2sB4of7aPoowslMiYmw==" spinCount="100000" sheet="1" objects="1" scenarios="1" formatColumns="0" formatRows="0"/>
  <dataConsolidate link="1"/>
  <mergeCells count="30">
    <mergeCell ref="M31:X31"/>
    <mergeCell ref="P15:P17"/>
    <mergeCell ref="L14:W14"/>
    <mergeCell ref="O7:T7"/>
    <mergeCell ref="O8:T8"/>
    <mergeCell ref="Q15:U15"/>
    <mergeCell ref="S16:U16"/>
    <mergeCell ref="Q16:R16"/>
    <mergeCell ref="O21:W21"/>
    <mergeCell ref="X14:X17"/>
    <mergeCell ref="X23:X25"/>
    <mergeCell ref="L5:T5"/>
    <mergeCell ref="T18:U18"/>
    <mergeCell ref="V15:V17"/>
    <mergeCell ref="W15:W17"/>
    <mergeCell ref="L15:L17"/>
    <mergeCell ref="M15:M17"/>
    <mergeCell ref="O15:O17"/>
    <mergeCell ref="T17:U17"/>
    <mergeCell ref="L12:M12"/>
    <mergeCell ref="Q13:V13"/>
    <mergeCell ref="O9:T9"/>
    <mergeCell ref="O10:T10"/>
    <mergeCell ref="A19:A28"/>
    <mergeCell ref="O19:W19"/>
    <mergeCell ref="B20:B27"/>
    <mergeCell ref="O20:W20"/>
    <mergeCell ref="C21:C26"/>
    <mergeCell ref="D22:D25"/>
    <mergeCell ref="O22:W22"/>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LZ19:WLZ23 WCD19:WCD23 VSH19:VSH23 VIL19:VIL23 UYP19:UYP23 UOT19:UOT23 UEX19:UEX23 TVB19:TVB23 TLF19:TLF23 TBJ19:TBJ23 SRN19:SRN23 SHR19:SHR23 RXV19:RXV23 RNZ19:RNZ23 RED19:RED23 QUH19:QUH23 QKL19:QKL23 QAP19:QAP23 PQT19:PQT23 PGX19:PGX23 OXB19:OXB23 ONF19:ONF23 ODJ19:ODJ23 NTN19:NTN23 NJR19:NJR23 MZV19:MZV23 MPZ19:MPZ23 MGD19:MGD23 LWH19:LWH23 LML19:LML23 LCP19:LCP23 KST19:KST23 KIX19:KIX23 JZB19:JZB23 JPF19:JPF23 JFJ19:JFJ23 IVN19:IVN23 ILR19:ILR23 IBV19:IBV23 HRZ19:HRZ23 HID19:HID23 GYH19:GYH23 GOL19:GOL23 GEP19:GEP23 FUT19:FUT23 FKX19:FKX23 FBB19:FBB23 ERF19:ERF23 EHJ19:EHJ23 DXN19:DXN23 DNR19:DNR23 DDV19:DDV23 CTZ19:CTZ23 CKD19:CKD23 CAH19:CAH23 BQL19:BQL23 BGP19:BGP23 AWT19:AWT23 AMX19:AMX23 ADB19:ADB23 TF19:TF23 JJ19:JJ23 WVV19:WVV23 SW2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210</v>
      </c>
    </row>
    <row r="2" spans="1:20" ht="22.5">
      <c r="F2" s="1196" t="s">
        <v>491</v>
      </c>
      <c r="G2" s="1197"/>
      <c r="H2" s="1198"/>
      <c r="I2" s="436"/>
    </row>
    <row r="3" spans="1:20" ht="3" customHeight="1"/>
    <row r="4" spans="1:20" s="190" customFormat="1" ht="11.25">
      <c r="A4" s="214"/>
      <c r="B4" s="214"/>
      <c r="C4" s="214"/>
      <c r="D4" s="214"/>
      <c r="F4" s="1150" t="s">
        <v>454</v>
      </c>
      <c r="G4" s="1150"/>
      <c r="H4" s="1150"/>
      <c r="I4" s="1199" t="s">
        <v>455</v>
      </c>
      <c r="J4" s="214"/>
      <c r="K4" s="214"/>
      <c r="L4" s="214"/>
      <c r="M4" s="214"/>
      <c r="N4" s="214"/>
      <c r="O4" s="214"/>
      <c r="P4" s="214"/>
      <c r="Q4" s="214"/>
      <c r="R4" s="214"/>
      <c r="S4" s="214"/>
      <c r="T4" s="214"/>
    </row>
    <row r="5" spans="1:20" s="190" customFormat="1" ht="11.25" customHeight="1">
      <c r="A5" s="214"/>
      <c r="B5" s="214"/>
      <c r="C5" s="214"/>
      <c r="D5" s="214"/>
      <c r="F5" s="319" t="s">
        <v>92</v>
      </c>
      <c r="G5" s="337" t="s">
        <v>457</v>
      </c>
      <c r="H5" s="318" t="s">
        <v>442</v>
      </c>
      <c r="I5" s="1199"/>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5">
        <v>1</v>
      </c>
      <c r="G7" s="417" t="s">
        <v>492</v>
      </c>
      <c r="H7" s="317" t="str">
        <f>IF(dateCh="","",dateCh)</f>
        <v>28.11.2022</v>
      </c>
      <c r="I7" s="196" t="s">
        <v>493</v>
      </c>
      <c r="J7" s="334"/>
      <c r="K7" s="214"/>
      <c r="L7" s="214"/>
      <c r="M7" s="214"/>
      <c r="N7" s="214"/>
      <c r="O7" s="214"/>
      <c r="P7" s="214"/>
      <c r="Q7" s="214"/>
      <c r="R7" s="214"/>
      <c r="S7" s="214"/>
      <c r="T7" s="214"/>
    </row>
    <row r="8" spans="1:20" s="190" customFormat="1" ht="45">
      <c r="A8" s="1200">
        <v>1</v>
      </c>
      <c r="B8" s="214"/>
      <c r="C8" s="214"/>
      <c r="D8" s="214"/>
      <c r="F8" s="335" t="str">
        <f>"2." &amp;mergeValue(A8)</f>
        <v>2.1</v>
      </c>
      <c r="G8" s="417" t="s">
        <v>494</v>
      </c>
      <c r="H8" s="317" t="str">
        <f>IF('Перечень тарифов'!R21="","наименование отсутствует","" &amp; 'Перечень тарифов'!R21 &amp; "")</f>
        <v>наименование отсутствует</v>
      </c>
      <c r="I8" s="196" t="s">
        <v>591</v>
      </c>
      <c r="J8" s="334"/>
      <c r="K8" s="214"/>
      <c r="L8" s="214"/>
      <c r="M8" s="214"/>
      <c r="N8" s="214"/>
      <c r="O8" s="214"/>
      <c r="P8" s="214"/>
      <c r="Q8" s="214"/>
      <c r="R8" s="214"/>
      <c r="S8" s="214"/>
      <c r="T8" s="214"/>
    </row>
    <row r="9" spans="1:20" s="190" customFormat="1" ht="22.5">
      <c r="A9" s="1200"/>
      <c r="B9" s="214"/>
      <c r="C9" s="214"/>
      <c r="D9" s="214"/>
      <c r="F9" s="335" t="str">
        <f>"3." &amp;mergeValue(A9)</f>
        <v>3.1</v>
      </c>
      <c r="G9" s="417" t="s">
        <v>495</v>
      </c>
      <c r="H9" s="317" t="str">
        <f>IF('Перечень тарифов'!F21="","наименование отсутствует","" &amp; 'Перечень тарифов'!F21 &amp; "")</f>
        <v>Производство тепловой энергии. Некомбинированная выработка</v>
      </c>
      <c r="I9" s="196" t="s">
        <v>589</v>
      </c>
      <c r="J9" s="334"/>
      <c r="K9" s="214"/>
      <c r="L9" s="214"/>
      <c r="M9" s="214"/>
      <c r="N9" s="214"/>
      <c r="O9" s="214"/>
      <c r="P9" s="214"/>
      <c r="Q9" s="214"/>
      <c r="R9" s="214"/>
      <c r="S9" s="214"/>
      <c r="T9" s="214"/>
    </row>
    <row r="10" spans="1:20" s="190" customFormat="1" ht="22.5">
      <c r="A10" s="1200"/>
      <c r="B10" s="214"/>
      <c r="C10" s="214"/>
      <c r="D10" s="214"/>
      <c r="F10" s="335" t="str">
        <f>"4."&amp;mergeValue(A10)</f>
        <v>4.1</v>
      </c>
      <c r="G10" s="417" t="s">
        <v>496</v>
      </c>
      <c r="H10" s="318" t="s">
        <v>458</v>
      </c>
      <c r="I10" s="196"/>
      <c r="J10" s="334"/>
      <c r="K10" s="214"/>
      <c r="L10" s="214"/>
      <c r="M10" s="214"/>
      <c r="N10" s="214"/>
      <c r="O10" s="214"/>
      <c r="P10" s="214"/>
      <c r="Q10" s="214"/>
      <c r="R10" s="214"/>
      <c r="S10" s="214"/>
      <c r="T10" s="214"/>
    </row>
    <row r="11" spans="1:20" s="190" customFormat="1" ht="18.75">
      <c r="A11" s="1200"/>
      <c r="B11" s="1200">
        <v>1</v>
      </c>
      <c r="C11" s="441"/>
      <c r="D11" s="441"/>
      <c r="F11" s="335" t="str">
        <f>"4."&amp;mergeValue(A11) &amp;"."&amp;mergeValue(B11)</f>
        <v>4.1.1</v>
      </c>
      <c r="G11" s="324" t="s">
        <v>593</v>
      </c>
      <c r="H11" s="317" t="str">
        <f>IF(region_name="","",region_name)</f>
        <v>Ростовская область</v>
      </c>
      <c r="I11" s="196" t="s">
        <v>499</v>
      </c>
      <c r="J11" s="334"/>
      <c r="K11" s="214"/>
      <c r="L11" s="214"/>
      <c r="M11" s="214"/>
      <c r="N11" s="214"/>
      <c r="O11" s="214"/>
      <c r="P11" s="214"/>
      <c r="Q11" s="214"/>
      <c r="R11" s="214"/>
      <c r="S11" s="214"/>
      <c r="T11" s="214"/>
    </row>
    <row r="12" spans="1:20" s="190" customFormat="1" ht="22.5">
      <c r="A12" s="1200"/>
      <c r="B12" s="1200"/>
      <c r="C12" s="1200">
        <v>1</v>
      </c>
      <c r="D12" s="441"/>
      <c r="F12" s="335" t="str">
        <f>"4."&amp;mergeValue(A12) &amp;"."&amp;mergeValue(B12)&amp;"."&amp;mergeValue(C12)</f>
        <v>4.1.1.1</v>
      </c>
      <c r="G12" s="341" t="s">
        <v>497</v>
      </c>
      <c r="H12" s="317" t="str">
        <f>IF(Территории!H13="","","" &amp; Территории!H13 &amp; "")</f>
        <v>Егорлыкский район</v>
      </c>
      <c r="I12" s="196" t="s">
        <v>500</v>
      </c>
      <c r="J12" s="334"/>
      <c r="K12" s="214"/>
      <c r="L12" s="214"/>
      <c r="M12" s="214"/>
      <c r="N12" s="214"/>
      <c r="O12" s="214"/>
      <c r="P12" s="214"/>
      <c r="Q12" s="214"/>
      <c r="R12" s="214"/>
      <c r="S12" s="214"/>
      <c r="T12" s="214"/>
    </row>
    <row r="13" spans="1:20" s="190" customFormat="1" ht="56.25">
      <c r="A13" s="1200"/>
      <c r="B13" s="1200"/>
      <c r="C13" s="1200"/>
      <c r="D13" s="441">
        <v>1</v>
      </c>
      <c r="F13" s="335" t="str">
        <f>"4."&amp;mergeValue(A13) &amp;"."&amp;mergeValue(B13)&amp;"."&amp;mergeValue(C13)&amp;"."&amp;mergeValue(D13)</f>
        <v>4.1.1.1.1</v>
      </c>
      <c r="G13" s="420" t="s">
        <v>498</v>
      </c>
      <c r="H13" s="317" t="str">
        <f>IF(Территории!R14="","","" &amp; Территории!R14 &amp; "")</f>
        <v>Егорлыкское сельское поселение (60615417)</v>
      </c>
      <c r="I13" s="1107" t="s">
        <v>592</v>
      </c>
      <c r="J13" s="334"/>
      <c r="K13" s="214"/>
      <c r="L13" s="214"/>
      <c r="M13" s="214"/>
      <c r="N13" s="214"/>
      <c r="O13" s="214"/>
      <c r="P13" s="214"/>
      <c r="Q13" s="214"/>
      <c r="R13" s="214"/>
      <c r="S13" s="214"/>
      <c r="T13" s="214"/>
    </row>
    <row r="14" spans="1:20" s="326" customFormat="1" ht="3" customHeight="1">
      <c r="A14" s="327"/>
      <c r="B14" s="327"/>
      <c r="C14" s="327"/>
      <c r="D14" s="327"/>
      <c r="F14" s="325"/>
      <c r="G14" s="418"/>
      <c r="H14" s="419"/>
      <c r="I14" s="226"/>
      <c r="J14" s="327"/>
      <c r="K14" s="327"/>
      <c r="L14" s="327"/>
      <c r="M14" s="327"/>
      <c r="N14" s="327"/>
      <c r="O14" s="327"/>
      <c r="P14" s="327"/>
      <c r="Q14" s="327"/>
      <c r="R14" s="327"/>
      <c r="S14" s="327"/>
      <c r="T14" s="327"/>
    </row>
    <row r="15" spans="1:20" s="326" customFormat="1" ht="15" customHeight="1">
      <c r="A15" s="327"/>
      <c r="B15" s="327"/>
      <c r="C15" s="327"/>
      <c r="D15" s="327"/>
      <c r="F15" s="325"/>
      <c r="G15" s="1195" t="s">
        <v>594</v>
      </c>
      <c r="H15" s="1195"/>
      <c r="I15" s="226"/>
      <c r="J15" s="327"/>
      <c r="K15" s="327"/>
      <c r="L15" s="327"/>
      <c r="M15" s="327"/>
      <c r="N15" s="327"/>
      <c r="O15" s="327"/>
      <c r="P15" s="327"/>
      <c r="Q15" s="327"/>
      <c r="R15" s="327"/>
      <c r="S15" s="327"/>
      <c r="T15" s="327"/>
    </row>
  </sheetData>
  <sheetProtection algorithmName="SHA-512" hashValue="50DnObIyQhFNQDAEYY7RjYPmBNTUCnae81idX+wztYSSlPdA76Mswvu17yIzp1notXQhaec1I89cH6WlVbqFJQ==" saltValue="+b34E3UQfJVl0j2f1CNKDg=="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EAEBEE"/>
    <pageSetUpPr fitToPage="1"/>
  </sheetPr>
  <dimension ref="A1:P21"/>
  <sheetViews>
    <sheetView showGridLines="0" topLeftCell="C4" zoomScaleNormal="100" workbookViewId="0"/>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6" width="64.140625" style="36" customWidth="1"/>
    <col min="7" max="7" width="115.7109375" style="36" customWidth="1"/>
    <col min="8" max="8" width="10.5703125" style="36"/>
    <col min="9" max="10" width="10.5703125" style="212"/>
    <col min="11" max="16384" width="10.5703125" style="36"/>
  </cols>
  <sheetData>
    <row r="1" spans="1:16" hidden="1">
      <c r="M1" s="412"/>
      <c r="N1" s="412"/>
      <c r="P1" s="412"/>
    </row>
    <row r="2" spans="1:16" hidden="1"/>
    <row r="3" spans="1:16" hidden="1"/>
    <row r="4" spans="1:16" ht="3" customHeight="1">
      <c r="C4" s="86"/>
      <c r="D4" s="37"/>
      <c r="E4" s="37"/>
      <c r="F4" s="38"/>
      <c r="G4" s="38"/>
    </row>
    <row r="5" spans="1:16" ht="22.5">
      <c r="C5" s="86"/>
      <c r="D5" s="1216" t="s">
        <v>731</v>
      </c>
      <c r="E5" s="1216"/>
      <c r="F5" s="1216"/>
      <c r="G5" s="438"/>
    </row>
    <row r="6" spans="1:16" ht="3" customHeight="1">
      <c r="C6" s="86"/>
      <c r="D6" s="37"/>
      <c r="E6" s="84"/>
      <c r="F6" s="83"/>
      <c r="G6" s="286"/>
    </row>
    <row r="7" spans="1:16">
      <c r="C7" s="86"/>
      <c r="D7" s="1229" t="s">
        <v>454</v>
      </c>
      <c r="E7" s="1229"/>
      <c r="F7" s="1229"/>
      <c r="G7" s="1272" t="s">
        <v>455</v>
      </c>
    </row>
    <row r="8" spans="1:16">
      <c r="C8" s="86"/>
      <c r="D8" s="103" t="s">
        <v>92</v>
      </c>
      <c r="E8" s="113" t="s">
        <v>457</v>
      </c>
      <c r="F8" s="113" t="s">
        <v>456</v>
      </c>
      <c r="G8" s="1272"/>
    </row>
    <row r="9" spans="1:16" ht="12" customHeight="1">
      <c r="C9" s="86"/>
      <c r="D9" s="42" t="s">
        <v>93</v>
      </c>
      <c r="E9" s="42" t="s">
        <v>49</v>
      </c>
      <c r="F9" s="42" t="s">
        <v>50</v>
      </c>
      <c r="G9" s="42" t="s">
        <v>51</v>
      </c>
    </row>
    <row r="10" spans="1:16" ht="22.5">
      <c r="A10" s="285"/>
      <c r="C10" s="86"/>
      <c r="D10" s="187">
        <v>1</v>
      </c>
      <c r="E10" s="294" t="s">
        <v>693</v>
      </c>
      <c r="F10" s="295" t="s">
        <v>458</v>
      </c>
      <c r="G10" s="196"/>
    </row>
    <row r="11" spans="1:16">
      <c r="A11" s="285"/>
      <c r="C11" s="86"/>
      <c r="D11" s="187" t="s">
        <v>295</v>
      </c>
      <c r="E11" s="287" t="s">
        <v>694</v>
      </c>
      <c r="F11" s="295" t="s">
        <v>458</v>
      </c>
      <c r="G11" s="196"/>
    </row>
    <row r="12" spans="1:16" ht="21" customHeight="1">
      <c r="A12" s="285"/>
      <c r="C12" s="86"/>
      <c r="D12" s="187" t="s">
        <v>8</v>
      </c>
      <c r="E12" s="289"/>
      <c r="F12" s="314"/>
      <c r="G12" s="1219" t="s">
        <v>598</v>
      </c>
    </row>
    <row r="13" spans="1:16" ht="15" customHeight="1">
      <c r="A13" s="285"/>
      <c r="C13" s="86"/>
      <c r="D13" s="114"/>
      <c r="E13" s="301" t="s">
        <v>328</v>
      </c>
      <c r="F13" s="298"/>
      <c r="G13" s="1221"/>
    </row>
    <row r="14" spans="1:16">
      <c r="A14" s="285"/>
      <c r="C14" s="86"/>
      <c r="D14" s="187" t="s">
        <v>329</v>
      </c>
      <c r="E14" s="287" t="s">
        <v>695</v>
      </c>
      <c r="F14" s="295" t="s">
        <v>458</v>
      </c>
      <c r="G14" s="791"/>
    </row>
    <row r="15" spans="1:16" ht="42.95" customHeight="1">
      <c r="A15" s="285"/>
      <c r="C15" s="86"/>
      <c r="D15" s="187" t="s">
        <v>443</v>
      </c>
      <c r="E15" s="1119"/>
      <c r="F15" s="1120"/>
      <c r="G15" s="1219" t="s">
        <v>696</v>
      </c>
    </row>
    <row r="16" spans="1:16" s="801" customFormat="1" ht="15" customHeight="1">
      <c r="A16" s="805"/>
      <c r="B16" s="186"/>
      <c r="C16" s="688"/>
      <c r="D16" s="826"/>
      <c r="E16" s="829" t="s">
        <v>328</v>
      </c>
      <c r="F16" s="792"/>
      <c r="G16" s="1221"/>
      <c r="I16" s="831"/>
      <c r="J16" s="831"/>
    </row>
    <row r="17" spans="1:16" s="801" customFormat="1">
      <c r="A17" s="805"/>
      <c r="B17" s="186"/>
      <c r="C17" s="688"/>
      <c r="D17" s="187" t="s">
        <v>734</v>
      </c>
      <c r="E17" s="784" t="s">
        <v>736</v>
      </c>
      <c r="F17" s="295" t="s">
        <v>458</v>
      </c>
      <c r="G17" s="791"/>
      <c r="I17" s="831"/>
      <c r="J17" s="831"/>
    </row>
    <row r="18" spans="1:16" s="801" customFormat="1" ht="18.75" hidden="1">
      <c r="A18" s="805"/>
      <c r="B18" s="186"/>
      <c r="C18" s="688"/>
      <c r="D18" s="787" t="s">
        <v>735</v>
      </c>
      <c r="E18" s="786"/>
      <c r="F18" s="785"/>
      <c r="G18" s="800"/>
      <c r="H18" s="788"/>
      <c r="I18" s="831"/>
      <c r="J18" s="831"/>
    </row>
    <row r="19" spans="1:16" ht="15" customHeight="1">
      <c r="A19" s="285"/>
      <c r="C19" s="86"/>
      <c r="D19" s="114"/>
      <c r="E19" s="829" t="s">
        <v>328</v>
      </c>
      <c r="F19" s="792"/>
      <c r="G19" s="793"/>
    </row>
    <row r="20" spans="1:16" ht="3" customHeight="1"/>
    <row r="21" spans="1:16">
      <c r="D21" s="790" t="s">
        <v>732</v>
      </c>
      <c r="E21" s="789" t="s">
        <v>733</v>
      </c>
      <c r="F21" s="727"/>
      <c r="G21" s="727"/>
      <c r="H21" s="727"/>
      <c r="I21" s="727"/>
      <c r="J21" s="727"/>
      <c r="K21" s="727"/>
      <c r="L21" s="727"/>
      <c r="M21" s="727"/>
      <c r="N21" s="727"/>
      <c r="O21" s="727"/>
      <c r="P21" s="727"/>
    </row>
  </sheetData>
  <sheetProtection algorithmName="SHA-512" hashValue="Tf21MnZ2VzNFNNOpydaT+t2/jsgvX4nPTPvoMWIERMUu/ymOAHoJ2B4nAGH7YD2eBDY16fa2xPHKaP5GVA0qDw==" saltValue="vL8vhPuS/a305FksnwWbRg==" spinCount="100000" sheet="1" objects="1" scenarios="1" formatColumns="0" formatRows="0"/>
  <dataConsolidate link="1"/>
  <mergeCells count="5">
    <mergeCell ref="G15:G16"/>
    <mergeCell ref="D7:F7"/>
    <mergeCell ref="G7:G8"/>
    <mergeCell ref="G12:G13"/>
    <mergeCell ref="D5:F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2 F15:F16">
      <formula1>900</formula1>
    </dataValidation>
    <dataValidation type="textLength" operator="lessThanOrEqual" allowBlank="1" showInputMessage="1" showErrorMessage="1" errorTitle="Ошибка" error="Допускается ввод не более 900 символов!" sqref="G12 E15 E12 G18 G15">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EAEBEE"/>
  </sheetPr>
  <dimension ref="A1:L34"/>
  <sheetViews>
    <sheetView showGridLines="0" topLeftCell="C4" zoomScaleNormal="100" workbookViewId="0"/>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5" width="63.42578125" style="36" customWidth="1"/>
    <col min="6" max="6" width="1.7109375" style="36" hidden="1" customWidth="1"/>
    <col min="7" max="8" width="35.7109375" style="36" customWidth="1"/>
    <col min="9" max="9" width="91.5703125" style="36" customWidth="1"/>
    <col min="10" max="10" width="10.5703125" style="36"/>
    <col min="11" max="12" width="10.5703125" style="212"/>
    <col min="13" max="16384" width="10.5703125" style="36"/>
  </cols>
  <sheetData>
    <row r="1" spans="1:9" hidden="1"/>
    <row r="2" spans="1:9" hidden="1"/>
    <row r="3" spans="1:9" hidden="1"/>
    <row r="4" spans="1:9" ht="3" customHeight="1">
      <c r="C4" s="86"/>
      <c r="D4" s="37"/>
      <c r="E4" s="37"/>
      <c r="F4" s="37"/>
      <c r="G4" s="37"/>
      <c r="H4" s="38"/>
      <c r="I4" s="38"/>
    </row>
    <row r="5" spans="1:9" ht="26.1" customHeight="1">
      <c r="C5" s="86"/>
      <c r="D5" s="1216" t="s">
        <v>697</v>
      </c>
      <c r="E5" s="1216"/>
      <c r="F5" s="1216"/>
      <c r="G5" s="1216"/>
      <c r="H5" s="1216"/>
      <c r="I5" s="336"/>
    </row>
    <row r="6" spans="1:9" ht="3" customHeight="1">
      <c r="C6" s="86"/>
      <c r="D6" s="37"/>
      <c r="E6" s="84"/>
      <c r="F6" s="84"/>
      <c r="G6" s="84"/>
      <c r="H6" s="83"/>
      <c r="I6" s="286"/>
    </row>
    <row r="7" spans="1:9" ht="21" customHeight="1">
      <c r="C7" s="86"/>
      <c r="D7" s="1229" t="s">
        <v>454</v>
      </c>
      <c r="E7" s="1229"/>
      <c r="F7" s="1229"/>
      <c r="G7" s="1229"/>
      <c r="H7" s="1229"/>
      <c r="I7" s="1272" t="s">
        <v>455</v>
      </c>
    </row>
    <row r="8" spans="1:9" ht="21" customHeight="1">
      <c r="C8" s="86"/>
      <c r="D8" s="103" t="s">
        <v>92</v>
      </c>
      <c r="E8" s="113" t="s">
        <v>457</v>
      </c>
      <c r="F8" s="113"/>
      <c r="G8" s="113" t="s">
        <v>442</v>
      </c>
      <c r="H8" s="113" t="s">
        <v>456</v>
      </c>
      <c r="I8" s="1272"/>
    </row>
    <row r="9" spans="1:9" ht="12" customHeight="1">
      <c r="C9" s="86"/>
      <c r="D9" s="42" t="s">
        <v>93</v>
      </c>
      <c r="E9" s="42" t="s">
        <v>49</v>
      </c>
      <c r="F9" s="42"/>
      <c r="G9" s="42" t="s">
        <v>50</v>
      </c>
      <c r="H9" s="42" t="s">
        <v>51</v>
      </c>
      <c r="I9" s="42" t="s">
        <v>68</v>
      </c>
    </row>
    <row r="10" spans="1:9">
      <c r="A10" s="285"/>
      <c r="C10" s="86"/>
      <c r="D10" s="187">
        <v>1</v>
      </c>
      <c r="E10" s="1275" t="s">
        <v>459</v>
      </c>
      <c r="F10" s="1275"/>
      <c r="G10" s="1275"/>
      <c r="H10" s="1275"/>
      <c r="I10" s="307"/>
    </row>
    <row r="11" spans="1:9" ht="20.100000000000001" customHeight="1">
      <c r="A11" s="285"/>
      <c r="C11" s="86"/>
      <c r="D11" s="187" t="s">
        <v>295</v>
      </c>
      <c r="E11" s="287" t="s">
        <v>460</v>
      </c>
      <c r="F11" s="295"/>
      <c r="G11" s="432"/>
      <c r="H11" s="295" t="s">
        <v>458</v>
      </c>
      <c r="I11" s="196" t="s">
        <v>461</v>
      </c>
    </row>
    <row r="12" spans="1:9" ht="45">
      <c r="A12" s="285"/>
      <c r="C12" s="86"/>
      <c r="D12" s="187" t="s">
        <v>329</v>
      </c>
      <c r="E12" s="287" t="s">
        <v>462</v>
      </c>
      <c r="F12" s="295"/>
      <c r="G12" s="414"/>
      <c r="H12" s="314"/>
      <c r="I12" s="415" t="s">
        <v>698</v>
      </c>
    </row>
    <row r="13" spans="1:9" ht="22.5">
      <c r="A13" s="285"/>
      <c r="B13" s="186">
        <v>3</v>
      </c>
      <c r="C13" s="86"/>
      <c r="D13" s="187">
        <v>2</v>
      </c>
      <c r="E13" s="352" t="s">
        <v>699</v>
      </c>
      <c r="F13" s="295"/>
      <c r="G13" s="295" t="s">
        <v>458</v>
      </c>
      <c r="H13" s="314"/>
      <c r="I13" s="416" t="s">
        <v>463</v>
      </c>
    </row>
    <row r="14" spans="1:9" ht="39" customHeight="1">
      <c r="A14" s="285"/>
      <c r="C14" s="86"/>
      <c r="D14" s="187">
        <v>3</v>
      </c>
      <c r="E14" s="1273" t="s">
        <v>700</v>
      </c>
      <c r="F14" s="1273"/>
      <c r="G14" s="1273"/>
      <c r="H14" s="1273"/>
      <c r="I14" s="413"/>
    </row>
    <row r="15" spans="1:9" ht="20.100000000000001" customHeight="1">
      <c r="A15" s="285"/>
      <c r="C15" s="86"/>
      <c r="D15" s="187" t="s">
        <v>444</v>
      </c>
      <c r="E15" s="296"/>
      <c r="F15" s="295"/>
      <c r="G15" s="295" t="s">
        <v>458</v>
      </c>
      <c r="H15" s="314"/>
      <c r="I15" s="1219" t="s">
        <v>701</v>
      </c>
    </row>
    <row r="16" spans="1:9" ht="15" customHeight="1">
      <c r="A16" s="285"/>
      <c r="C16" s="86"/>
      <c r="D16" s="114"/>
      <c r="E16" s="300" t="s">
        <v>328</v>
      </c>
      <c r="F16" s="301"/>
      <c r="G16" s="301"/>
      <c r="H16" s="298"/>
      <c r="I16" s="1221"/>
    </row>
    <row r="17" spans="1:12" ht="69" customHeight="1">
      <c r="A17" s="285"/>
      <c r="B17" s="186">
        <v>3</v>
      </c>
      <c r="C17" s="86"/>
      <c r="D17" s="187">
        <v>4</v>
      </c>
      <c r="E17" s="1273" t="s">
        <v>702</v>
      </c>
      <c r="F17" s="1273"/>
      <c r="G17" s="1273"/>
      <c r="H17" s="1273"/>
      <c r="I17" s="413"/>
    </row>
    <row r="18" spans="1:12" ht="20.100000000000001" customHeight="1">
      <c r="A18" s="285"/>
      <c r="C18" s="86"/>
      <c r="D18" s="187" t="s">
        <v>445</v>
      </c>
      <c r="E18" s="302" t="s">
        <v>464</v>
      </c>
      <c r="F18" s="295"/>
      <c r="G18" s="414"/>
      <c r="H18" s="295" t="s">
        <v>458</v>
      </c>
      <c r="I18" s="1219" t="s">
        <v>481</v>
      </c>
    </row>
    <row r="19" spans="1:12" ht="15" customHeight="1">
      <c r="A19" s="285"/>
      <c r="C19" s="86"/>
      <c r="D19" s="114"/>
      <c r="E19" s="300" t="s">
        <v>328</v>
      </c>
      <c r="F19" s="301"/>
      <c r="G19" s="301"/>
      <c r="H19" s="298"/>
      <c r="I19" s="1221"/>
    </row>
    <row r="20" spans="1:12" ht="30" customHeight="1">
      <c r="A20" s="285"/>
      <c r="B20" s="186">
        <v>3</v>
      </c>
      <c r="C20" s="86"/>
      <c r="D20" s="187">
        <v>5</v>
      </c>
      <c r="E20" s="1273" t="s">
        <v>703</v>
      </c>
      <c r="F20" s="1273"/>
      <c r="G20" s="1273"/>
      <c r="H20" s="1273"/>
      <c r="I20" s="413"/>
    </row>
    <row r="21" spans="1:12" ht="26.1" customHeight="1">
      <c r="A21" s="285"/>
      <c r="C21" s="86"/>
      <c r="D21" s="187" t="s">
        <v>446</v>
      </c>
      <c r="E21" s="1274" t="s">
        <v>704</v>
      </c>
      <c r="F21" s="1274"/>
      <c r="G21" s="1274"/>
      <c r="H21" s="1274"/>
      <c r="I21" s="413"/>
    </row>
    <row r="22" spans="1:12" ht="32.1" customHeight="1">
      <c r="A22" s="285"/>
      <c r="C22" s="86"/>
      <c r="D22" s="187" t="s">
        <v>447</v>
      </c>
      <c r="E22" s="303" t="s">
        <v>465</v>
      </c>
      <c r="F22" s="295"/>
      <c r="G22" s="414"/>
      <c r="H22" s="295" t="s">
        <v>458</v>
      </c>
      <c r="I22" s="1219" t="s">
        <v>705</v>
      </c>
    </row>
    <row r="23" spans="1:12" ht="15" customHeight="1">
      <c r="A23" s="285"/>
      <c r="C23" s="86"/>
      <c r="D23" s="114"/>
      <c r="E23" s="301" t="s">
        <v>328</v>
      </c>
      <c r="F23" s="297"/>
      <c r="G23" s="297"/>
      <c r="H23" s="298"/>
      <c r="I23" s="1221"/>
    </row>
    <row r="24" spans="1:12" ht="14.25" customHeight="1">
      <c r="A24" s="285"/>
      <c r="C24" s="86"/>
      <c r="D24" s="187" t="s">
        <v>448</v>
      </c>
      <c r="E24" s="1274" t="s">
        <v>706</v>
      </c>
      <c r="F24" s="1274"/>
      <c r="G24" s="1274"/>
      <c r="H24" s="1274"/>
      <c r="I24" s="413"/>
    </row>
    <row r="25" spans="1:12" ht="54.95" customHeight="1">
      <c r="A25" s="285"/>
      <c r="C25" s="86"/>
      <c r="D25" s="187" t="s">
        <v>449</v>
      </c>
      <c r="E25" s="303" t="s">
        <v>467</v>
      </c>
      <c r="F25" s="295"/>
      <c r="G25" s="414"/>
      <c r="H25" s="295" t="s">
        <v>458</v>
      </c>
      <c r="I25" s="1201" t="s">
        <v>599</v>
      </c>
    </row>
    <row r="26" spans="1:12" ht="15" customHeight="1">
      <c r="A26" s="285"/>
      <c r="C26" s="86"/>
      <c r="D26" s="114"/>
      <c r="E26" s="301" t="s">
        <v>328</v>
      </c>
      <c r="F26" s="297"/>
      <c r="G26" s="297"/>
      <c r="H26" s="298"/>
      <c r="I26" s="1201"/>
    </row>
    <row r="27" spans="1:12" ht="26.1" customHeight="1">
      <c r="A27" s="285"/>
      <c r="C27" s="86"/>
      <c r="D27" s="187" t="s">
        <v>450</v>
      </c>
      <c r="E27" s="1274" t="s">
        <v>707</v>
      </c>
      <c r="F27" s="1274"/>
      <c r="G27" s="1274"/>
      <c r="H27" s="1274"/>
      <c r="I27" s="413"/>
    </row>
    <row r="28" spans="1:12" ht="32.1" customHeight="1">
      <c r="A28" s="285"/>
      <c r="C28" s="86"/>
      <c r="D28" s="187" t="s">
        <v>451</v>
      </c>
      <c r="E28" s="303" t="s">
        <v>466</v>
      </c>
      <c r="F28" s="295"/>
      <c r="G28" s="306"/>
      <c r="H28" s="295" t="s">
        <v>458</v>
      </c>
      <c r="I28" s="1219" t="s">
        <v>708</v>
      </c>
      <c r="L28" s="212" t="s">
        <v>576</v>
      </c>
    </row>
    <row r="29" spans="1:12" ht="15" customHeight="1">
      <c r="A29" s="285"/>
      <c r="C29" s="86"/>
      <c r="D29" s="114"/>
      <c r="E29" s="301" t="s">
        <v>328</v>
      </c>
      <c r="F29" s="297"/>
      <c r="G29" s="297"/>
      <c r="H29" s="298"/>
      <c r="I29" s="1221"/>
    </row>
    <row r="30" spans="1:12" ht="49.5" customHeight="1">
      <c r="A30" s="285"/>
      <c r="B30" s="186">
        <v>3</v>
      </c>
      <c r="C30" s="86"/>
      <c r="D30" s="187" t="s">
        <v>69</v>
      </c>
      <c r="E30" s="1273" t="s">
        <v>710</v>
      </c>
      <c r="F30" s="1273"/>
      <c r="G30" s="1273"/>
      <c r="H30" s="1273"/>
      <c r="I30" s="413"/>
    </row>
    <row r="31" spans="1:12" ht="20.100000000000001" customHeight="1">
      <c r="A31" s="285"/>
      <c r="C31" s="86"/>
      <c r="D31" s="187" t="s">
        <v>452</v>
      </c>
      <c r="E31" s="296"/>
      <c r="F31" s="295"/>
      <c r="G31" s="295" t="s">
        <v>458</v>
      </c>
      <c r="H31" s="314"/>
      <c r="I31" s="1219" t="s">
        <v>480</v>
      </c>
    </row>
    <row r="32" spans="1:12" ht="15" customHeight="1">
      <c r="A32" s="285"/>
      <c r="C32" s="86"/>
      <c r="D32" s="114"/>
      <c r="E32" s="300" t="s">
        <v>328</v>
      </c>
      <c r="F32" s="297"/>
      <c r="G32" s="297"/>
      <c r="H32" s="298"/>
      <c r="I32" s="1221"/>
    </row>
    <row r="33" spans="1:12" s="174" customFormat="1" ht="3" customHeight="1">
      <c r="A33" s="285"/>
      <c r="K33" s="290"/>
      <c r="L33" s="290"/>
    </row>
    <row r="34" spans="1:12" ht="24.75" customHeight="1">
      <c r="D34" s="299">
        <v>1</v>
      </c>
      <c r="E34" s="1195" t="s">
        <v>709</v>
      </c>
      <c r="F34" s="1195"/>
      <c r="G34" s="1195"/>
      <c r="H34" s="1195"/>
      <c r="I34" s="1195"/>
    </row>
  </sheetData>
  <sheetProtection algorithmName="SHA-512" hashValue="8rMKIaKlD4ULVRKQTnnuJPNyysxQv/0Vn2ekJrcCFgE1/TUzizW8N/bLrFTeef32UWFya+U7uMzkpLQ8yIYlnQ==" saltValue="erk+NLMPu/Qixw639seW2g==" spinCount="100000" sheet="1" objects="1" scenarios="1" formatColumns="0" formatRows="0"/>
  <mergeCells count="18">
    <mergeCell ref="I18:I19"/>
    <mergeCell ref="E20:H20"/>
    <mergeCell ref="D5:H5"/>
    <mergeCell ref="D7:H7"/>
    <mergeCell ref="I7:I8"/>
    <mergeCell ref="E10:H10"/>
    <mergeCell ref="E14:H14"/>
    <mergeCell ref="I15:I16"/>
    <mergeCell ref="E17:H17"/>
    <mergeCell ref="E34:I34"/>
    <mergeCell ref="E30:H30"/>
    <mergeCell ref="E21:H21"/>
    <mergeCell ref="E24:H24"/>
    <mergeCell ref="E27:H27"/>
    <mergeCell ref="I22:I23"/>
    <mergeCell ref="I25:I26"/>
    <mergeCell ref="I28:I29"/>
    <mergeCell ref="I31:I32"/>
  </mergeCells>
  <dataValidations count="4">
    <dataValidation type="textLength" operator="lessThanOrEqual" allowBlank="1" showInputMessage="1" showErrorMessage="1" errorTitle="Ошибка" error="Допускается ввод не более 900 символов!" sqref="I12:I13 G22 I25 E28 E15 G18 E22 G25 E18 I31 E25 E31 I28 G12 I18 I15 E12 I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 H12:H13 H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28">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1"/>
  </dataValidation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2">
    <tabColor theme="0" tint="-0.249977111117893"/>
  </sheetPr>
  <dimension ref="A1:T15"/>
  <sheetViews>
    <sheetView showGridLines="0" topLeftCell="E1" zoomScaleNormal="100" workbookViewId="0"/>
  </sheetViews>
  <sheetFormatPr defaultColWidth="10.5703125" defaultRowHeight="14.25"/>
  <cols>
    <col min="1" max="1" width="3.7109375" style="1016" hidden="1" customWidth="1"/>
    <col min="2" max="4" width="3.7109375" style="1010" hidden="1" customWidth="1"/>
    <col min="5" max="5" width="3.7109375" style="811" customWidth="1"/>
    <col min="6" max="6" width="9.7109375" style="1063" customWidth="1"/>
    <col min="7" max="7" width="37.7109375" style="1063" customWidth="1"/>
    <col min="8" max="8" width="66.85546875" style="1063" customWidth="1"/>
    <col min="9" max="9" width="115.7109375" style="1063" customWidth="1"/>
    <col min="10" max="11" width="10.5703125" style="1010"/>
    <col min="12" max="12" width="11.140625" style="1010" customWidth="1"/>
    <col min="13" max="20" width="10.5703125" style="1010"/>
    <col min="21" max="16384" width="10.5703125" style="1063"/>
  </cols>
  <sheetData>
    <row r="1" spans="1:20" ht="3" customHeight="1">
      <c r="A1" s="1016" t="s">
        <v>210</v>
      </c>
    </row>
    <row r="2" spans="1:20" ht="22.5">
      <c r="F2" s="1196" t="s">
        <v>491</v>
      </c>
      <c r="G2" s="1197"/>
      <c r="H2" s="1198"/>
      <c r="I2" s="808"/>
    </row>
    <row r="3" spans="1:20" ht="3" customHeight="1"/>
    <row r="4" spans="1:20" s="1009" customFormat="1" ht="11.25">
      <c r="A4" s="1015"/>
      <c r="B4" s="1015"/>
      <c r="C4" s="1015"/>
      <c r="D4" s="1015"/>
      <c r="F4" s="1150" t="s">
        <v>454</v>
      </c>
      <c r="G4" s="1150"/>
      <c r="H4" s="1150"/>
      <c r="I4" s="1199" t="s">
        <v>455</v>
      </c>
      <c r="J4" s="1015"/>
      <c r="K4" s="1015"/>
      <c r="L4" s="1015"/>
      <c r="M4" s="1015"/>
      <c r="N4" s="1015"/>
      <c r="O4" s="1015"/>
      <c r="P4" s="1015"/>
      <c r="Q4" s="1015"/>
      <c r="R4" s="1015"/>
      <c r="S4" s="1015"/>
      <c r="T4" s="1015"/>
    </row>
    <row r="5" spans="1:20" s="1009" customFormat="1" ht="11.25" customHeight="1">
      <c r="A5" s="1015"/>
      <c r="B5" s="1015"/>
      <c r="C5" s="1015"/>
      <c r="D5" s="1015"/>
      <c r="F5" s="1105" t="s">
        <v>92</v>
      </c>
      <c r="G5" s="812" t="s">
        <v>457</v>
      </c>
      <c r="H5" s="1114" t="s">
        <v>442</v>
      </c>
      <c r="I5" s="1199"/>
      <c r="J5" s="1015"/>
      <c r="K5" s="1015"/>
      <c r="L5" s="1015"/>
      <c r="M5" s="1015"/>
      <c r="N5" s="1015"/>
      <c r="O5" s="1015"/>
      <c r="P5" s="1015"/>
      <c r="Q5" s="1015"/>
      <c r="R5" s="1015"/>
      <c r="S5" s="1015"/>
      <c r="T5" s="1015"/>
    </row>
    <row r="6" spans="1:20" s="1009" customFormat="1" ht="12" customHeight="1">
      <c r="A6" s="1015"/>
      <c r="B6" s="1015"/>
      <c r="C6" s="1015"/>
      <c r="D6" s="1015"/>
      <c r="F6" s="813" t="s">
        <v>93</v>
      </c>
      <c r="G6" s="814">
        <v>2</v>
      </c>
      <c r="H6" s="815">
        <v>3</v>
      </c>
      <c r="I6" s="610">
        <v>4</v>
      </c>
      <c r="J6" s="1015">
        <v>4</v>
      </c>
      <c r="K6" s="1015"/>
      <c r="L6" s="1015"/>
      <c r="M6" s="1015"/>
      <c r="N6" s="1015"/>
      <c r="O6" s="1015"/>
      <c r="P6" s="1015"/>
      <c r="Q6" s="1015"/>
      <c r="R6" s="1015"/>
      <c r="S6" s="1015"/>
      <c r="T6" s="1015"/>
    </row>
    <row r="7" spans="1:20" s="1009" customFormat="1" ht="18.75">
      <c r="A7" s="1015"/>
      <c r="B7" s="1015"/>
      <c r="C7" s="1015"/>
      <c r="D7" s="1015"/>
      <c r="F7" s="1031">
        <v>1</v>
      </c>
      <c r="G7" s="817" t="s">
        <v>492</v>
      </c>
      <c r="H7" s="1109" t="str">
        <f>IF(dateCh="","",dateCh)</f>
        <v>28.11.2022</v>
      </c>
      <c r="I7" s="818" t="s">
        <v>493</v>
      </c>
      <c r="J7" s="617"/>
      <c r="K7" s="1015"/>
      <c r="L7" s="1015"/>
      <c r="M7" s="1015"/>
      <c r="N7" s="1015"/>
      <c r="O7" s="1015"/>
      <c r="P7" s="1015"/>
      <c r="Q7" s="1015"/>
      <c r="R7" s="1015"/>
      <c r="S7" s="1015"/>
      <c r="T7" s="1015"/>
    </row>
    <row r="8" spans="1:20" s="1009" customFormat="1" ht="45">
      <c r="A8" s="1200">
        <v>1</v>
      </c>
      <c r="B8" s="1015"/>
      <c r="C8" s="1015"/>
      <c r="D8" s="1015"/>
      <c r="F8" s="1031" t="str">
        <f>"2." &amp;mergeValue(A8)</f>
        <v>2.1</v>
      </c>
      <c r="G8" s="817" t="s">
        <v>494</v>
      </c>
      <c r="H8" s="1109" t="str">
        <f>IF('Перечень тарифов'!R21="","наименование отсутствует","" &amp; 'Перечень тарифов'!R21 &amp; "")</f>
        <v>наименование отсутствует</v>
      </c>
      <c r="I8" s="818" t="s">
        <v>591</v>
      </c>
      <c r="J8" s="617"/>
      <c r="K8" s="1015"/>
      <c r="L8" s="1015"/>
      <c r="M8" s="1015"/>
      <c r="N8" s="1015"/>
      <c r="O8" s="1015"/>
      <c r="P8" s="1015"/>
      <c r="Q8" s="1015"/>
      <c r="R8" s="1015"/>
      <c r="S8" s="1015"/>
      <c r="T8" s="1015"/>
    </row>
    <row r="9" spans="1:20" s="1009" customFormat="1" ht="22.5">
      <c r="A9" s="1200"/>
      <c r="B9" s="1015"/>
      <c r="C9" s="1015"/>
      <c r="D9" s="1015"/>
      <c r="F9" s="1031" t="str">
        <f>"3." &amp;mergeValue(A9)</f>
        <v>3.1</v>
      </c>
      <c r="G9" s="817" t="s">
        <v>495</v>
      </c>
      <c r="H9" s="1109" t="str">
        <f>IF('Перечень тарифов'!F21="","наименование отсутствует","" &amp; 'Перечень тарифов'!F21 &amp; "")</f>
        <v>Производство тепловой энергии. Некомбинированная выработка</v>
      </c>
      <c r="I9" s="818" t="s">
        <v>589</v>
      </c>
      <c r="J9" s="617"/>
      <c r="K9" s="1015"/>
      <c r="L9" s="1015"/>
      <c r="M9" s="1015"/>
      <c r="N9" s="1015"/>
      <c r="O9" s="1015"/>
      <c r="P9" s="1015"/>
      <c r="Q9" s="1015"/>
      <c r="R9" s="1015"/>
      <c r="S9" s="1015"/>
      <c r="T9" s="1015"/>
    </row>
    <row r="10" spans="1:20" s="1009" customFormat="1" ht="22.5">
      <c r="A10" s="1200"/>
      <c r="B10" s="1015"/>
      <c r="C10" s="1015"/>
      <c r="D10" s="1015"/>
      <c r="F10" s="1031" t="str">
        <f>"4."&amp;mergeValue(A10)</f>
        <v>4.1</v>
      </c>
      <c r="G10" s="817" t="s">
        <v>496</v>
      </c>
      <c r="H10" s="1114" t="s">
        <v>458</v>
      </c>
      <c r="I10" s="818"/>
      <c r="J10" s="617"/>
      <c r="K10" s="1015"/>
      <c r="L10" s="1015"/>
      <c r="M10" s="1015"/>
      <c r="N10" s="1015"/>
      <c r="O10" s="1015"/>
      <c r="P10" s="1015"/>
      <c r="Q10" s="1015"/>
      <c r="R10" s="1015"/>
      <c r="S10" s="1015"/>
      <c r="T10" s="1015"/>
    </row>
    <row r="11" spans="1:20" s="1009" customFormat="1" ht="18.75">
      <c r="A11" s="1200"/>
      <c r="B11" s="1200">
        <v>1</v>
      </c>
      <c r="C11" s="1106"/>
      <c r="D11" s="1106"/>
      <c r="F11" s="1031" t="str">
        <f>"4."&amp;mergeValue(A11) &amp;"."&amp;mergeValue(B11)</f>
        <v>4.1.1</v>
      </c>
      <c r="G11" s="832" t="s">
        <v>593</v>
      </c>
      <c r="H11" s="1109" t="str">
        <f>IF(region_name="","",region_name)</f>
        <v>Ростовская область</v>
      </c>
      <c r="I11" s="818" t="s">
        <v>499</v>
      </c>
      <c r="J11" s="617"/>
      <c r="K11" s="1015"/>
      <c r="L11" s="1015"/>
      <c r="M11" s="1015"/>
      <c r="N11" s="1015"/>
      <c r="O11" s="1015"/>
      <c r="P11" s="1015"/>
      <c r="Q11" s="1015"/>
      <c r="R11" s="1015"/>
      <c r="S11" s="1015"/>
      <c r="T11" s="1015"/>
    </row>
    <row r="12" spans="1:20" s="1009" customFormat="1" ht="22.5">
      <c r="A12" s="1200"/>
      <c r="B12" s="1200"/>
      <c r="C12" s="1200">
        <v>1</v>
      </c>
      <c r="D12" s="1106"/>
      <c r="F12" s="1031" t="str">
        <f>"4."&amp;mergeValue(A12) &amp;"."&amp;mergeValue(B12)&amp;"."&amp;mergeValue(C12)</f>
        <v>4.1.1.1</v>
      </c>
      <c r="G12" s="819" t="s">
        <v>497</v>
      </c>
      <c r="H12" s="1109" t="str">
        <f>IF(Территории!H13="","","" &amp; Территории!H13 &amp; "")</f>
        <v>Егорлыкский район</v>
      </c>
      <c r="I12" s="818" t="s">
        <v>500</v>
      </c>
      <c r="J12" s="617"/>
      <c r="K12" s="1015"/>
      <c r="L12" s="1015"/>
      <c r="M12" s="1015"/>
      <c r="N12" s="1015"/>
      <c r="O12" s="1015"/>
      <c r="P12" s="1015"/>
      <c r="Q12" s="1015"/>
      <c r="R12" s="1015"/>
      <c r="S12" s="1015"/>
      <c r="T12" s="1015"/>
    </row>
    <row r="13" spans="1:20" s="1009" customFormat="1" ht="56.25">
      <c r="A13" s="1200"/>
      <c r="B13" s="1200"/>
      <c r="C13" s="1200"/>
      <c r="D13" s="1106">
        <v>1</v>
      </c>
      <c r="F13" s="1031" t="str">
        <f>"4."&amp;mergeValue(A13) &amp;"."&amp;mergeValue(B13)&amp;"."&amp;mergeValue(C13)&amp;"."&amp;mergeValue(D13)</f>
        <v>4.1.1.1.1</v>
      </c>
      <c r="G13" s="820" t="s">
        <v>498</v>
      </c>
      <c r="H13" s="1109" t="str">
        <f>IF(Территории!R14="","","" &amp; Территории!R14 &amp; "")</f>
        <v>Егорлыкское сельское поселение (60615417)</v>
      </c>
      <c r="I13" s="1107" t="s">
        <v>592</v>
      </c>
      <c r="J13" s="617"/>
      <c r="K13" s="1015"/>
      <c r="L13" s="1015"/>
      <c r="M13" s="1015"/>
      <c r="N13" s="1015"/>
      <c r="O13" s="1015"/>
      <c r="P13" s="1015"/>
      <c r="Q13" s="1015"/>
      <c r="R13" s="1015"/>
      <c r="S13" s="1015"/>
      <c r="T13" s="1015"/>
    </row>
    <row r="14" spans="1:20" s="774" customFormat="1" ht="3" customHeight="1">
      <c r="A14" s="775"/>
      <c r="B14" s="775"/>
      <c r="C14" s="775"/>
      <c r="D14" s="775"/>
      <c r="F14" s="824"/>
      <c r="G14" s="418"/>
      <c r="H14" s="419"/>
      <c r="I14" s="985"/>
      <c r="J14" s="775"/>
      <c r="K14" s="775"/>
      <c r="L14" s="775"/>
      <c r="M14" s="775"/>
      <c r="N14" s="775"/>
      <c r="O14" s="775"/>
      <c r="P14" s="775"/>
      <c r="Q14" s="775"/>
      <c r="R14" s="775"/>
      <c r="S14" s="775"/>
      <c r="T14" s="775"/>
    </row>
    <row r="15" spans="1:20" s="774" customFormat="1" ht="15" customHeight="1">
      <c r="A15" s="775"/>
      <c r="B15" s="775"/>
      <c r="C15" s="775"/>
      <c r="D15" s="775"/>
      <c r="F15" s="824"/>
      <c r="G15" s="1195" t="s">
        <v>594</v>
      </c>
      <c r="H15" s="1195"/>
      <c r="I15" s="985"/>
      <c r="J15" s="775"/>
      <c r="K15" s="775"/>
      <c r="L15" s="775"/>
      <c r="M15" s="775"/>
      <c r="N15" s="775"/>
      <c r="O15" s="775"/>
      <c r="P15" s="775"/>
      <c r="Q15" s="775"/>
      <c r="R15" s="775"/>
      <c r="S15" s="775"/>
      <c r="T15" s="775"/>
    </row>
  </sheetData>
  <sheetProtection algorithmName="SHA-512" hashValue="VOHSJ1DQklqXeQjpNRqtXYYYW4S1Ehy0ES0bkrcN0fmnyNi116AR/PXdkp5ic7h3hw762vrr6AIVM50bd5Uhtg==" saltValue="2B3+18uzWQdPIpD04TXq5A=="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EAEBEE"/>
    <pageSetUpPr fitToPage="1"/>
  </sheetPr>
  <dimension ref="A1:N15"/>
  <sheetViews>
    <sheetView showGridLines="0" topLeftCell="C4" zoomScaleNormal="100" workbookViewId="0">
      <selection activeCell="F24" sqref="F24"/>
    </sheetView>
  </sheetViews>
  <sheetFormatPr defaultRowHeight="14.25"/>
  <cols>
    <col min="1" max="1" width="9.140625" style="128" hidden="1" customWidth="1"/>
    <col min="2" max="2" width="9.140625" style="129" hidden="1" customWidth="1"/>
    <col min="3" max="3" width="3.7109375" style="130" customWidth="1"/>
    <col min="4" max="4" width="7" style="131" bestFit="1" customWidth="1"/>
    <col min="5" max="5" width="11.28515625" style="131" customWidth="1"/>
    <col min="6" max="6" width="41" style="131" customWidth="1"/>
    <col min="7" max="7" width="18" style="131" customWidth="1"/>
    <col min="8" max="8" width="13.140625" style="131" customWidth="1"/>
    <col min="9" max="9" width="11.42578125" style="131" customWidth="1"/>
    <col min="10" max="10" width="42.140625" style="131" customWidth="1"/>
    <col min="11" max="11" width="115.7109375" style="131" customWidth="1"/>
    <col min="12" max="12" width="3.7109375" style="131" customWidth="1"/>
    <col min="13" max="16384" width="9.140625" style="131"/>
  </cols>
  <sheetData>
    <row r="1" spans="1:14" hidden="1"/>
    <row r="2" spans="1:14" hidden="1"/>
    <row r="3" spans="1:14" hidden="1"/>
    <row r="4" spans="1:14" ht="3" customHeight="1"/>
    <row r="5" spans="1:14" s="36" customFormat="1" ht="22.5">
      <c r="A5" s="125"/>
      <c r="C5" s="47"/>
      <c r="D5" s="1276" t="s">
        <v>478</v>
      </c>
      <c r="E5" s="1276"/>
      <c r="F5" s="1276"/>
      <c r="G5" s="1276"/>
      <c r="H5" s="1276"/>
      <c r="I5" s="1276"/>
      <c r="J5" s="1276"/>
      <c r="K5" s="437"/>
    </row>
    <row r="6" spans="1:14" ht="3" hidden="1" customHeight="1">
      <c r="D6" s="132"/>
      <c r="E6" s="132"/>
      <c r="G6" s="132"/>
      <c r="H6" s="132"/>
      <c r="I6" s="132"/>
      <c r="J6" s="132"/>
      <c r="K6" s="132"/>
    </row>
    <row r="7" spans="1:14" s="128" customFormat="1" ht="3" customHeight="1">
      <c r="B7" s="129"/>
      <c r="C7" s="130"/>
      <c r="D7" s="133"/>
      <c r="E7" s="133"/>
      <c r="G7" s="133"/>
      <c r="H7" s="133"/>
      <c r="I7" s="133"/>
      <c r="J7" s="133"/>
      <c r="K7" s="133"/>
      <c r="L7" s="134"/>
    </row>
    <row r="8" spans="1:14">
      <c r="D8" s="1278" t="s">
        <v>454</v>
      </c>
      <c r="E8" s="1278"/>
      <c r="F8" s="1278"/>
      <c r="G8" s="1278"/>
      <c r="H8" s="1278"/>
      <c r="I8" s="1278"/>
      <c r="J8" s="1278"/>
      <c r="K8" s="1278" t="s">
        <v>455</v>
      </c>
    </row>
    <row r="9" spans="1:14">
      <c r="D9" s="1278" t="s">
        <v>92</v>
      </c>
      <c r="E9" s="1278" t="s">
        <v>482</v>
      </c>
      <c r="F9" s="1278"/>
      <c r="G9" s="1278" t="s">
        <v>483</v>
      </c>
      <c r="H9" s="1278"/>
      <c r="I9" s="1278"/>
      <c r="J9" s="1278"/>
      <c r="K9" s="1278"/>
    </row>
    <row r="10" spans="1:14" ht="22.5">
      <c r="D10" s="1278"/>
      <c r="E10" s="137" t="s">
        <v>484</v>
      </c>
      <c r="F10" s="137" t="s">
        <v>400</v>
      </c>
      <c r="G10" s="137" t="s">
        <v>400</v>
      </c>
      <c r="H10" s="137" t="s">
        <v>484</v>
      </c>
      <c r="I10" s="137" t="s">
        <v>485</v>
      </c>
      <c r="J10" s="137" t="s">
        <v>456</v>
      </c>
      <c r="K10" s="1278"/>
    </row>
    <row r="11" spans="1:14" ht="12" customHeight="1">
      <c r="D11" s="42" t="s">
        <v>93</v>
      </c>
      <c r="E11" s="42" t="s">
        <v>49</v>
      </c>
      <c r="F11" s="42" t="s">
        <v>50</v>
      </c>
      <c r="G11" s="42" t="s">
        <v>51</v>
      </c>
      <c r="H11" s="42" t="s">
        <v>68</v>
      </c>
      <c r="I11" s="42" t="s">
        <v>69</v>
      </c>
      <c r="J11" s="42" t="s">
        <v>183</v>
      </c>
      <c r="K11" s="42" t="s">
        <v>184</v>
      </c>
    </row>
    <row r="12" spans="1:14" s="127" customFormat="1" ht="54.95" customHeight="1">
      <c r="A12" s="185" t="s">
        <v>50</v>
      </c>
      <c r="B12" s="135" t="s">
        <v>253</v>
      </c>
      <c r="C12" s="136"/>
      <c r="D12" s="138" t="s">
        <v>93</v>
      </c>
      <c r="E12" s="448"/>
      <c r="F12" s="1088"/>
      <c r="G12" s="1088"/>
      <c r="H12" s="1088"/>
      <c r="I12" s="1101"/>
      <c r="J12" s="1092"/>
      <c r="K12" s="1219" t="s">
        <v>486</v>
      </c>
      <c r="M12" s="454" t="str">
        <f>IF(ISERROR(INDEX(kind_of_nameforms,MATCH(E12,kind_of_forms,0),1)),"",INDEX(kind_of_nameforms,MATCH(E12,kind_of_forms,0),1))</f>
        <v/>
      </c>
      <c r="N12" s="455"/>
    </row>
    <row r="13" spans="1:14" ht="15" customHeight="1">
      <c r="A13" s="131"/>
      <c r="B13" s="131"/>
      <c r="C13" s="131"/>
      <c r="D13" s="114"/>
      <c r="E13" s="140" t="s">
        <v>5</v>
      </c>
      <c r="F13" s="139"/>
      <c r="G13" s="139"/>
      <c r="H13" s="139"/>
      <c r="I13" s="139"/>
      <c r="J13" s="316"/>
      <c r="K13" s="1221"/>
    </row>
    <row r="14" spans="1:14" ht="3" customHeight="1">
      <c r="A14" s="131"/>
      <c r="B14" s="131"/>
      <c r="C14" s="131"/>
    </row>
    <row r="15" spans="1:14" ht="27.75" customHeight="1">
      <c r="E15" s="1277" t="s">
        <v>595</v>
      </c>
      <c r="F15" s="1277"/>
      <c r="G15" s="1277"/>
      <c r="H15" s="1277"/>
      <c r="I15" s="1277"/>
      <c r="J15" s="1277"/>
    </row>
  </sheetData>
  <sheetProtection algorithmName="SHA-512" hashValue="hxm2y1FrPewgzpNp91oFQze09zkgy6rG8YIYE4Y8jBBmPQpZGGA64ekJob4+hcBoU3TuYO1mRelo0o2jRk/rRw==" saltValue="NFJ8IZM4CFSBQIDL84kqow==" spinCount="100000" sheet="1" objects="1" scenarios="1" formatColumns="0" formatRows="0"/>
  <mergeCells count="8">
    <mergeCell ref="D5:J5"/>
    <mergeCell ref="E15:J15"/>
    <mergeCell ref="K12:K13"/>
    <mergeCell ref="D8:J8"/>
    <mergeCell ref="E9:F9"/>
    <mergeCell ref="K8:K10"/>
    <mergeCell ref="G9:J9"/>
    <mergeCell ref="D9:D10"/>
  </mergeCells>
  <phoneticPr fontId="13"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rgb="FFCCCCFF"/>
    <pageSetUpPr fitToPage="1"/>
  </sheetPr>
  <dimension ref="A1:I15"/>
  <sheetViews>
    <sheetView showGridLines="0" topLeftCell="C6" zoomScaleNormal="100" workbookViewId="0"/>
  </sheetViews>
  <sheetFormatPr defaultRowHeight="14.25"/>
  <cols>
    <col min="1" max="2" width="9.140625" style="13" hidden="1" customWidth="1"/>
    <col min="3" max="3" width="3.7109375" style="49"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50"/>
      <c r="D6" s="14"/>
      <c r="E6" s="14"/>
    </row>
    <row r="7" spans="3:9" ht="22.5">
      <c r="C7" s="50"/>
      <c r="D7" s="1159" t="s">
        <v>314</v>
      </c>
      <c r="E7" s="1161"/>
      <c r="F7" s="439"/>
    </row>
    <row r="8" spans="3:9" ht="3" customHeight="1">
      <c r="C8" s="50"/>
      <c r="D8" s="14"/>
      <c r="E8" s="14"/>
    </row>
    <row r="9" spans="3:9" ht="15.95" customHeight="1">
      <c r="C9" s="50"/>
      <c r="D9" s="103" t="s">
        <v>92</v>
      </c>
      <c r="E9" s="427" t="s">
        <v>313</v>
      </c>
    </row>
    <row r="10" spans="3:9" ht="12" customHeight="1">
      <c r="C10" s="50"/>
      <c r="D10" s="42" t="s">
        <v>93</v>
      </c>
      <c r="E10" s="42" t="s">
        <v>49</v>
      </c>
    </row>
    <row r="11" spans="3:9" ht="11.25" hidden="1" customHeight="1">
      <c r="C11" s="50"/>
      <c r="D11" s="194">
        <v>0</v>
      </c>
      <c r="E11" s="428"/>
    </row>
    <row r="12" spans="3:9" ht="15" customHeight="1">
      <c r="C12" s="167"/>
      <c r="D12" s="123">
        <v>1</v>
      </c>
      <c r="E12" s="1075"/>
    </row>
    <row r="13" spans="3:9" ht="12" customHeight="1">
      <c r="C13" s="50"/>
      <c r="D13" s="429"/>
      <c r="E13" s="430" t="s">
        <v>177</v>
      </c>
    </row>
    <row r="14" spans="3:9" ht="3" customHeight="1"/>
    <row r="15" spans="3:9" ht="22.5" customHeight="1">
      <c r="C15" s="168"/>
      <c r="D15" s="1279" t="s">
        <v>315</v>
      </c>
      <c r="E15" s="1279"/>
      <c r="F15" s="169"/>
      <c r="G15" s="169"/>
      <c r="H15" s="169"/>
      <c r="I15" s="169"/>
    </row>
  </sheetData>
  <sheetProtection algorithmName="SHA-512" hashValue="KOgdNaXunmc5N6NHnymeFNM2oEi1+sDF64eOrnCNnDL82yLWP3sNaK4k1ZZRF3YkQdWVooJYBUHstgIT3NlOqg==" saltValue="MKoLBSCaOwlMs9PSQfi5Eg==" spinCount="100000"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rgb="FFCCCCFF"/>
    <pageSetUpPr fitToPage="1"/>
  </sheetPr>
  <dimension ref="A1:L12"/>
  <sheetViews>
    <sheetView showGridLines="0" topLeftCell="C6" zoomScaleNormal="100" workbookViewId="0"/>
  </sheetViews>
  <sheetFormatPr defaultRowHeight="14.25"/>
  <cols>
    <col min="1" max="2" width="9.140625" style="13" hidden="1" customWidth="1"/>
    <col min="3" max="3" width="3.7109375" style="49" customWidth="1"/>
    <col min="4" max="4" width="6.28515625" style="13" customWidth="1"/>
    <col min="5" max="5" width="94.85546875" style="13" customWidth="1"/>
    <col min="6" max="16384" width="9.140625" style="13"/>
  </cols>
  <sheetData>
    <row r="1" spans="3:12" hidden="1">
      <c r="L1" s="431"/>
    </row>
    <row r="2" spans="3:12" hidden="1"/>
    <row r="3" spans="3:12" hidden="1"/>
    <row r="4" spans="3:12" hidden="1"/>
    <row r="5" spans="3:12" hidden="1"/>
    <row r="6" spans="3:12" ht="3" customHeight="1">
      <c r="C6" s="50"/>
      <c r="D6" s="14"/>
      <c r="E6" s="14"/>
    </row>
    <row r="7" spans="3:12" ht="22.5">
      <c r="C7" s="50"/>
      <c r="D7" s="1276" t="s">
        <v>55</v>
      </c>
      <c r="E7" s="1276"/>
      <c r="F7" s="439"/>
    </row>
    <row r="8" spans="3:12" ht="3" customHeight="1">
      <c r="C8" s="50"/>
      <c r="D8" s="14"/>
      <c r="E8" s="14"/>
    </row>
    <row r="9" spans="3:12" ht="15.95" customHeight="1">
      <c r="C9" s="50"/>
      <c r="D9" s="103" t="s">
        <v>92</v>
      </c>
      <c r="E9" s="113" t="s">
        <v>176</v>
      </c>
    </row>
    <row r="10" spans="3:12" ht="12" customHeight="1">
      <c r="C10" s="50"/>
      <c r="D10" s="42" t="s">
        <v>93</v>
      </c>
      <c r="E10" s="42" t="s">
        <v>49</v>
      </c>
    </row>
    <row r="11" spans="3:12" ht="15" hidden="1" customHeight="1">
      <c r="C11" s="50"/>
      <c r="D11" s="123">
        <v>0</v>
      </c>
      <c r="E11" s="193"/>
    </row>
    <row r="12" spans="3:12">
      <c r="C12" s="50"/>
      <c r="D12" s="114"/>
      <c r="E12" s="112" t="s">
        <v>177</v>
      </c>
    </row>
  </sheetData>
  <sheetProtection algorithmName="SHA-512" hashValue="uzL0+khWqdJpbMg2Dc6kPNXOvYG68btRL4qAdWgpW2OGAF06bXkn3PcPNfGLioywMsRDWdhb6Xmijz0j/01fKQ==" saltValue="9lGgXZQXFv9VnrFyCwsfGA==" spinCount="100000" sheet="1" objects="1" scenarios="1" formatColumns="0" formatRows="0"/>
  <mergeCells count="1">
    <mergeCell ref="D7:E7"/>
  </mergeCells>
  <phoneticPr fontId="14"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E5"/>
  <sheetViews>
    <sheetView showGridLines="0" zoomScaleNormal="100" workbookViewId="0"/>
  </sheetViews>
  <sheetFormatPr defaultRowHeight="11.25"/>
  <cols>
    <col min="1" max="1" width="1.7109375" style="46" customWidth="1"/>
    <col min="2" max="2" width="34.5703125" style="46" customWidth="1"/>
    <col min="3" max="3" width="85.5703125" style="46" customWidth="1"/>
    <col min="4" max="4" width="17.7109375" style="46" customWidth="1"/>
    <col min="5" max="16384" width="9.140625" style="46"/>
  </cols>
  <sheetData>
    <row r="1" spans="2:5" ht="3" customHeight="1"/>
    <row r="2" spans="2:5" ht="22.5">
      <c r="B2" s="1280" t="s">
        <v>56</v>
      </c>
      <c r="C2" s="1280"/>
      <c r="D2" s="1280"/>
      <c r="E2" s="440"/>
    </row>
    <row r="3" spans="2:5" ht="3" customHeight="1"/>
    <row r="4" spans="2:5" ht="21.75" customHeight="1" thickBot="1">
      <c r="B4" s="1124" t="s">
        <v>1</v>
      </c>
      <c r="C4" s="1124" t="s">
        <v>91</v>
      </c>
      <c r="D4" s="1124" t="s">
        <v>72</v>
      </c>
    </row>
    <row r="5" spans="2:5" ht="12" thickTop="1"/>
  </sheetData>
  <sheetProtection algorithmName="SHA-512" hashValue="TA6K2zXXZc0HQR92VIVvMoyQl2q4ol2W1N0/WICIIdwPHEeb3A7zWuAvNpQBYNBRP9cfiAtS+qmfs0sIpjLFbQ==" saltValue="maLdn02QNCBFKvTbwYU1xA==" spinCount="100000" sheet="1" objects="1" scenarios="1" formatColumns="0" formatRows="0" autoFilter="0"/>
  <autoFilter ref="B4:D4"/>
  <mergeCells count="1">
    <mergeCell ref="B2:D2"/>
  </mergeCells>
  <phoneticPr fontId="1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hor">
    <tabColor indexed="47"/>
  </sheetPr>
  <dimension ref="A2:CE346"/>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5" customFormat="1" ht="17.100000000000001" customHeight="1">
      <c r="A2" s="35" t="s">
        <v>175</v>
      </c>
    </row>
    <row r="4" spans="1:23" s="13" customFormat="1" ht="17.100000000000001" customHeight="1">
      <c r="C4" s="48"/>
      <c r="D4" s="123"/>
      <c r="E4" s="124"/>
    </row>
    <row r="7" spans="1:23" s="35" customFormat="1" ht="17.100000000000001" customHeight="1">
      <c r="A7" s="35" t="s">
        <v>0</v>
      </c>
    </row>
    <row r="8" spans="1:23" ht="17.100000000000001" customHeight="1">
      <c r="G8" s="95"/>
      <c r="H8" s="95"/>
      <c r="I8" s="95"/>
      <c r="M8" s="43"/>
    </row>
    <row r="9" spans="1:23" s="102" customFormat="1" ht="17.100000000000001" customHeight="1">
      <c r="A9" s="205"/>
      <c r="C9" s="159"/>
      <c r="D9" s="1171">
        <v>1</v>
      </c>
      <c r="E9" s="1313"/>
      <c r="F9" s="1315"/>
      <c r="G9" s="1303" t="s">
        <v>85</v>
      </c>
      <c r="H9" s="1171"/>
      <c r="I9" s="1171">
        <v>1</v>
      </c>
      <c r="J9" s="1309"/>
      <c r="K9" s="1209" t="s">
        <v>85</v>
      </c>
      <c r="L9" s="1165"/>
      <c r="M9" s="1165" t="s">
        <v>93</v>
      </c>
      <c r="N9" s="1312"/>
      <c r="O9" s="1209" t="s">
        <v>85</v>
      </c>
      <c r="P9" s="1165"/>
      <c r="Q9" s="1165" t="s">
        <v>93</v>
      </c>
      <c r="R9" s="1307"/>
      <c r="S9" s="1209" t="s">
        <v>85</v>
      </c>
      <c r="T9" s="1089"/>
      <c r="U9" s="1089" t="s">
        <v>93</v>
      </c>
      <c r="V9" s="1115"/>
      <c r="W9" s="308"/>
    </row>
    <row r="10" spans="1:23" s="741" customFormat="1" ht="17.100000000000001" customHeight="1">
      <c r="A10" s="205"/>
      <c r="C10" s="159"/>
      <c r="D10" s="1171"/>
      <c r="E10" s="1313"/>
      <c r="F10" s="1315"/>
      <c r="G10" s="1303"/>
      <c r="H10" s="1171"/>
      <c r="I10" s="1171"/>
      <c r="J10" s="1309"/>
      <c r="K10" s="1209"/>
      <c r="L10" s="1165"/>
      <c r="M10" s="1165"/>
      <c r="N10" s="1312"/>
      <c r="O10" s="1209"/>
      <c r="P10" s="1165"/>
      <c r="Q10" s="1165"/>
      <c r="R10" s="1307"/>
      <c r="S10" s="1209"/>
      <c r="T10" s="1091"/>
      <c r="U10" s="746"/>
      <c r="V10" s="747" t="s">
        <v>717</v>
      </c>
      <c r="W10" s="748"/>
    </row>
    <row r="11" spans="1:23" s="102" customFormat="1" ht="17.100000000000001" customHeight="1">
      <c r="A11" s="205"/>
      <c r="C11" s="159"/>
      <c r="D11" s="1169"/>
      <c r="E11" s="1314"/>
      <c r="F11" s="1316"/>
      <c r="G11" s="1169"/>
      <c r="H11" s="1169"/>
      <c r="I11" s="1169"/>
      <c r="J11" s="1310"/>
      <c r="K11" s="1169"/>
      <c r="L11" s="1169"/>
      <c r="M11" s="1169"/>
      <c r="N11" s="1307"/>
      <c r="O11" s="1169"/>
      <c r="P11" s="1090"/>
      <c r="Q11" s="746"/>
      <c r="R11" s="747" t="s">
        <v>716</v>
      </c>
      <c r="S11" s="743"/>
      <c r="T11" s="743"/>
      <c r="U11" s="743"/>
      <c r="V11" s="743"/>
      <c r="W11" s="748"/>
    </row>
    <row r="12" spans="1:23" s="102" customFormat="1" ht="17.100000000000001" customHeight="1">
      <c r="A12" s="205"/>
      <c r="C12" s="159"/>
      <c r="D12" s="1169"/>
      <c r="E12" s="1314"/>
      <c r="F12" s="1316"/>
      <c r="G12" s="1169"/>
      <c r="H12" s="1169"/>
      <c r="I12" s="1169"/>
      <c r="J12" s="1310"/>
      <c r="K12" s="1169"/>
      <c r="L12" s="746"/>
      <c r="M12" s="747"/>
      <c r="N12" s="747" t="s">
        <v>412</v>
      </c>
      <c r="O12" s="747"/>
      <c r="P12" s="747"/>
      <c r="Q12" s="747"/>
      <c r="R12" s="747"/>
      <c r="S12" s="743"/>
      <c r="T12" s="743"/>
      <c r="U12" s="743"/>
      <c r="V12" s="743"/>
      <c r="W12" s="748"/>
    </row>
    <row r="13" spans="1:23" s="102" customFormat="1" ht="17.25" customHeight="1">
      <c r="A13" s="205"/>
      <c r="C13" s="159"/>
      <c r="D13" s="1169"/>
      <c r="E13" s="1314"/>
      <c r="F13" s="1316"/>
      <c r="G13" s="1169"/>
      <c r="H13" s="746"/>
      <c r="I13" s="747"/>
      <c r="J13" s="747"/>
      <c r="K13" s="747"/>
      <c r="L13" s="747"/>
      <c r="M13" s="747"/>
      <c r="N13" s="747"/>
      <c r="O13" s="747"/>
      <c r="P13" s="747"/>
      <c r="Q13" s="747"/>
      <c r="R13" s="747"/>
      <c r="S13" s="743"/>
      <c r="T13" s="743"/>
      <c r="U13" s="743"/>
      <c r="V13" s="743"/>
      <c r="W13" s="748"/>
    </row>
    <row r="14" spans="1:23" ht="17.100000000000001" customHeight="1">
      <c r="A14" s="206"/>
    </row>
    <row r="15" spans="1:23" ht="16.5" customHeight="1">
      <c r="A15" s="205"/>
      <c r="B15" s="102"/>
      <c r="C15" s="159"/>
      <c r="D15" s="1308"/>
      <c r="E15" s="1317"/>
      <c r="F15" s="1302"/>
      <c r="G15" s="1304"/>
      <c r="H15" s="1171"/>
      <c r="I15" s="1171">
        <v>1</v>
      </c>
      <c r="J15" s="1309"/>
      <c r="K15" s="1209" t="s">
        <v>85</v>
      </c>
      <c r="L15" s="1165"/>
      <c r="M15" s="1165" t="s">
        <v>93</v>
      </c>
      <c r="N15" s="1312"/>
      <c r="O15" s="1209" t="s">
        <v>85</v>
      </c>
      <c r="P15" s="1165"/>
      <c r="Q15" s="1165" t="s">
        <v>93</v>
      </c>
      <c r="R15" s="1307"/>
      <c r="S15" s="1209" t="s">
        <v>85</v>
      </c>
      <c r="T15" s="1089"/>
      <c r="U15" s="1089" t="s">
        <v>93</v>
      </c>
      <c r="V15" s="1115"/>
      <c r="W15" s="308"/>
    </row>
    <row r="16" spans="1:23" s="744" customFormat="1" ht="16.5" customHeight="1">
      <c r="A16" s="750"/>
      <c r="B16" s="745"/>
      <c r="C16" s="749"/>
      <c r="D16" s="1308"/>
      <c r="E16" s="1317"/>
      <c r="F16" s="1302"/>
      <c r="G16" s="1304"/>
      <c r="H16" s="1171"/>
      <c r="I16" s="1171"/>
      <c r="J16" s="1309"/>
      <c r="K16" s="1209"/>
      <c r="L16" s="1165"/>
      <c r="M16" s="1165"/>
      <c r="N16" s="1312"/>
      <c r="O16" s="1209"/>
      <c r="P16" s="1165"/>
      <c r="Q16" s="1165"/>
      <c r="R16" s="1307"/>
      <c r="S16" s="1209"/>
      <c r="T16" s="1091"/>
      <c r="U16" s="746"/>
      <c r="V16" s="747" t="s">
        <v>717</v>
      </c>
      <c r="W16" s="748"/>
    </row>
    <row r="17" spans="1:36" ht="17.100000000000001" customHeight="1">
      <c r="A17" s="205"/>
      <c r="B17" s="102"/>
      <c r="C17" s="159"/>
      <c r="D17" s="1308"/>
      <c r="E17" s="1317"/>
      <c r="F17" s="1302"/>
      <c r="G17" s="1304"/>
      <c r="H17" s="1171"/>
      <c r="I17" s="1171"/>
      <c r="J17" s="1310"/>
      <c r="K17" s="1209"/>
      <c r="L17" s="1165"/>
      <c r="M17" s="1165"/>
      <c r="N17" s="1307"/>
      <c r="O17" s="1209"/>
      <c r="P17" s="1090"/>
      <c r="Q17" s="746"/>
      <c r="R17" s="747" t="s">
        <v>716</v>
      </c>
      <c r="S17" s="743"/>
      <c r="T17" s="743"/>
      <c r="U17" s="743"/>
      <c r="V17" s="743"/>
      <c r="W17" s="748"/>
    </row>
    <row r="18" spans="1:36" ht="17.100000000000001" customHeight="1">
      <c r="A18" s="205"/>
      <c r="B18" s="102"/>
      <c r="C18" s="159"/>
      <c r="D18" s="1308"/>
      <c r="E18" s="1317"/>
      <c r="F18" s="1302"/>
      <c r="G18" s="1304"/>
      <c r="H18" s="1171"/>
      <c r="I18" s="1171"/>
      <c r="J18" s="1310"/>
      <c r="K18" s="1209"/>
      <c r="L18" s="746"/>
      <c r="M18" s="747"/>
      <c r="N18" s="747" t="s">
        <v>412</v>
      </c>
      <c r="O18" s="747"/>
      <c r="P18" s="747"/>
      <c r="Q18" s="747"/>
      <c r="R18" s="747"/>
      <c r="S18" s="743"/>
      <c r="T18" s="743"/>
      <c r="U18" s="743"/>
      <c r="V18" s="743"/>
      <c r="W18" s="748"/>
    </row>
    <row r="19" spans="1:36" ht="17.100000000000001" customHeight="1">
      <c r="A19" s="205"/>
      <c r="B19" s="102"/>
      <c r="C19" s="159"/>
      <c r="D19" s="1308"/>
      <c r="E19" s="1317"/>
      <c r="F19" s="1302"/>
      <c r="G19" s="1304"/>
      <c r="H19" s="746"/>
      <c r="I19" s="747"/>
      <c r="J19" s="747"/>
      <c r="K19" s="747"/>
      <c r="L19" s="747"/>
      <c r="M19" s="747"/>
      <c r="N19" s="747"/>
      <c r="O19" s="747"/>
      <c r="P19" s="747"/>
      <c r="Q19" s="747"/>
      <c r="R19" s="747"/>
      <c r="S19" s="743"/>
      <c r="T19" s="743"/>
      <c r="U19" s="743"/>
      <c r="V19" s="743"/>
      <c r="W19" s="748"/>
    </row>
    <row r="20" spans="1:36" ht="17.100000000000001" customHeight="1">
      <c r="A20" s="206"/>
    </row>
    <row r="21" spans="1:36" s="35" customFormat="1" ht="17.100000000000001" customHeight="1">
      <c r="A21" s="35" t="s">
        <v>13</v>
      </c>
      <c r="C21" s="35" t="s">
        <v>93</v>
      </c>
    </row>
    <row r="27" spans="1:36" ht="17.100000000000001" customHeight="1">
      <c r="O27" s="1311" t="s">
        <v>298</v>
      </c>
      <c r="P27" s="1311"/>
      <c r="Q27" s="1311"/>
      <c r="R27" s="1256" t="s">
        <v>270</v>
      </c>
      <c r="S27" s="1256"/>
      <c r="T27" s="1256"/>
      <c r="U27" s="1229" t="s">
        <v>341</v>
      </c>
      <c r="W27" s="1305"/>
    </row>
    <row r="28" spans="1:36" ht="17.100000000000001" customHeight="1">
      <c r="O28" s="1257" t="s">
        <v>606</v>
      </c>
      <c r="P28" s="1257" t="s">
        <v>271</v>
      </c>
      <c r="Q28" s="1257"/>
      <c r="R28" s="1256"/>
      <c r="S28" s="1256"/>
      <c r="T28" s="1256"/>
      <c r="U28" s="1229"/>
      <c r="W28" s="1305"/>
    </row>
    <row r="29" spans="1:36" ht="37.5" customHeight="1">
      <c r="O29" s="1257"/>
      <c r="P29" s="104" t="s">
        <v>607</v>
      </c>
      <c r="Q29" s="104" t="s">
        <v>6</v>
      </c>
      <c r="R29" s="105" t="s">
        <v>274</v>
      </c>
      <c r="S29" s="1253" t="s">
        <v>273</v>
      </c>
      <c r="T29" s="1253"/>
      <c r="U29" s="1229"/>
      <c r="W29" s="1305"/>
    </row>
    <row r="30" spans="1:36" ht="17.100000000000001" customHeight="1">
      <c r="G30" s="157"/>
      <c r="H30" s="157"/>
      <c r="I30" s="157"/>
      <c r="J30" s="157"/>
      <c r="K30" s="157"/>
      <c r="L30" s="122"/>
      <c r="M30" s="433" t="s">
        <v>183</v>
      </c>
      <c r="N30" s="434"/>
      <c r="O30" s="1306"/>
      <c r="P30" s="1306"/>
      <c r="Q30" s="1306"/>
      <c r="R30" s="1306"/>
      <c r="S30" s="1306"/>
      <c r="T30" s="1306"/>
      <c r="U30" s="1306"/>
      <c r="V30" s="122"/>
      <c r="W30" s="122"/>
      <c r="X30" s="204"/>
      <c r="Y30" s="204"/>
      <c r="Z30" s="204"/>
      <c r="AA30" s="204"/>
      <c r="AB30" s="204"/>
      <c r="AC30" s="204"/>
      <c r="AD30" s="204"/>
      <c r="AE30" s="204"/>
      <c r="AF30" s="204"/>
      <c r="AG30" s="204"/>
      <c r="AH30" s="204"/>
      <c r="AI30" s="204"/>
      <c r="AJ30" s="204"/>
    </row>
    <row r="31" spans="1:36" s="525" customFormat="1" ht="22.5">
      <c r="A31" s="1202">
        <v>1</v>
      </c>
      <c r="B31" s="849"/>
      <c r="C31" s="849"/>
      <c r="D31" s="849"/>
      <c r="E31" s="850"/>
      <c r="F31" s="851"/>
      <c r="G31" s="851"/>
      <c r="H31" s="851"/>
      <c r="I31" s="852"/>
      <c r="J31" s="847"/>
      <c r="K31" s="854"/>
      <c r="L31" s="595">
        <f>mergeValue(A31)</f>
        <v>1</v>
      </c>
      <c r="M31" s="643" t="s">
        <v>20</v>
      </c>
      <c r="N31" s="648"/>
      <c r="O31" s="1281"/>
      <c r="P31" s="1282"/>
      <c r="Q31" s="1282"/>
      <c r="R31" s="1282"/>
      <c r="S31" s="1282"/>
      <c r="T31" s="1282"/>
      <c r="U31" s="1282"/>
      <c r="V31" s="1283"/>
      <c r="W31" s="632" t="s">
        <v>476</v>
      </c>
      <c r="X31" s="587"/>
      <c r="Y31" s="591"/>
      <c r="Z31" s="591" t="str">
        <f t="shared" ref="Z31:Z44" si="0">IF(M31="","",M31 )</f>
        <v>Наименование тарифа</v>
      </c>
      <c r="AA31" s="591"/>
      <c r="AB31" s="591"/>
      <c r="AC31" s="591"/>
      <c r="AD31" s="587"/>
      <c r="AE31" s="587"/>
      <c r="AF31" s="587"/>
      <c r="AG31" s="587"/>
      <c r="AH31" s="587"/>
      <c r="AI31" s="587"/>
      <c r="AJ31" s="587"/>
    </row>
    <row r="32" spans="1:36" s="525" customFormat="1" ht="22.5">
      <c r="A32" s="1202"/>
      <c r="B32" s="1202">
        <v>1</v>
      </c>
      <c r="C32" s="849"/>
      <c r="D32" s="849"/>
      <c r="E32" s="851"/>
      <c r="F32" s="851"/>
      <c r="G32" s="851"/>
      <c r="H32" s="851"/>
      <c r="I32" s="846"/>
      <c r="J32" s="845"/>
      <c r="K32" s="848"/>
      <c r="L32" s="595" t="str">
        <f>mergeValue(A32) &amp;"."&amp; mergeValue(B32)</f>
        <v>1.1</v>
      </c>
      <c r="M32" s="548" t="s">
        <v>16</v>
      </c>
      <c r="N32" s="648"/>
      <c r="O32" s="1281"/>
      <c r="P32" s="1282"/>
      <c r="Q32" s="1282"/>
      <c r="R32" s="1282"/>
      <c r="S32" s="1282"/>
      <c r="T32" s="1282"/>
      <c r="U32" s="1282"/>
      <c r="V32" s="1283"/>
      <c r="W32" s="632" t="s">
        <v>477</v>
      </c>
      <c r="X32" s="587"/>
      <c r="Y32" s="591"/>
      <c r="Z32" s="591" t="str">
        <f t="shared" si="0"/>
        <v>Территория действия тарифа</v>
      </c>
      <c r="AA32" s="591"/>
      <c r="AB32" s="591"/>
      <c r="AC32" s="591"/>
      <c r="AD32" s="587"/>
      <c r="AE32" s="587"/>
      <c r="AF32" s="587"/>
      <c r="AG32" s="587"/>
      <c r="AH32" s="587"/>
      <c r="AI32" s="587"/>
      <c r="AJ32" s="587"/>
    </row>
    <row r="33" spans="1:36" s="525" customFormat="1" ht="22.5">
      <c r="A33" s="1202"/>
      <c r="B33" s="1202"/>
      <c r="C33" s="1202">
        <v>1</v>
      </c>
      <c r="D33" s="849"/>
      <c r="E33" s="851"/>
      <c r="F33" s="851"/>
      <c r="G33" s="851"/>
      <c r="H33" s="851"/>
      <c r="I33" s="853"/>
      <c r="J33" s="845"/>
      <c r="K33" s="848"/>
      <c r="L33" s="595" t="str">
        <f>mergeValue(A33) &amp;"."&amp; mergeValue(B33)&amp;"."&amp; mergeValue(C33)</f>
        <v>1.1.1</v>
      </c>
      <c r="M33" s="549" t="s">
        <v>7</v>
      </c>
      <c r="N33" s="648"/>
      <c r="O33" s="1281"/>
      <c r="P33" s="1282"/>
      <c r="Q33" s="1282"/>
      <c r="R33" s="1282"/>
      <c r="S33" s="1282"/>
      <c r="T33" s="1282"/>
      <c r="U33" s="1282"/>
      <c r="V33" s="1283"/>
      <c r="W33" s="632" t="s">
        <v>634</v>
      </c>
      <c r="X33" s="587"/>
      <c r="Y33" s="591"/>
      <c r="Z33" s="591" t="str">
        <f t="shared" si="0"/>
        <v xml:space="preserve">Наименование системы теплоснабжения </v>
      </c>
      <c r="AA33" s="591"/>
      <c r="AB33" s="591"/>
      <c r="AC33" s="591"/>
      <c r="AD33" s="587"/>
      <c r="AE33" s="587"/>
      <c r="AF33" s="587"/>
      <c r="AG33" s="587"/>
      <c r="AH33" s="587"/>
      <c r="AI33" s="587"/>
      <c r="AJ33" s="587"/>
    </row>
    <row r="34" spans="1:36" s="525" customFormat="1" ht="22.5">
      <c r="A34" s="1202"/>
      <c r="B34" s="1202"/>
      <c r="C34" s="1202"/>
      <c r="D34" s="1202">
        <v>1</v>
      </c>
      <c r="E34" s="851"/>
      <c r="F34" s="851"/>
      <c r="G34" s="851"/>
      <c r="H34" s="851"/>
      <c r="I34" s="853"/>
      <c r="J34" s="845"/>
      <c r="K34" s="848"/>
      <c r="L34" s="595" t="str">
        <f>mergeValue(A34) &amp;"."&amp; mergeValue(B34)&amp;"."&amp; mergeValue(C34)&amp;"."&amp; mergeValue(D34)</f>
        <v>1.1.1.1</v>
      </c>
      <c r="M34" s="550" t="s">
        <v>22</v>
      </c>
      <c r="N34" s="648"/>
      <c r="O34" s="1281"/>
      <c r="P34" s="1282"/>
      <c r="Q34" s="1282"/>
      <c r="R34" s="1282"/>
      <c r="S34" s="1282"/>
      <c r="T34" s="1282"/>
      <c r="U34" s="1282"/>
      <c r="V34" s="1283"/>
      <c r="W34" s="632" t="s">
        <v>635</v>
      </c>
      <c r="X34" s="587"/>
      <c r="Y34" s="591"/>
      <c r="Z34" s="591" t="str">
        <f t="shared" si="0"/>
        <v xml:space="preserve">Источник тепловой энергии  </v>
      </c>
      <c r="AA34" s="591"/>
      <c r="AB34" s="591"/>
      <c r="AC34" s="591"/>
      <c r="AD34" s="587"/>
      <c r="AE34" s="587"/>
      <c r="AF34" s="587"/>
      <c r="AG34" s="587"/>
      <c r="AH34" s="587"/>
      <c r="AI34" s="587"/>
      <c r="AJ34" s="587"/>
    </row>
    <row r="35" spans="1:36" s="525" customFormat="1" ht="101.25">
      <c r="A35" s="1202"/>
      <c r="B35" s="1202"/>
      <c r="C35" s="1202"/>
      <c r="D35" s="1202"/>
      <c r="E35" s="1202">
        <v>1</v>
      </c>
      <c r="F35" s="851"/>
      <c r="G35" s="851"/>
      <c r="H35" s="849">
        <v>1</v>
      </c>
      <c r="I35" s="1202">
        <v>1</v>
      </c>
      <c r="J35" s="851"/>
      <c r="K35" s="856"/>
      <c r="L35" s="595" t="str">
        <f>mergeValue(A35) &amp;"."&amp; mergeValue(B35)&amp;"."&amp; mergeValue(C35)&amp;"."&amp; mergeValue(D35)&amp;"."&amp; mergeValue(E35)</f>
        <v>1.1.1.1.1</v>
      </c>
      <c r="M35" s="556" t="s">
        <v>9</v>
      </c>
      <c r="N35" s="648"/>
      <c r="O35" s="1205"/>
      <c r="P35" s="1206"/>
      <c r="Q35" s="1206"/>
      <c r="R35" s="1206"/>
      <c r="S35" s="1206"/>
      <c r="T35" s="1206"/>
      <c r="U35" s="1206"/>
      <c r="V35" s="1207"/>
      <c r="W35" s="632" t="s">
        <v>639</v>
      </c>
      <c r="X35" s="587"/>
      <c r="Y35" s="591"/>
      <c r="Z35" s="591" t="str">
        <f t="shared" si="0"/>
        <v>Схема подключения теплопотребляющей установки к коллектору источника тепловой энергии</v>
      </c>
      <c r="AA35" s="591"/>
      <c r="AB35" s="591"/>
      <c r="AC35" s="591"/>
      <c r="AD35" s="587"/>
      <c r="AE35" s="587"/>
      <c r="AF35" s="587"/>
      <c r="AG35" s="587"/>
      <c r="AH35" s="587"/>
      <c r="AI35" s="587"/>
      <c r="AJ35" s="587"/>
    </row>
    <row r="36" spans="1:36" s="525" customFormat="1" ht="90">
      <c r="A36" s="1202"/>
      <c r="B36" s="1202"/>
      <c r="C36" s="1202"/>
      <c r="D36" s="1202"/>
      <c r="E36" s="1202"/>
      <c r="F36" s="1202">
        <v>1</v>
      </c>
      <c r="G36" s="849"/>
      <c r="H36" s="849"/>
      <c r="I36" s="1202"/>
      <c r="J36" s="1202">
        <v>1</v>
      </c>
      <c r="K36" s="857"/>
      <c r="L36" s="595" t="str">
        <f>mergeValue(A36) &amp;"."&amp; mergeValue(B36)&amp;"."&amp; mergeValue(C36)&amp;"."&amp; mergeValue(D36)&amp;"."&amp; mergeValue(E36)&amp;"."&amp; mergeValue(F36)</f>
        <v>1.1.1.1.1.1</v>
      </c>
      <c r="M36" s="557" t="s">
        <v>10</v>
      </c>
      <c r="N36" s="648"/>
      <c r="O36" s="1205"/>
      <c r="P36" s="1206"/>
      <c r="Q36" s="1206"/>
      <c r="R36" s="1206"/>
      <c r="S36" s="1206"/>
      <c r="T36" s="1206"/>
      <c r="U36" s="1206"/>
      <c r="V36" s="1207"/>
      <c r="W36" s="632" t="s">
        <v>637</v>
      </c>
      <c r="X36" s="587"/>
      <c r="Y36" s="591"/>
      <c r="Z36" s="591" t="str">
        <f t="shared" si="0"/>
        <v>Группа потребителей</v>
      </c>
      <c r="AA36" s="591"/>
      <c r="AB36" s="591"/>
      <c r="AC36" s="591"/>
      <c r="AD36" s="587"/>
      <c r="AE36" s="587"/>
      <c r="AF36" s="587"/>
      <c r="AG36" s="587"/>
      <c r="AH36" s="587"/>
      <c r="AI36" s="587"/>
      <c r="AJ36" s="587"/>
    </row>
    <row r="37" spans="1:36" s="525" customFormat="1" ht="195.75" customHeight="1">
      <c r="A37" s="1202"/>
      <c r="B37" s="1202"/>
      <c r="C37" s="1202"/>
      <c r="D37" s="1202"/>
      <c r="E37" s="1202"/>
      <c r="F37" s="1202"/>
      <c r="G37" s="849">
        <v>1</v>
      </c>
      <c r="H37" s="849"/>
      <c r="I37" s="1202"/>
      <c r="J37" s="1202"/>
      <c r="K37" s="857">
        <v>1</v>
      </c>
      <c r="L37" s="595" t="str">
        <f>mergeValue(A37) &amp;"."&amp; mergeValue(B37)&amp;"."&amp; mergeValue(C37)&amp;"."&amp; mergeValue(D37)&amp;"."&amp; mergeValue(E37)&amp;"."&amp; mergeValue(F37)&amp;"."&amp; mergeValue(G37)</f>
        <v>1.1.1.1.1.1.1</v>
      </c>
      <c r="M37" s="1071"/>
      <c r="N37" s="648"/>
      <c r="O37" s="564"/>
      <c r="P37" s="564"/>
      <c r="Q37" s="1096"/>
      <c r="R37" s="1208"/>
      <c r="S37" s="1209" t="s">
        <v>84</v>
      </c>
      <c r="T37" s="1208"/>
      <c r="U37" s="1209" t="s">
        <v>84</v>
      </c>
      <c r="V37" s="564"/>
      <c r="W37" s="1201" t="s">
        <v>656</v>
      </c>
      <c r="X37" s="587" t="str">
        <f>strCheckDate(O38:V38)</f>
        <v/>
      </c>
      <c r="Y37" s="591"/>
      <c r="Z37" s="591" t="str">
        <f t="shared" si="0"/>
        <v/>
      </c>
      <c r="AA37" s="591"/>
      <c r="AB37" s="591"/>
      <c r="AC37" s="591"/>
      <c r="AD37" s="587"/>
      <c r="AE37" s="587"/>
      <c r="AF37" s="587"/>
      <c r="AG37" s="587"/>
      <c r="AH37" s="587"/>
      <c r="AI37" s="587"/>
      <c r="AJ37" s="587"/>
    </row>
    <row r="38" spans="1:36" s="525" customFormat="1" ht="14.25" hidden="1" customHeight="1">
      <c r="A38" s="1202"/>
      <c r="B38" s="1202"/>
      <c r="C38" s="1202"/>
      <c r="D38" s="1202"/>
      <c r="E38" s="1202"/>
      <c r="F38" s="1202"/>
      <c r="G38" s="849"/>
      <c r="H38" s="849"/>
      <c r="I38" s="1202"/>
      <c r="J38" s="1202"/>
      <c r="K38" s="857"/>
      <c r="L38" s="602"/>
      <c r="M38" s="648"/>
      <c r="N38" s="648"/>
      <c r="O38" s="564"/>
      <c r="P38" s="564"/>
      <c r="Q38" s="586" t="str">
        <f>R37 &amp; "-" &amp; T37</f>
        <v>-</v>
      </c>
      <c r="R38" s="1208"/>
      <c r="S38" s="1209"/>
      <c r="T38" s="1208"/>
      <c r="U38" s="1209"/>
      <c r="V38" s="564"/>
      <c r="W38" s="1201"/>
      <c r="X38" s="587"/>
      <c r="Y38" s="591"/>
      <c r="Z38" s="591" t="str">
        <f t="shared" si="0"/>
        <v/>
      </c>
      <c r="AA38" s="591"/>
      <c r="AB38" s="591"/>
      <c r="AC38" s="591"/>
      <c r="AD38" s="587"/>
      <c r="AE38" s="587"/>
      <c r="AF38" s="587"/>
      <c r="AG38" s="587"/>
      <c r="AH38" s="587"/>
      <c r="AI38" s="587"/>
      <c r="AJ38" s="587"/>
    </row>
    <row r="39" spans="1:36" s="525" customFormat="1" ht="15" customHeight="1">
      <c r="A39" s="1202"/>
      <c r="B39" s="1202"/>
      <c r="C39" s="1202"/>
      <c r="D39" s="1202"/>
      <c r="E39" s="1202"/>
      <c r="F39" s="1202"/>
      <c r="G39" s="851"/>
      <c r="H39" s="849"/>
      <c r="I39" s="1202"/>
      <c r="J39" s="1202"/>
      <c r="K39" s="856"/>
      <c r="L39" s="540"/>
      <c r="M39" s="559" t="s">
        <v>25</v>
      </c>
      <c r="N39" s="566"/>
      <c r="O39" s="566"/>
      <c r="P39" s="566"/>
      <c r="Q39" s="566"/>
      <c r="R39" s="566"/>
      <c r="S39" s="566"/>
      <c r="T39" s="566"/>
      <c r="U39" s="566"/>
      <c r="V39" s="562"/>
      <c r="W39" s="1201"/>
      <c r="X39" s="587"/>
      <c r="Y39" s="591"/>
      <c r="Z39" s="591" t="str">
        <f t="shared" si="0"/>
        <v>Добавить вид теплоносителя (параметры теплоносителя)</v>
      </c>
      <c r="AA39" s="591"/>
      <c r="AB39" s="591"/>
      <c r="AC39" s="591"/>
      <c r="AD39" s="587"/>
      <c r="AE39" s="587"/>
      <c r="AF39" s="587"/>
      <c r="AG39" s="587"/>
      <c r="AH39" s="587"/>
      <c r="AI39" s="587"/>
      <c r="AJ39" s="587"/>
    </row>
    <row r="40" spans="1:36" s="525" customFormat="1" ht="15" customHeight="1">
      <c r="A40" s="1202"/>
      <c r="B40" s="1202"/>
      <c r="C40" s="1202"/>
      <c r="D40" s="1202"/>
      <c r="E40" s="1202"/>
      <c r="F40" s="851"/>
      <c r="G40" s="851"/>
      <c r="H40" s="849"/>
      <c r="I40" s="1202"/>
      <c r="J40" s="851"/>
      <c r="K40" s="856"/>
      <c r="L40" s="540"/>
      <c r="M40" s="558" t="s">
        <v>11</v>
      </c>
      <c r="N40" s="566"/>
      <c r="O40" s="566"/>
      <c r="P40" s="566"/>
      <c r="Q40" s="566"/>
      <c r="R40" s="566"/>
      <c r="S40" s="566"/>
      <c r="T40" s="566"/>
      <c r="U40" s="565"/>
      <c r="V40" s="566"/>
      <c r="W40" s="667"/>
      <c r="X40" s="587"/>
      <c r="Y40" s="591"/>
      <c r="Z40" s="591" t="str">
        <f t="shared" si="0"/>
        <v>Добавить группу потребителей</v>
      </c>
      <c r="AA40" s="591"/>
      <c r="AB40" s="591"/>
      <c r="AC40" s="591"/>
      <c r="AD40" s="587"/>
      <c r="AE40" s="587"/>
      <c r="AF40" s="587"/>
      <c r="AG40" s="587"/>
      <c r="AH40" s="587"/>
      <c r="AI40" s="587"/>
      <c r="AJ40" s="587"/>
    </row>
    <row r="41" spans="1:36" s="525" customFormat="1" ht="15" customHeight="1">
      <c r="A41" s="1202"/>
      <c r="B41" s="1202"/>
      <c r="C41" s="1202"/>
      <c r="D41" s="1202"/>
      <c r="E41" s="855"/>
      <c r="F41" s="851"/>
      <c r="G41" s="851"/>
      <c r="H41" s="851"/>
      <c r="I41" s="847"/>
      <c r="J41" s="844"/>
      <c r="K41" s="854"/>
      <c r="L41" s="540"/>
      <c r="M41" s="553" t="s">
        <v>12</v>
      </c>
      <c r="N41" s="566"/>
      <c r="O41" s="566"/>
      <c r="P41" s="566"/>
      <c r="Q41" s="566"/>
      <c r="R41" s="566"/>
      <c r="S41" s="566"/>
      <c r="T41" s="566"/>
      <c r="U41" s="565"/>
      <c r="V41" s="566"/>
      <c r="W41" s="667"/>
      <c r="X41" s="587"/>
      <c r="Y41" s="591"/>
      <c r="Z41" s="591" t="str">
        <f t="shared" si="0"/>
        <v>Добавить схему подключения</v>
      </c>
      <c r="AA41" s="591"/>
      <c r="AB41" s="591"/>
      <c r="AC41" s="591"/>
      <c r="AD41" s="587"/>
      <c r="AE41" s="587"/>
      <c r="AF41" s="587"/>
      <c r="AG41" s="587"/>
      <c r="AH41" s="587"/>
      <c r="AI41" s="587"/>
      <c r="AJ41" s="587"/>
    </row>
    <row r="42" spans="1:36" s="525" customFormat="1" ht="15" customHeight="1">
      <c r="A42" s="1202"/>
      <c r="B42" s="1202"/>
      <c r="C42" s="1202"/>
      <c r="D42" s="855"/>
      <c r="E42" s="855"/>
      <c r="F42" s="851"/>
      <c r="G42" s="851"/>
      <c r="H42" s="851"/>
      <c r="I42" s="847"/>
      <c r="J42" s="844"/>
      <c r="K42" s="854"/>
      <c r="L42" s="540"/>
      <c r="M42" s="552" t="s">
        <v>17</v>
      </c>
      <c r="N42" s="566"/>
      <c r="O42" s="566"/>
      <c r="P42" s="566"/>
      <c r="Q42" s="566"/>
      <c r="R42" s="566"/>
      <c r="S42" s="566"/>
      <c r="T42" s="566"/>
      <c r="U42" s="565"/>
      <c r="V42" s="566"/>
      <c r="W42" s="667"/>
      <c r="X42" s="587"/>
      <c r="Y42" s="591"/>
      <c r="Z42" s="591" t="str">
        <f t="shared" si="0"/>
        <v>Добавить источник тепловой энергии</v>
      </c>
      <c r="AA42" s="591"/>
      <c r="AB42" s="591"/>
      <c r="AC42" s="591"/>
      <c r="AD42" s="587"/>
      <c r="AE42" s="587"/>
      <c r="AF42" s="587"/>
      <c r="AG42" s="587"/>
      <c r="AH42" s="587"/>
      <c r="AI42" s="587"/>
      <c r="AJ42" s="587"/>
    </row>
    <row r="43" spans="1:36" s="525" customFormat="1" ht="15" customHeight="1">
      <c r="A43" s="1202"/>
      <c r="B43" s="1202"/>
      <c r="C43" s="855"/>
      <c r="D43" s="855"/>
      <c r="E43" s="855"/>
      <c r="F43" s="855"/>
      <c r="G43" s="860"/>
      <c r="H43" s="847"/>
      <c r="I43" s="858"/>
      <c r="J43" s="844"/>
      <c r="K43" s="859"/>
      <c r="L43" s="540"/>
      <c r="M43" s="551" t="s">
        <v>18</v>
      </c>
      <c r="N43" s="566"/>
      <c r="O43" s="566"/>
      <c r="P43" s="566"/>
      <c r="Q43" s="566"/>
      <c r="R43" s="566"/>
      <c r="S43" s="566"/>
      <c r="T43" s="566"/>
      <c r="U43" s="565"/>
      <c r="V43" s="566"/>
      <c r="W43" s="667"/>
      <c r="X43" s="587"/>
      <c r="Y43" s="591"/>
      <c r="Z43" s="591" t="str">
        <f t="shared" si="0"/>
        <v>Добавить наименование системы теплоснабжения</v>
      </c>
      <c r="AA43" s="591"/>
      <c r="AB43" s="591"/>
      <c r="AC43" s="591"/>
      <c r="AD43" s="587"/>
      <c r="AE43" s="587"/>
      <c r="AF43" s="587"/>
      <c r="AG43" s="587"/>
      <c r="AH43" s="587"/>
      <c r="AI43" s="587"/>
      <c r="AJ43" s="587"/>
    </row>
    <row r="44" spans="1:36" s="525" customFormat="1" ht="15" customHeight="1">
      <c r="A44" s="1202"/>
      <c r="B44" s="855"/>
      <c r="C44" s="855"/>
      <c r="D44" s="855"/>
      <c r="E44" s="855"/>
      <c r="F44" s="855"/>
      <c r="G44" s="860"/>
      <c r="H44" s="847"/>
      <c r="I44" s="847"/>
      <c r="J44" s="844"/>
      <c r="K44" s="854"/>
      <c r="L44" s="540"/>
      <c r="M44" s="560" t="s">
        <v>19</v>
      </c>
      <c r="N44" s="566"/>
      <c r="O44" s="566"/>
      <c r="P44" s="566"/>
      <c r="Q44" s="566"/>
      <c r="R44" s="566"/>
      <c r="S44" s="566"/>
      <c r="T44" s="566"/>
      <c r="U44" s="565"/>
      <c r="V44" s="566"/>
      <c r="W44" s="667"/>
      <c r="X44" s="587"/>
      <c r="Y44" s="591"/>
      <c r="Z44" s="591" t="str">
        <f t="shared" si="0"/>
        <v>Добавить территорию действия тарифа</v>
      </c>
      <c r="AA44" s="591"/>
      <c r="AB44" s="591"/>
      <c r="AC44" s="591"/>
      <c r="AD44" s="587"/>
      <c r="AE44" s="587"/>
      <c r="AF44" s="587"/>
      <c r="AG44" s="587"/>
      <c r="AH44" s="587"/>
      <c r="AI44" s="587"/>
      <c r="AJ44" s="587"/>
    </row>
    <row r="45" spans="1:36" s="524" customFormat="1" ht="15" customHeight="1">
      <c r="A45" s="843"/>
      <c r="B45" s="843"/>
      <c r="C45" s="843"/>
      <c r="D45" s="843"/>
      <c r="E45" s="843"/>
      <c r="F45" s="843"/>
      <c r="G45" s="843"/>
      <c r="H45" s="843"/>
      <c r="I45" s="843"/>
      <c r="J45" s="843"/>
      <c r="K45" s="843"/>
      <c r="L45" s="494"/>
      <c r="M45" s="567" t="s">
        <v>309</v>
      </c>
      <c r="N45" s="566"/>
      <c r="O45" s="566"/>
      <c r="P45" s="566"/>
      <c r="Q45" s="566"/>
      <c r="R45" s="566"/>
      <c r="S45" s="566"/>
      <c r="T45" s="566"/>
      <c r="U45" s="565"/>
      <c r="V45" s="566"/>
      <c r="W45" s="667"/>
      <c r="X45" s="589"/>
      <c r="Y45" s="589"/>
      <c r="Z45" s="589"/>
      <c r="AA45" s="589"/>
      <c r="AB45" s="589"/>
      <c r="AC45" s="589"/>
      <c r="AD45" s="589"/>
      <c r="AE45" s="589"/>
      <c r="AF45" s="589"/>
      <c r="AG45" s="589"/>
      <c r="AH45" s="589"/>
    </row>
    <row r="46" spans="1:36" ht="18.75" customHeight="1">
      <c r="X46" s="204"/>
      <c r="Y46" s="204"/>
      <c r="Z46" s="204"/>
      <c r="AA46" s="204"/>
      <c r="AB46" s="204"/>
      <c r="AC46" s="204"/>
      <c r="AD46" s="204"/>
      <c r="AE46" s="204"/>
      <c r="AF46" s="204"/>
      <c r="AG46" s="204"/>
      <c r="AH46" s="204"/>
      <c r="AI46" s="204"/>
      <c r="AJ46" s="204"/>
    </row>
    <row r="47" spans="1:36" s="35" customFormat="1" ht="17.100000000000001" customHeight="1">
      <c r="A47" s="35" t="s">
        <v>13</v>
      </c>
      <c r="C47" s="35" t="s">
        <v>49</v>
      </c>
      <c r="U47" s="158"/>
      <c r="X47" s="217"/>
      <c r="Y47" s="217"/>
      <c r="Z47" s="217"/>
      <c r="AA47" s="217"/>
      <c r="AB47" s="217"/>
      <c r="AC47" s="217"/>
      <c r="AD47" s="217"/>
      <c r="AE47" s="217"/>
      <c r="AF47" s="217"/>
      <c r="AG47" s="217"/>
      <c r="AH47" s="217"/>
      <c r="AI47" s="217"/>
      <c r="AJ47" s="217"/>
    </row>
    <row r="48" spans="1:36" ht="17.100000000000001" customHeight="1">
      <c r="L48" s="471"/>
      <c r="M48" s="471"/>
      <c r="N48" s="471"/>
      <c r="O48" s="471"/>
      <c r="P48" s="471"/>
      <c r="Q48" s="471"/>
      <c r="R48" s="471"/>
      <c r="S48" s="471"/>
      <c r="T48" s="471"/>
      <c r="U48" s="471"/>
      <c r="V48" s="471"/>
      <c r="W48" s="471"/>
      <c r="X48" s="204"/>
      <c r="Y48" s="204"/>
      <c r="Z48" s="204"/>
      <c r="AA48" s="204"/>
      <c r="AB48" s="204"/>
      <c r="AC48" s="204"/>
      <c r="AD48" s="204"/>
      <c r="AE48" s="204"/>
      <c r="AF48" s="204"/>
      <c r="AG48" s="204"/>
      <c r="AH48" s="204"/>
      <c r="AI48" s="204"/>
      <c r="AJ48" s="204"/>
    </row>
    <row r="49" spans="1:36" s="525" customFormat="1" ht="22.5">
      <c r="A49" s="1202">
        <v>1</v>
      </c>
      <c r="B49" s="867"/>
      <c r="C49" s="867"/>
      <c r="D49" s="867"/>
      <c r="E49" s="868"/>
      <c r="F49" s="869"/>
      <c r="G49" s="869"/>
      <c r="H49" s="869"/>
      <c r="I49" s="870"/>
      <c r="J49" s="865"/>
      <c r="K49" s="872"/>
      <c r="L49" s="595">
        <f>mergeValue(A49)</f>
        <v>1</v>
      </c>
      <c r="M49" s="643" t="s">
        <v>20</v>
      </c>
      <c r="N49" s="648"/>
      <c r="O49" s="1281"/>
      <c r="P49" s="1282"/>
      <c r="Q49" s="1282"/>
      <c r="R49" s="1282"/>
      <c r="S49" s="1282"/>
      <c r="T49" s="1282"/>
      <c r="U49" s="1282"/>
      <c r="V49" s="1283"/>
      <c r="W49" s="632" t="s">
        <v>476</v>
      </c>
      <c r="X49" s="587"/>
      <c r="Y49" s="591"/>
      <c r="Z49" s="591" t="str">
        <f t="shared" ref="Z49:Z62" si="1">IF(M49="","",M49 )</f>
        <v>Наименование тарифа</v>
      </c>
      <c r="AA49" s="591"/>
      <c r="AB49" s="591"/>
      <c r="AC49" s="591"/>
      <c r="AD49" s="587"/>
      <c r="AE49" s="587"/>
      <c r="AF49" s="587"/>
      <c r="AG49" s="587"/>
      <c r="AH49" s="587"/>
      <c r="AI49" s="587"/>
      <c r="AJ49" s="587"/>
    </row>
    <row r="50" spans="1:36" s="525" customFormat="1" ht="22.5">
      <c r="A50" s="1202"/>
      <c r="B50" s="1202">
        <v>1</v>
      </c>
      <c r="C50" s="867"/>
      <c r="D50" s="867"/>
      <c r="E50" s="869"/>
      <c r="F50" s="869"/>
      <c r="G50" s="869"/>
      <c r="H50" s="869"/>
      <c r="I50" s="864"/>
      <c r="J50" s="863"/>
      <c r="K50" s="866"/>
      <c r="L50" s="595" t="str">
        <f>mergeValue(A50) &amp;"."&amp; mergeValue(B50)</f>
        <v>1.1</v>
      </c>
      <c r="M50" s="548" t="s">
        <v>16</v>
      </c>
      <c r="N50" s="648"/>
      <c r="O50" s="1281"/>
      <c r="P50" s="1282"/>
      <c r="Q50" s="1282"/>
      <c r="R50" s="1282"/>
      <c r="S50" s="1282"/>
      <c r="T50" s="1282"/>
      <c r="U50" s="1282"/>
      <c r="V50" s="1283"/>
      <c r="W50" s="632" t="s">
        <v>477</v>
      </c>
      <c r="X50" s="587"/>
      <c r="Y50" s="591"/>
      <c r="Z50" s="591" t="str">
        <f t="shared" si="1"/>
        <v>Территория действия тарифа</v>
      </c>
      <c r="AA50" s="591"/>
      <c r="AB50" s="591"/>
      <c r="AC50" s="591"/>
      <c r="AD50" s="587"/>
      <c r="AE50" s="587"/>
      <c r="AF50" s="587"/>
      <c r="AG50" s="587"/>
      <c r="AH50" s="587"/>
      <c r="AI50" s="587"/>
      <c r="AJ50" s="587"/>
    </row>
    <row r="51" spans="1:36" s="525" customFormat="1" ht="22.5">
      <c r="A51" s="1202"/>
      <c r="B51" s="1202"/>
      <c r="C51" s="1202">
        <v>1</v>
      </c>
      <c r="D51" s="867"/>
      <c r="E51" s="869"/>
      <c r="F51" s="869"/>
      <c r="G51" s="869"/>
      <c r="H51" s="869"/>
      <c r="I51" s="871"/>
      <c r="J51" s="863"/>
      <c r="K51" s="866"/>
      <c r="L51" s="595" t="str">
        <f>mergeValue(A51) &amp;"."&amp; mergeValue(B51)&amp;"."&amp; mergeValue(C51)</f>
        <v>1.1.1</v>
      </c>
      <c r="M51" s="549" t="s">
        <v>7</v>
      </c>
      <c r="N51" s="648"/>
      <c r="O51" s="1281"/>
      <c r="P51" s="1282"/>
      <c r="Q51" s="1282"/>
      <c r="R51" s="1282"/>
      <c r="S51" s="1282"/>
      <c r="T51" s="1282"/>
      <c r="U51" s="1282"/>
      <c r="V51" s="1283"/>
      <c r="W51" s="632" t="s">
        <v>634</v>
      </c>
      <c r="X51" s="587"/>
      <c r="Y51" s="591"/>
      <c r="Z51" s="591" t="str">
        <f t="shared" si="1"/>
        <v xml:space="preserve">Наименование системы теплоснабжения </v>
      </c>
      <c r="AA51" s="591"/>
      <c r="AB51" s="591"/>
      <c r="AC51" s="591"/>
      <c r="AD51" s="587"/>
      <c r="AE51" s="587"/>
      <c r="AF51" s="587"/>
      <c r="AG51" s="587"/>
      <c r="AH51" s="587"/>
      <c r="AI51" s="587"/>
      <c r="AJ51" s="587"/>
    </row>
    <row r="52" spans="1:36" s="525" customFormat="1" ht="22.5">
      <c r="A52" s="1202"/>
      <c r="B52" s="1202"/>
      <c r="C52" s="1202"/>
      <c r="D52" s="1202">
        <v>1</v>
      </c>
      <c r="E52" s="869"/>
      <c r="F52" s="869"/>
      <c r="G52" s="869"/>
      <c r="H52" s="869"/>
      <c r="I52" s="871"/>
      <c r="J52" s="863"/>
      <c r="K52" s="866"/>
      <c r="L52" s="595" t="str">
        <f>mergeValue(A52) &amp;"."&amp; mergeValue(B52)&amp;"."&amp; mergeValue(C52)&amp;"."&amp; mergeValue(D52)</f>
        <v>1.1.1.1</v>
      </c>
      <c r="M52" s="550" t="s">
        <v>22</v>
      </c>
      <c r="N52" s="648"/>
      <c r="O52" s="1281"/>
      <c r="P52" s="1282"/>
      <c r="Q52" s="1282"/>
      <c r="R52" s="1282"/>
      <c r="S52" s="1282"/>
      <c r="T52" s="1282"/>
      <c r="U52" s="1282"/>
      <c r="V52" s="1283"/>
      <c r="W52" s="632" t="s">
        <v>635</v>
      </c>
      <c r="X52" s="587"/>
      <c r="Y52" s="591"/>
      <c r="Z52" s="591" t="str">
        <f t="shared" si="1"/>
        <v xml:space="preserve">Источник тепловой энергии  </v>
      </c>
      <c r="AA52" s="591"/>
      <c r="AB52" s="591"/>
      <c r="AC52" s="591"/>
      <c r="AD52" s="587"/>
      <c r="AE52" s="587"/>
      <c r="AF52" s="587"/>
      <c r="AG52" s="587"/>
      <c r="AH52" s="587"/>
      <c r="AI52" s="587"/>
      <c r="AJ52" s="587"/>
    </row>
    <row r="53" spans="1:36" s="525" customFormat="1" ht="101.25">
      <c r="A53" s="1202"/>
      <c r="B53" s="1202"/>
      <c r="C53" s="1202"/>
      <c r="D53" s="1202"/>
      <c r="E53" s="1202">
        <v>1</v>
      </c>
      <c r="F53" s="869"/>
      <c r="G53" s="869"/>
      <c r="H53" s="867">
        <v>1</v>
      </c>
      <c r="I53" s="1202">
        <v>1</v>
      </c>
      <c r="J53" s="869"/>
      <c r="K53" s="874"/>
      <c r="L53" s="595" t="str">
        <f>mergeValue(A53) &amp;"."&amp; mergeValue(B53)&amp;"."&amp; mergeValue(C53)&amp;"."&amp; mergeValue(D53)&amp;"."&amp; mergeValue(E53)</f>
        <v>1.1.1.1.1</v>
      </c>
      <c r="M53" s="556" t="s">
        <v>9</v>
      </c>
      <c r="N53" s="648"/>
      <c r="O53" s="1205"/>
      <c r="P53" s="1206"/>
      <c r="Q53" s="1206"/>
      <c r="R53" s="1206"/>
      <c r="S53" s="1206"/>
      <c r="T53" s="1206"/>
      <c r="U53" s="1206"/>
      <c r="V53" s="1207"/>
      <c r="W53" s="632" t="s">
        <v>639</v>
      </c>
      <c r="X53" s="587"/>
      <c r="Y53" s="591"/>
      <c r="Z53" s="591" t="str">
        <f t="shared" si="1"/>
        <v>Схема подключения теплопотребляющей установки к коллектору источника тепловой энергии</v>
      </c>
      <c r="AA53" s="591"/>
      <c r="AB53" s="591"/>
      <c r="AC53" s="591"/>
      <c r="AD53" s="587"/>
      <c r="AE53" s="587"/>
      <c r="AF53" s="587"/>
      <c r="AG53" s="587"/>
      <c r="AH53" s="587"/>
      <c r="AI53" s="587"/>
      <c r="AJ53" s="587"/>
    </row>
    <row r="54" spans="1:36" s="525" customFormat="1" ht="90">
      <c r="A54" s="1202"/>
      <c r="B54" s="1202"/>
      <c r="C54" s="1202"/>
      <c r="D54" s="1202"/>
      <c r="E54" s="1202"/>
      <c r="F54" s="1202">
        <v>1</v>
      </c>
      <c r="G54" s="867"/>
      <c r="H54" s="867"/>
      <c r="I54" s="1202"/>
      <c r="J54" s="1202">
        <v>1</v>
      </c>
      <c r="K54" s="875"/>
      <c r="L54" s="595" t="str">
        <f>mergeValue(A54) &amp;"."&amp; mergeValue(B54)&amp;"."&amp; mergeValue(C54)&amp;"."&amp; mergeValue(D54)&amp;"."&amp; mergeValue(E54)&amp;"."&amp; mergeValue(F54)</f>
        <v>1.1.1.1.1.1</v>
      </c>
      <c r="M54" s="557" t="s">
        <v>10</v>
      </c>
      <c r="N54" s="648"/>
      <c r="O54" s="1205"/>
      <c r="P54" s="1206"/>
      <c r="Q54" s="1206"/>
      <c r="R54" s="1206"/>
      <c r="S54" s="1206"/>
      <c r="T54" s="1206"/>
      <c r="U54" s="1206"/>
      <c r="V54" s="1207"/>
      <c r="W54" s="632" t="s">
        <v>637</v>
      </c>
      <c r="X54" s="587"/>
      <c r="Y54" s="591"/>
      <c r="Z54" s="591" t="str">
        <f t="shared" si="1"/>
        <v>Группа потребителей</v>
      </c>
      <c r="AA54" s="591"/>
      <c r="AB54" s="591"/>
      <c r="AC54" s="591"/>
      <c r="AD54" s="587"/>
      <c r="AE54" s="587"/>
      <c r="AF54" s="587"/>
      <c r="AG54" s="587"/>
      <c r="AH54" s="587"/>
      <c r="AI54" s="587"/>
      <c r="AJ54" s="587"/>
    </row>
    <row r="55" spans="1:36" s="525" customFormat="1" ht="195.75" customHeight="1">
      <c r="A55" s="1202"/>
      <c r="B55" s="1202"/>
      <c r="C55" s="1202"/>
      <c r="D55" s="1202"/>
      <c r="E55" s="1202"/>
      <c r="F55" s="1202"/>
      <c r="G55" s="867">
        <v>1</v>
      </c>
      <c r="H55" s="867"/>
      <c r="I55" s="1202"/>
      <c r="J55" s="1202"/>
      <c r="K55" s="875">
        <v>1</v>
      </c>
      <c r="L55" s="595" t="str">
        <f>mergeValue(A55) &amp;"."&amp; mergeValue(B55)&amp;"."&amp; mergeValue(C55)&amp;"."&amp; mergeValue(D55)&amp;"."&amp; mergeValue(E55)&amp;"."&amp; mergeValue(F55)&amp;"."&amp; mergeValue(G55)</f>
        <v>1.1.1.1.1.1.1</v>
      </c>
      <c r="M55" s="1071"/>
      <c r="N55" s="648"/>
      <c r="O55" s="564"/>
      <c r="P55" s="564"/>
      <c r="Q55" s="1096"/>
      <c r="R55" s="1208"/>
      <c r="S55" s="1209" t="s">
        <v>84</v>
      </c>
      <c r="T55" s="1208"/>
      <c r="U55" s="1209" t="s">
        <v>84</v>
      </c>
      <c r="V55" s="564"/>
      <c r="W55" s="1201" t="s">
        <v>656</v>
      </c>
      <c r="X55" s="587" t="str">
        <f>strCheckDate(O56:V56)</f>
        <v/>
      </c>
      <c r="Y55" s="591"/>
      <c r="Z55" s="591" t="str">
        <f t="shared" si="1"/>
        <v/>
      </c>
      <c r="AA55" s="591"/>
      <c r="AB55" s="591"/>
      <c r="AC55" s="591"/>
      <c r="AD55" s="587"/>
      <c r="AE55" s="587"/>
      <c r="AF55" s="587"/>
      <c r="AG55" s="587"/>
      <c r="AH55" s="587"/>
      <c r="AI55" s="587"/>
      <c r="AJ55" s="587"/>
    </row>
    <row r="56" spans="1:36" s="525" customFormat="1" ht="14.25" hidden="1" customHeight="1">
      <c r="A56" s="1202"/>
      <c r="B56" s="1202"/>
      <c r="C56" s="1202"/>
      <c r="D56" s="1202"/>
      <c r="E56" s="1202"/>
      <c r="F56" s="1202"/>
      <c r="G56" s="867"/>
      <c r="H56" s="867"/>
      <c r="I56" s="1202"/>
      <c r="J56" s="1202"/>
      <c r="K56" s="875"/>
      <c r="L56" s="602"/>
      <c r="M56" s="648"/>
      <c r="N56" s="648"/>
      <c r="O56" s="564"/>
      <c r="P56" s="564"/>
      <c r="Q56" s="586" t="str">
        <f>R55 &amp; "-" &amp; T55</f>
        <v>-</v>
      </c>
      <c r="R56" s="1208"/>
      <c r="S56" s="1209"/>
      <c r="T56" s="1208"/>
      <c r="U56" s="1209"/>
      <c r="V56" s="564"/>
      <c r="W56" s="1201"/>
      <c r="X56" s="587"/>
      <c r="Y56" s="591"/>
      <c r="Z56" s="591" t="str">
        <f t="shared" si="1"/>
        <v/>
      </c>
      <c r="AA56" s="591"/>
      <c r="AB56" s="591"/>
      <c r="AC56" s="591"/>
      <c r="AD56" s="587"/>
      <c r="AE56" s="587"/>
      <c r="AF56" s="587"/>
      <c r="AG56" s="587"/>
      <c r="AH56" s="587"/>
      <c r="AI56" s="587"/>
      <c r="AJ56" s="587"/>
    </row>
    <row r="57" spans="1:36" s="525" customFormat="1" ht="15" customHeight="1">
      <c r="A57" s="1202"/>
      <c r="B57" s="1202"/>
      <c r="C57" s="1202"/>
      <c r="D57" s="1202"/>
      <c r="E57" s="1202"/>
      <c r="F57" s="1202"/>
      <c r="G57" s="869"/>
      <c r="H57" s="867"/>
      <c r="I57" s="1202"/>
      <c r="J57" s="1202"/>
      <c r="K57" s="874"/>
      <c r="L57" s="540"/>
      <c r="M57" s="559" t="s">
        <v>25</v>
      </c>
      <c r="N57" s="566"/>
      <c r="O57" s="566"/>
      <c r="P57" s="566"/>
      <c r="Q57" s="566"/>
      <c r="R57" s="566"/>
      <c r="S57" s="566"/>
      <c r="T57" s="566"/>
      <c r="U57" s="566"/>
      <c r="V57" s="562"/>
      <c r="W57" s="1201"/>
      <c r="X57" s="587"/>
      <c r="Y57" s="591"/>
      <c r="Z57" s="591" t="str">
        <f t="shared" si="1"/>
        <v>Добавить вид теплоносителя (параметры теплоносителя)</v>
      </c>
      <c r="AA57" s="591"/>
      <c r="AB57" s="591"/>
      <c r="AC57" s="591"/>
      <c r="AD57" s="587"/>
      <c r="AE57" s="587"/>
      <c r="AF57" s="587"/>
      <c r="AG57" s="587"/>
      <c r="AH57" s="587"/>
      <c r="AI57" s="587"/>
      <c r="AJ57" s="587"/>
    </row>
    <row r="58" spans="1:36" s="525" customFormat="1" ht="15" customHeight="1">
      <c r="A58" s="1202"/>
      <c r="B58" s="1202"/>
      <c r="C58" s="1202"/>
      <c r="D58" s="1202"/>
      <c r="E58" s="1202"/>
      <c r="F58" s="869"/>
      <c r="G58" s="869"/>
      <c r="H58" s="867"/>
      <c r="I58" s="1202"/>
      <c r="J58" s="869"/>
      <c r="K58" s="874"/>
      <c r="L58" s="540"/>
      <c r="M58" s="558" t="s">
        <v>11</v>
      </c>
      <c r="N58" s="566"/>
      <c r="O58" s="566"/>
      <c r="P58" s="566"/>
      <c r="Q58" s="566"/>
      <c r="R58" s="566"/>
      <c r="S58" s="566"/>
      <c r="T58" s="566"/>
      <c r="U58" s="565"/>
      <c r="V58" s="566"/>
      <c r="W58" s="667"/>
      <c r="X58" s="587"/>
      <c r="Y58" s="591"/>
      <c r="Z58" s="591" t="str">
        <f t="shared" si="1"/>
        <v>Добавить группу потребителей</v>
      </c>
      <c r="AA58" s="591"/>
      <c r="AB58" s="591"/>
      <c r="AC58" s="591"/>
      <c r="AD58" s="587"/>
      <c r="AE58" s="587"/>
      <c r="AF58" s="587"/>
      <c r="AG58" s="587"/>
      <c r="AH58" s="587"/>
      <c r="AI58" s="587"/>
      <c r="AJ58" s="587"/>
    </row>
    <row r="59" spans="1:36" s="525" customFormat="1" ht="15" customHeight="1">
      <c r="A59" s="1202"/>
      <c r="B59" s="1202"/>
      <c r="C59" s="1202"/>
      <c r="D59" s="1202"/>
      <c r="E59" s="873"/>
      <c r="F59" s="869"/>
      <c r="G59" s="869"/>
      <c r="H59" s="869"/>
      <c r="I59" s="865"/>
      <c r="J59" s="862"/>
      <c r="K59" s="872"/>
      <c r="L59" s="540"/>
      <c r="M59" s="553" t="s">
        <v>12</v>
      </c>
      <c r="N59" s="566"/>
      <c r="O59" s="566"/>
      <c r="P59" s="566"/>
      <c r="Q59" s="566"/>
      <c r="R59" s="566"/>
      <c r="S59" s="566"/>
      <c r="T59" s="566"/>
      <c r="U59" s="565"/>
      <c r="V59" s="566"/>
      <c r="W59" s="667"/>
      <c r="X59" s="587"/>
      <c r="Y59" s="591"/>
      <c r="Z59" s="591" t="str">
        <f t="shared" si="1"/>
        <v>Добавить схему подключения</v>
      </c>
      <c r="AA59" s="591"/>
      <c r="AB59" s="591"/>
      <c r="AC59" s="591"/>
      <c r="AD59" s="587"/>
      <c r="AE59" s="587"/>
      <c r="AF59" s="587"/>
      <c r="AG59" s="587"/>
      <c r="AH59" s="587"/>
      <c r="AI59" s="587"/>
      <c r="AJ59" s="587"/>
    </row>
    <row r="60" spans="1:36" s="525" customFormat="1" ht="15" customHeight="1">
      <c r="A60" s="1202"/>
      <c r="B60" s="1202"/>
      <c r="C60" s="1202"/>
      <c r="D60" s="873"/>
      <c r="E60" s="873"/>
      <c r="F60" s="869"/>
      <c r="G60" s="869"/>
      <c r="H60" s="869"/>
      <c r="I60" s="865"/>
      <c r="J60" s="862"/>
      <c r="K60" s="872"/>
      <c r="L60" s="540"/>
      <c r="M60" s="552" t="s">
        <v>17</v>
      </c>
      <c r="N60" s="566"/>
      <c r="O60" s="566"/>
      <c r="P60" s="566"/>
      <c r="Q60" s="566"/>
      <c r="R60" s="566"/>
      <c r="S60" s="566"/>
      <c r="T60" s="566"/>
      <c r="U60" s="565"/>
      <c r="V60" s="566"/>
      <c r="W60" s="667"/>
      <c r="X60" s="587"/>
      <c r="Y60" s="591"/>
      <c r="Z60" s="591" t="str">
        <f t="shared" si="1"/>
        <v>Добавить источник тепловой энергии</v>
      </c>
      <c r="AA60" s="591"/>
      <c r="AB60" s="591"/>
      <c r="AC60" s="591"/>
      <c r="AD60" s="587"/>
      <c r="AE60" s="587"/>
      <c r="AF60" s="587"/>
      <c r="AG60" s="587"/>
      <c r="AH60" s="587"/>
      <c r="AI60" s="587"/>
      <c r="AJ60" s="587"/>
    </row>
    <row r="61" spans="1:36" s="525" customFormat="1" ht="15" customHeight="1">
      <c r="A61" s="1202"/>
      <c r="B61" s="1202"/>
      <c r="C61" s="873"/>
      <c r="D61" s="873"/>
      <c r="E61" s="873"/>
      <c r="F61" s="873"/>
      <c r="G61" s="878"/>
      <c r="H61" s="865"/>
      <c r="I61" s="876"/>
      <c r="J61" s="862"/>
      <c r="K61" s="877"/>
      <c r="L61" s="540"/>
      <c r="M61" s="551" t="s">
        <v>18</v>
      </c>
      <c r="N61" s="566"/>
      <c r="O61" s="566"/>
      <c r="P61" s="566"/>
      <c r="Q61" s="566"/>
      <c r="R61" s="566"/>
      <c r="S61" s="566"/>
      <c r="T61" s="566"/>
      <c r="U61" s="565"/>
      <c r="V61" s="566"/>
      <c r="W61" s="667"/>
      <c r="X61" s="587"/>
      <c r="Y61" s="591"/>
      <c r="Z61" s="591" t="str">
        <f t="shared" si="1"/>
        <v>Добавить наименование системы теплоснабжения</v>
      </c>
      <c r="AA61" s="591"/>
      <c r="AB61" s="591"/>
      <c r="AC61" s="591"/>
      <c r="AD61" s="587"/>
      <c r="AE61" s="587"/>
      <c r="AF61" s="587"/>
      <c r="AG61" s="587"/>
      <c r="AH61" s="587"/>
      <c r="AI61" s="587"/>
      <c r="AJ61" s="587"/>
    </row>
    <row r="62" spans="1:36" s="525" customFormat="1" ht="15" customHeight="1">
      <c r="A62" s="1202"/>
      <c r="B62" s="873"/>
      <c r="C62" s="873"/>
      <c r="D62" s="873"/>
      <c r="E62" s="873"/>
      <c r="F62" s="873"/>
      <c r="G62" s="878"/>
      <c r="H62" s="865"/>
      <c r="I62" s="865"/>
      <c r="J62" s="862"/>
      <c r="K62" s="872"/>
      <c r="L62" s="540"/>
      <c r="M62" s="560" t="s">
        <v>19</v>
      </c>
      <c r="N62" s="566"/>
      <c r="O62" s="566"/>
      <c r="P62" s="566"/>
      <c r="Q62" s="566"/>
      <c r="R62" s="566"/>
      <c r="S62" s="566"/>
      <c r="T62" s="566"/>
      <c r="U62" s="565"/>
      <c r="V62" s="566"/>
      <c r="W62" s="667"/>
      <c r="X62" s="587"/>
      <c r="Y62" s="591"/>
      <c r="Z62" s="591" t="str">
        <f t="shared" si="1"/>
        <v>Добавить территорию действия тарифа</v>
      </c>
      <c r="AA62" s="591"/>
      <c r="AB62" s="591"/>
      <c r="AC62" s="591"/>
      <c r="AD62" s="587"/>
      <c r="AE62" s="587"/>
      <c r="AF62" s="587"/>
      <c r="AG62" s="587"/>
      <c r="AH62" s="587"/>
      <c r="AI62" s="587"/>
      <c r="AJ62" s="587"/>
    </row>
    <row r="63" spans="1:36" s="524" customFormat="1" ht="15" customHeight="1">
      <c r="A63" s="861"/>
      <c r="B63" s="861"/>
      <c r="C63" s="861"/>
      <c r="D63" s="861"/>
      <c r="E63" s="861"/>
      <c r="F63" s="861"/>
      <c r="G63" s="861"/>
      <c r="H63" s="861"/>
      <c r="I63" s="861"/>
      <c r="J63" s="861"/>
      <c r="K63" s="861"/>
      <c r="L63" s="494"/>
      <c r="M63" s="567" t="s">
        <v>309</v>
      </c>
      <c r="N63" s="566"/>
      <c r="O63" s="566"/>
      <c r="P63" s="566"/>
      <c r="Q63" s="566"/>
      <c r="R63" s="566"/>
      <c r="S63" s="566"/>
      <c r="T63" s="566"/>
      <c r="U63" s="565"/>
      <c r="V63" s="767"/>
      <c r="W63" s="767"/>
      <c r="X63" s="767"/>
      <c r="Y63" s="767"/>
      <c r="Z63" s="767"/>
      <c r="AA63" s="767"/>
      <c r="AB63" s="766"/>
      <c r="AC63" s="767"/>
      <c r="AD63" s="667"/>
      <c r="AE63" s="589"/>
      <c r="AF63" s="589"/>
      <c r="AG63" s="589"/>
      <c r="AH63" s="589"/>
    </row>
    <row r="64" spans="1:36" ht="18.75" customHeight="1">
      <c r="X64" s="204"/>
      <c r="Y64" s="204"/>
      <c r="Z64" s="204"/>
      <c r="AA64" s="204"/>
      <c r="AB64" s="204"/>
      <c r="AC64" s="204"/>
      <c r="AD64" s="204"/>
      <c r="AE64" s="204"/>
      <c r="AF64" s="204"/>
      <c r="AG64" s="204"/>
      <c r="AH64" s="204"/>
      <c r="AI64" s="204"/>
      <c r="AJ64" s="204"/>
    </row>
    <row r="65" spans="1:36" s="35" customFormat="1" ht="17.100000000000001" customHeight="1">
      <c r="A65" s="35" t="s">
        <v>13</v>
      </c>
      <c r="C65" s="35" t="s">
        <v>50</v>
      </c>
      <c r="V65" s="158"/>
      <c r="X65" s="217"/>
      <c r="Y65" s="217"/>
      <c r="Z65" s="217"/>
      <c r="AA65" s="217"/>
      <c r="AB65" s="217"/>
      <c r="AC65" s="217"/>
      <c r="AD65" s="217"/>
      <c r="AE65" s="217"/>
      <c r="AF65" s="217"/>
      <c r="AG65" s="217"/>
      <c r="AH65" s="217"/>
      <c r="AI65" s="217"/>
      <c r="AJ65" s="217"/>
    </row>
    <row r="66" spans="1:36" ht="17.100000000000001" customHeight="1">
      <c r="L66" s="122"/>
      <c r="M66" s="122"/>
      <c r="N66" s="122"/>
      <c r="O66" s="122"/>
      <c r="P66" s="122"/>
      <c r="Q66" s="122"/>
      <c r="R66" s="122"/>
      <c r="S66" s="122"/>
      <c r="T66" s="122"/>
      <c r="U66" s="122"/>
      <c r="V66" s="122"/>
      <c r="W66" s="122"/>
      <c r="X66" s="204"/>
      <c r="Y66" s="204"/>
      <c r="Z66" s="204"/>
      <c r="AA66" s="204"/>
      <c r="AB66" s="204"/>
      <c r="AC66" s="204"/>
      <c r="AD66" s="204"/>
      <c r="AE66" s="204"/>
      <c r="AF66" s="204"/>
      <c r="AG66" s="204"/>
      <c r="AH66" s="204"/>
      <c r="AI66" s="204"/>
      <c r="AJ66" s="204"/>
    </row>
    <row r="67" spans="1:36" s="525" customFormat="1" ht="22.5">
      <c r="A67" s="1202">
        <v>1</v>
      </c>
      <c r="B67" s="885"/>
      <c r="C67" s="885"/>
      <c r="D67" s="885"/>
      <c r="E67" s="886"/>
      <c r="F67" s="887"/>
      <c r="G67" s="887"/>
      <c r="H67" s="887"/>
      <c r="I67" s="888"/>
      <c r="J67" s="883"/>
      <c r="K67" s="890"/>
      <c r="L67" s="595">
        <f>mergeValue(A67)</f>
        <v>1</v>
      </c>
      <c r="M67" s="643" t="s">
        <v>20</v>
      </c>
      <c r="N67" s="648"/>
      <c r="O67" s="1281"/>
      <c r="P67" s="1282"/>
      <c r="Q67" s="1282"/>
      <c r="R67" s="1282"/>
      <c r="S67" s="1282"/>
      <c r="T67" s="1282"/>
      <c r="U67" s="1282"/>
      <c r="V67" s="1283"/>
      <c r="W67" s="632" t="s">
        <v>476</v>
      </c>
      <c r="X67" s="587"/>
      <c r="Y67" s="591"/>
      <c r="Z67" s="591" t="str">
        <f t="shared" ref="Z67:Z80" si="2">IF(M67="","",M67 )</f>
        <v>Наименование тарифа</v>
      </c>
      <c r="AA67" s="591"/>
      <c r="AB67" s="591"/>
      <c r="AC67" s="591"/>
      <c r="AD67" s="587"/>
      <c r="AE67" s="587"/>
      <c r="AF67" s="587"/>
      <c r="AG67" s="587"/>
      <c r="AH67" s="587"/>
      <c r="AI67" s="587"/>
      <c r="AJ67" s="587"/>
    </row>
    <row r="68" spans="1:36" s="525" customFormat="1" ht="22.5">
      <c r="A68" s="1202"/>
      <c r="B68" s="1202">
        <v>1</v>
      </c>
      <c r="C68" s="885"/>
      <c r="D68" s="885"/>
      <c r="E68" s="887"/>
      <c r="F68" s="887"/>
      <c r="G68" s="887"/>
      <c r="H68" s="887"/>
      <c r="I68" s="882"/>
      <c r="J68" s="881"/>
      <c r="K68" s="884"/>
      <c r="L68" s="595" t="str">
        <f>mergeValue(A68) &amp;"."&amp; mergeValue(B68)</f>
        <v>1.1</v>
      </c>
      <c r="M68" s="548" t="s">
        <v>16</v>
      </c>
      <c r="N68" s="648"/>
      <c r="O68" s="1281"/>
      <c r="P68" s="1282"/>
      <c r="Q68" s="1282"/>
      <c r="R68" s="1282"/>
      <c r="S68" s="1282"/>
      <c r="T68" s="1282"/>
      <c r="U68" s="1282"/>
      <c r="V68" s="1283"/>
      <c r="W68" s="632" t="s">
        <v>477</v>
      </c>
      <c r="X68" s="587"/>
      <c r="Y68" s="591"/>
      <c r="Z68" s="591" t="str">
        <f t="shared" si="2"/>
        <v>Территория действия тарифа</v>
      </c>
      <c r="AA68" s="591"/>
      <c r="AB68" s="591"/>
      <c r="AC68" s="591"/>
      <c r="AD68" s="587"/>
      <c r="AE68" s="587"/>
      <c r="AF68" s="587"/>
      <c r="AG68" s="587"/>
      <c r="AH68" s="587"/>
      <c r="AI68" s="587"/>
      <c r="AJ68" s="587"/>
    </row>
    <row r="69" spans="1:36" s="525" customFormat="1" ht="22.5">
      <c r="A69" s="1202"/>
      <c r="B69" s="1202"/>
      <c r="C69" s="1202">
        <v>1</v>
      </c>
      <c r="D69" s="885"/>
      <c r="E69" s="887"/>
      <c r="F69" s="887"/>
      <c r="G69" s="887"/>
      <c r="H69" s="887"/>
      <c r="I69" s="889"/>
      <c r="J69" s="881"/>
      <c r="K69" s="884"/>
      <c r="L69" s="595" t="str">
        <f>mergeValue(A69) &amp;"."&amp; mergeValue(B69)&amp;"."&amp; mergeValue(C69)</f>
        <v>1.1.1</v>
      </c>
      <c r="M69" s="549" t="s">
        <v>7</v>
      </c>
      <c r="N69" s="648"/>
      <c r="O69" s="1281"/>
      <c r="P69" s="1282"/>
      <c r="Q69" s="1282"/>
      <c r="R69" s="1282"/>
      <c r="S69" s="1282"/>
      <c r="T69" s="1282"/>
      <c r="U69" s="1282"/>
      <c r="V69" s="1283"/>
      <c r="W69" s="632" t="s">
        <v>634</v>
      </c>
      <c r="X69" s="587"/>
      <c r="Y69" s="591"/>
      <c r="Z69" s="591" t="str">
        <f t="shared" si="2"/>
        <v xml:space="preserve">Наименование системы теплоснабжения </v>
      </c>
      <c r="AA69" s="591"/>
      <c r="AB69" s="591"/>
      <c r="AC69" s="591"/>
      <c r="AD69" s="587"/>
      <c r="AE69" s="587"/>
      <c r="AF69" s="587"/>
      <c r="AG69" s="587"/>
      <c r="AH69" s="587"/>
      <c r="AI69" s="587"/>
      <c r="AJ69" s="587"/>
    </row>
    <row r="70" spans="1:36" s="525" customFormat="1" ht="22.5">
      <c r="A70" s="1202"/>
      <c r="B70" s="1202"/>
      <c r="C70" s="1202"/>
      <c r="D70" s="1202">
        <v>1</v>
      </c>
      <c r="E70" s="887"/>
      <c r="F70" s="887"/>
      <c r="G70" s="887"/>
      <c r="H70" s="887"/>
      <c r="I70" s="889"/>
      <c r="J70" s="881"/>
      <c r="K70" s="884"/>
      <c r="L70" s="595" t="str">
        <f>mergeValue(A70) &amp;"."&amp; mergeValue(B70)&amp;"."&amp; mergeValue(C70)&amp;"."&amp; mergeValue(D70)</f>
        <v>1.1.1.1</v>
      </c>
      <c r="M70" s="550" t="s">
        <v>22</v>
      </c>
      <c r="N70" s="648"/>
      <c r="O70" s="1281"/>
      <c r="P70" s="1282"/>
      <c r="Q70" s="1282"/>
      <c r="R70" s="1282"/>
      <c r="S70" s="1282"/>
      <c r="T70" s="1282"/>
      <c r="U70" s="1282"/>
      <c r="V70" s="1283"/>
      <c r="W70" s="632" t="s">
        <v>635</v>
      </c>
      <c r="X70" s="587"/>
      <c r="Y70" s="591"/>
      <c r="Z70" s="591" t="str">
        <f t="shared" si="2"/>
        <v xml:space="preserve">Источник тепловой энергии  </v>
      </c>
      <c r="AA70" s="591"/>
      <c r="AB70" s="591"/>
      <c r="AC70" s="591"/>
      <c r="AD70" s="587"/>
      <c r="AE70" s="587"/>
      <c r="AF70" s="587"/>
      <c r="AG70" s="587"/>
      <c r="AH70" s="587"/>
      <c r="AI70" s="587"/>
      <c r="AJ70" s="587"/>
    </row>
    <row r="71" spans="1:36" s="525" customFormat="1" ht="101.25">
      <c r="A71" s="1202"/>
      <c r="B71" s="1202"/>
      <c r="C71" s="1202"/>
      <c r="D71" s="1202"/>
      <c r="E71" s="1202">
        <v>1</v>
      </c>
      <c r="F71" s="887"/>
      <c r="G71" s="887"/>
      <c r="H71" s="885">
        <v>1</v>
      </c>
      <c r="I71" s="1202">
        <v>1</v>
      </c>
      <c r="J71" s="887"/>
      <c r="K71" s="892"/>
      <c r="L71" s="595" t="str">
        <f>mergeValue(A71) &amp;"."&amp; mergeValue(B71)&amp;"."&amp; mergeValue(C71)&amp;"."&amp; mergeValue(D71)&amp;"."&amp; mergeValue(E71)</f>
        <v>1.1.1.1.1</v>
      </c>
      <c r="M71" s="556" t="s">
        <v>9</v>
      </c>
      <c r="N71" s="648"/>
      <c r="O71" s="1205"/>
      <c r="P71" s="1206"/>
      <c r="Q71" s="1206"/>
      <c r="R71" s="1206"/>
      <c r="S71" s="1206"/>
      <c r="T71" s="1206"/>
      <c r="U71" s="1206"/>
      <c r="V71" s="1207"/>
      <c r="W71" s="632" t="s">
        <v>639</v>
      </c>
      <c r="X71" s="587"/>
      <c r="Y71" s="591"/>
      <c r="Z71" s="591" t="str">
        <f t="shared" si="2"/>
        <v>Схема подключения теплопотребляющей установки к коллектору источника тепловой энергии</v>
      </c>
      <c r="AA71" s="591"/>
      <c r="AB71" s="591"/>
      <c r="AC71" s="591"/>
      <c r="AD71" s="587"/>
      <c r="AE71" s="587"/>
      <c r="AF71" s="587"/>
      <c r="AG71" s="587"/>
      <c r="AH71" s="587"/>
      <c r="AI71" s="587"/>
      <c r="AJ71" s="587"/>
    </row>
    <row r="72" spans="1:36" s="525" customFormat="1" ht="90">
      <c r="A72" s="1202"/>
      <c r="B72" s="1202"/>
      <c r="C72" s="1202"/>
      <c r="D72" s="1202"/>
      <c r="E72" s="1202"/>
      <c r="F72" s="1202">
        <v>1</v>
      </c>
      <c r="G72" s="885"/>
      <c r="H72" s="885"/>
      <c r="I72" s="1202"/>
      <c r="J72" s="1202">
        <v>1</v>
      </c>
      <c r="K72" s="893"/>
      <c r="L72" s="595" t="str">
        <f>mergeValue(A72) &amp;"."&amp; mergeValue(B72)&amp;"."&amp; mergeValue(C72)&amp;"."&amp; mergeValue(D72)&amp;"."&amp; mergeValue(E72)&amp;"."&amp; mergeValue(F72)</f>
        <v>1.1.1.1.1.1</v>
      </c>
      <c r="M72" s="557" t="s">
        <v>10</v>
      </c>
      <c r="N72" s="648"/>
      <c r="O72" s="1205"/>
      <c r="P72" s="1206"/>
      <c r="Q72" s="1206"/>
      <c r="R72" s="1206"/>
      <c r="S72" s="1206"/>
      <c r="T72" s="1206"/>
      <c r="U72" s="1206"/>
      <c r="V72" s="1207"/>
      <c r="W72" s="632" t="s">
        <v>637</v>
      </c>
      <c r="X72" s="587"/>
      <c r="Y72" s="591"/>
      <c r="Z72" s="591" t="str">
        <f t="shared" si="2"/>
        <v>Группа потребителей</v>
      </c>
      <c r="AA72" s="591"/>
      <c r="AB72" s="591"/>
      <c r="AC72" s="591"/>
      <c r="AD72" s="587"/>
      <c r="AE72" s="587"/>
      <c r="AF72" s="587"/>
      <c r="AG72" s="587"/>
      <c r="AH72" s="587"/>
      <c r="AI72" s="587"/>
      <c r="AJ72" s="587"/>
    </row>
    <row r="73" spans="1:36" s="525" customFormat="1" ht="195.75" customHeight="1">
      <c r="A73" s="1202"/>
      <c r="B73" s="1202"/>
      <c r="C73" s="1202"/>
      <c r="D73" s="1202"/>
      <c r="E73" s="1202"/>
      <c r="F73" s="1202"/>
      <c r="G73" s="885">
        <v>1</v>
      </c>
      <c r="H73" s="885"/>
      <c r="I73" s="1202"/>
      <c r="J73" s="1202"/>
      <c r="K73" s="893">
        <v>1</v>
      </c>
      <c r="L73" s="595" t="str">
        <f>mergeValue(A73) &amp;"."&amp; mergeValue(B73)&amp;"."&amp; mergeValue(C73)&amp;"."&amp; mergeValue(D73)&amp;"."&amp; mergeValue(E73)&amp;"."&amp; mergeValue(F73)&amp;"."&amp; mergeValue(G73)</f>
        <v>1.1.1.1.1.1.1</v>
      </c>
      <c r="M73" s="1071"/>
      <c r="N73" s="648"/>
      <c r="O73" s="564"/>
      <c r="P73" s="564"/>
      <c r="Q73" s="1096"/>
      <c r="R73" s="1208"/>
      <c r="S73" s="1209" t="s">
        <v>84</v>
      </c>
      <c r="T73" s="1208"/>
      <c r="U73" s="1209" t="s">
        <v>84</v>
      </c>
      <c r="V73" s="564"/>
      <c r="W73" s="1201" t="s">
        <v>656</v>
      </c>
      <c r="X73" s="587" t="str">
        <f>strCheckDate(O74:V74)</f>
        <v/>
      </c>
      <c r="Y73" s="591"/>
      <c r="Z73" s="591" t="str">
        <f t="shared" si="2"/>
        <v/>
      </c>
      <c r="AA73" s="591"/>
      <c r="AB73" s="591"/>
      <c r="AC73" s="591"/>
      <c r="AD73" s="587"/>
      <c r="AE73" s="587"/>
      <c r="AF73" s="587"/>
      <c r="AG73" s="587"/>
      <c r="AH73" s="587"/>
      <c r="AI73" s="587"/>
      <c r="AJ73" s="587"/>
    </row>
    <row r="74" spans="1:36" s="525" customFormat="1" ht="14.25" hidden="1" customHeight="1">
      <c r="A74" s="1202"/>
      <c r="B74" s="1202"/>
      <c r="C74" s="1202"/>
      <c r="D74" s="1202"/>
      <c r="E74" s="1202"/>
      <c r="F74" s="1202"/>
      <c r="G74" s="885"/>
      <c r="H74" s="885"/>
      <c r="I74" s="1202"/>
      <c r="J74" s="1202"/>
      <c r="K74" s="893"/>
      <c r="L74" s="602"/>
      <c r="M74" s="648"/>
      <c r="N74" s="648"/>
      <c r="O74" s="564"/>
      <c r="P74" s="564"/>
      <c r="Q74" s="586" t="str">
        <f>R73 &amp; "-" &amp; T73</f>
        <v>-</v>
      </c>
      <c r="R74" s="1208"/>
      <c r="S74" s="1209"/>
      <c r="T74" s="1208"/>
      <c r="U74" s="1209"/>
      <c r="V74" s="564"/>
      <c r="W74" s="1201"/>
      <c r="X74" s="587"/>
      <c r="Y74" s="591"/>
      <c r="Z74" s="591" t="str">
        <f t="shared" si="2"/>
        <v/>
      </c>
      <c r="AA74" s="591"/>
      <c r="AB74" s="591"/>
      <c r="AC74" s="591"/>
      <c r="AD74" s="587"/>
      <c r="AE74" s="587"/>
      <c r="AF74" s="587"/>
      <c r="AG74" s="587"/>
      <c r="AH74" s="587"/>
      <c r="AI74" s="587"/>
      <c r="AJ74" s="587"/>
    </row>
    <row r="75" spans="1:36" s="525" customFormat="1" ht="15" customHeight="1">
      <c r="A75" s="1202"/>
      <c r="B75" s="1202"/>
      <c r="C75" s="1202"/>
      <c r="D75" s="1202"/>
      <c r="E75" s="1202"/>
      <c r="F75" s="1202"/>
      <c r="G75" s="887"/>
      <c r="H75" s="885"/>
      <c r="I75" s="1202"/>
      <c r="J75" s="1202"/>
      <c r="K75" s="892"/>
      <c r="L75" s="540"/>
      <c r="M75" s="559" t="s">
        <v>25</v>
      </c>
      <c r="N75" s="566"/>
      <c r="O75" s="566"/>
      <c r="P75" s="566"/>
      <c r="Q75" s="566"/>
      <c r="R75" s="566"/>
      <c r="S75" s="566"/>
      <c r="T75" s="566"/>
      <c r="U75" s="566"/>
      <c r="V75" s="562"/>
      <c r="W75" s="1201"/>
      <c r="X75" s="587"/>
      <c r="Y75" s="591"/>
      <c r="Z75" s="591" t="str">
        <f t="shared" si="2"/>
        <v>Добавить вид теплоносителя (параметры теплоносителя)</v>
      </c>
      <c r="AA75" s="591"/>
      <c r="AB75" s="591"/>
      <c r="AC75" s="591"/>
      <c r="AD75" s="587"/>
      <c r="AE75" s="587"/>
      <c r="AF75" s="587"/>
      <c r="AG75" s="587"/>
      <c r="AH75" s="587"/>
      <c r="AI75" s="587"/>
      <c r="AJ75" s="587"/>
    </row>
    <row r="76" spans="1:36" s="525" customFormat="1" ht="15" customHeight="1">
      <c r="A76" s="1202"/>
      <c r="B76" s="1202"/>
      <c r="C76" s="1202"/>
      <c r="D76" s="1202"/>
      <c r="E76" s="1202"/>
      <c r="F76" s="887"/>
      <c r="G76" s="887"/>
      <c r="H76" s="885"/>
      <c r="I76" s="1202"/>
      <c r="J76" s="887"/>
      <c r="K76" s="892"/>
      <c r="L76" s="540"/>
      <c r="M76" s="558" t="s">
        <v>11</v>
      </c>
      <c r="N76" s="566"/>
      <c r="O76" s="566"/>
      <c r="P76" s="566"/>
      <c r="Q76" s="566"/>
      <c r="R76" s="566"/>
      <c r="S76" s="566"/>
      <c r="T76" s="566"/>
      <c r="U76" s="565"/>
      <c r="V76" s="566"/>
      <c r="W76" s="667"/>
      <c r="X76" s="587"/>
      <c r="Y76" s="591"/>
      <c r="Z76" s="591" t="str">
        <f t="shared" si="2"/>
        <v>Добавить группу потребителей</v>
      </c>
      <c r="AA76" s="591"/>
      <c r="AB76" s="591"/>
      <c r="AC76" s="591"/>
      <c r="AD76" s="587"/>
      <c r="AE76" s="587"/>
      <c r="AF76" s="587"/>
      <c r="AG76" s="587"/>
      <c r="AH76" s="587"/>
      <c r="AI76" s="587"/>
      <c r="AJ76" s="587"/>
    </row>
    <row r="77" spans="1:36" s="525" customFormat="1" ht="15" customHeight="1">
      <c r="A77" s="1202"/>
      <c r="B77" s="1202"/>
      <c r="C77" s="1202"/>
      <c r="D77" s="1202"/>
      <c r="E77" s="891"/>
      <c r="F77" s="887"/>
      <c r="G77" s="887"/>
      <c r="H77" s="887"/>
      <c r="I77" s="883"/>
      <c r="J77" s="880"/>
      <c r="K77" s="890"/>
      <c r="L77" s="540"/>
      <c r="M77" s="553" t="s">
        <v>12</v>
      </c>
      <c r="N77" s="566"/>
      <c r="O77" s="566"/>
      <c r="P77" s="566"/>
      <c r="Q77" s="566"/>
      <c r="R77" s="566"/>
      <c r="S77" s="566"/>
      <c r="T77" s="566"/>
      <c r="U77" s="565"/>
      <c r="V77" s="566"/>
      <c r="W77" s="667"/>
      <c r="X77" s="587"/>
      <c r="Y77" s="591"/>
      <c r="Z77" s="591" t="str">
        <f t="shared" si="2"/>
        <v>Добавить схему подключения</v>
      </c>
      <c r="AA77" s="591"/>
      <c r="AB77" s="591"/>
      <c r="AC77" s="591"/>
      <c r="AD77" s="587"/>
      <c r="AE77" s="587"/>
      <c r="AF77" s="587"/>
      <c r="AG77" s="587"/>
      <c r="AH77" s="587"/>
      <c r="AI77" s="587"/>
      <c r="AJ77" s="587"/>
    </row>
    <row r="78" spans="1:36" s="525" customFormat="1" ht="15" customHeight="1">
      <c r="A78" s="1202"/>
      <c r="B78" s="1202"/>
      <c r="C78" s="1202"/>
      <c r="D78" s="891"/>
      <c r="E78" s="891"/>
      <c r="F78" s="887"/>
      <c r="G78" s="887"/>
      <c r="H78" s="887"/>
      <c r="I78" s="883"/>
      <c r="J78" s="880"/>
      <c r="K78" s="890"/>
      <c r="L78" s="540"/>
      <c r="M78" s="552" t="s">
        <v>17</v>
      </c>
      <c r="N78" s="566"/>
      <c r="O78" s="566"/>
      <c r="P78" s="566"/>
      <c r="Q78" s="566"/>
      <c r="R78" s="566"/>
      <c r="S78" s="566"/>
      <c r="T78" s="566"/>
      <c r="U78" s="565"/>
      <c r="V78" s="566"/>
      <c r="W78" s="667"/>
      <c r="X78" s="587"/>
      <c r="Y78" s="591"/>
      <c r="Z78" s="591" t="str">
        <f t="shared" si="2"/>
        <v>Добавить источник тепловой энергии</v>
      </c>
      <c r="AA78" s="591"/>
      <c r="AB78" s="591"/>
      <c r="AC78" s="591"/>
      <c r="AD78" s="587"/>
      <c r="AE78" s="587"/>
      <c r="AF78" s="587"/>
      <c r="AG78" s="587"/>
      <c r="AH78" s="587"/>
      <c r="AI78" s="587"/>
      <c r="AJ78" s="587"/>
    </row>
    <row r="79" spans="1:36" s="525" customFormat="1" ht="15" customHeight="1">
      <c r="A79" s="1202"/>
      <c r="B79" s="1202"/>
      <c r="C79" s="891"/>
      <c r="D79" s="891"/>
      <c r="E79" s="891"/>
      <c r="F79" s="891"/>
      <c r="G79" s="896"/>
      <c r="H79" s="883"/>
      <c r="I79" s="894"/>
      <c r="J79" s="880"/>
      <c r="K79" s="895"/>
      <c r="L79" s="540"/>
      <c r="M79" s="551" t="s">
        <v>18</v>
      </c>
      <c r="N79" s="566"/>
      <c r="O79" s="566"/>
      <c r="P79" s="566"/>
      <c r="Q79" s="566"/>
      <c r="R79" s="566"/>
      <c r="S79" s="566"/>
      <c r="T79" s="566"/>
      <c r="U79" s="565"/>
      <c r="V79" s="566"/>
      <c r="W79" s="667"/>
      <c r="X79" s="587"/>
      <c r="Y79" s="591"/>
      <c r="Z79" s="591" t="str">
        <f t="shared" si="2"/>
        <v>Добавить наименование системы теплоснабжения</v>
      </c>
      <c r="AA79" s="591"/>
      <c r="AB79" s="591"/>
      <c r="AC79" s="591"/>
      <c r="AD79" s="587"/>
      <c r="AE79" s="587"/>
      <c r="AF79" s="587"/>
      <c r="AG79" s="587"/>
      <c r="AH79" s="587"/>
      <c r="AI79" s="587"/>
      <c r="AJ79" s="587"/>
    </row>
    <row r="80" spans="1:36" s="525" customFormat="1" ht="15" customHeight="1">
      <c r="A80" s="1202"/>
      <c r="B80" s="891"/>
      <c r="C80" s="891"/>
      <c r="D80" s="891"/>
      <c r="E80" s="891"/>
      <c r="F80" s="891"/>
      <c r="G80" s="896"/>
      <c r="H80" s="883"/>
      <c r="I80" s="883"/>
      <c r="J80" s="880"/>
      <c r="K80" s="890"/>
      <c r="L80" s="540"/>
      <c r="M80" s="560" t="s">
        <v>19</v>
      </c>
      <c r="N80" s="566"/>
      <c r="O80" s="566"/>
      <c r="P80" s="566"/>
      <c r="Q80" s="566"/>
      <c r="R80" s="566"/>
      <c r="S80" s="566"/>
      <c r="T80" s="566"/>
      <c r="U80" s="565"/>
      <c r="V80" s="566"/>
      <c r="W80" s="667"/>
      <c r="X80" s="587"/>
      <c r="Y80" s="591"/>
      <c r="Z80" s="591" t="str">
        <f t="shared" si="2"/>
        <v>Добавить территорию действия тарифа</v>
      </c>
      <c r="AA80" s="591"/>
      <c r="AB80" s="591"/>
      <c r="AC80" s="591"/>
      <c r="AD80" s="587"/>
      <c r="AE80" s="587"/>
      <c r="AF80" s="587"/>
      <c r="AG80" s="587"/>
      <c r="AH80" s="587"/>
      <c r="AI80" s="587"/>
      <c r="AJ80" s="587"/>
    </row>
    <row r="81" spans="1:36" s="524" customFormat="1" ht="15" customHeight="1">
      <c r="A81" s="879"/>
      <c r="B81" s="879"/>
      <c r="C81" s="879"/>
      <c r="D81" s="879"/>
      <c r="E81" s="879"/>
      <c r="F81" s="879"/>
      <c r="G81" s="879"/>
      <c r="H81" s="879"/>
      <c r="I81" s="879"/>
      <c r="J81" s="879"/>
      <c r="K81" s="879"/>
      <c r="L81" s="494"/>
      <c r="M81" s="567" t="s">
        <v>309</v>
      </c>
      <c r="N81" s="566"/>
      <c r="O81" s="566"/>
      <c r="P81" s="566"/>
      <c r="Q81" s="566"/>
      <c r="R81" s="566"/>
      <c r="S81" s="566"/>
      <c r="T81" s="566"/>
      <c r="U81" s="565"/>
      <c r="V81" s="767"/>
      <c r="W81" s="767"/>
      <c r="X81" s="767"/>
      <c r="Y81" s="767"/>
      <c r="Z81" s="767"/>
      <c r="AA81" s="767"/>
      <c r="AB81" s="766"/>
      <c r="AC81" s="767"/>
      <c r="AD81" s="667"/>
      <c r="AE81" s="589"/>
      <c r="AF81" s="589"/>
      <c r="AG81" s="589"/>
      <c r="AH81" s="589"/>
    </row>
    <row r="82" spans="1:36" ht="18.75" customHeight="1">
      <c r="X82" s="204"/>
      <c r="Y82" s="204"/>
      <c r="Z82" s="204"/>
      <c r="AA82" s="204"/>
      <c r="AB82" s="204"/>
      <c r="AC82" s="204"/>
      <c r="AD82" s="204"/>
      <c r="AE82" s="204"/>
      <c r="AF82" s="204"/>
      <c r="AG82" s="204"/>
      <c r="AH82" s="204"/>
      <c r="AI82" s="204"/>
      <c r="AJ82" s="204"/>
    </row>
    <row r="83" spans="1:36" s="35" customFormat="1" ht="17.100000000000001" customHeight="1">
      <c r="A83" s="35" t="s">
        <v>13</v>
      </c>
      <c r="C83" s="35" t="s">
        <v>51</v>
      </c>
      <c r="V83" s="158"/>
      <c r="X83" s="217"/>
      <c r="Y83" s="217"/>
      <c r="Z83" s="217"/>
      <c r="AA83" s="217"/>
      <c r="AB83" s="217"/>
      <c r="AC83" s="217"/>
      <c r="AD83" s="217"/>
      <c r="AE83" s="217"/>
      <c r="AF83" s="217"/>
      <c r="AG83" s="217"/>
      <c r="AH83" s="217"/>
      <c r="AI83" s="217"/>
      <c r="AJ83" s="217"/>
    </row>
    <row r="84" spans="1:36" ht="17.100000000000001" customHeight="1">
      <c r="L84" s="122"/>
      <c r="M84" s="122"/>
      <c r="N84" s="122"/>
      <c r="O84" s="122"/>
      <c r="P84" s="122"/>
      <c r="Q84" s="122"/>
      <c r="R84" s="122"/>
      <c r="S84" s="122"/>
      <c r="T84" s="122"/>
      <c r="U84" s="122"/>
      <c r="V84" s="122"/>
      <c r="W84" s="122"/>
      <c r="X84" s="204"/>
      <c r="Y84" s="204"/>
      <c r="Z84" s="204"/>
      <c r="AA84" s="204"/>
      <c r="AB84" s="204"/>
      <c r="AC84" s="204"/>
      <c r="AD84" s="204"/>
      <c r="AE84" s="204"/>
      <c r="AF84" s="204"/>
      <c r="AG84" s="204"/>
      <c r="AH84" s="204"/>
      <c r="AI84" s="204"/>
      <c r="AJ84" s="204"/>
    </row>
    <row r="85" spans="1:36" s="525" customFormat="1" ht="22.5">
      <c r="A85" s="1202">
        <v>1</v>
      </c>
      <c r="B85" s="921"/>
      <c r="C85" s="921"/>
      <c r="D85" s="921"/>
      <c r="E85" s="922"/>
      <c r="F85" s="923"/>
      <c r="G85" s="921"/>
      <c r="H85" s="921"/>
      <c r="I85" s="924"/>
      <c r="J85" s="919"/>
      <c r="K85" s="928">
        <v>1</v>
      </c>
      <c r="L85" s="595">
        <f>mergeValue(A85)</f>
        <v>1</v>
      </c>
      <c r="M85" s="643" t="s">
        <v>20</v>
      </c>
      <c r="N85" s="582"/>
      <c r="O85" s="1295"/>
      <c r="P85" s="1296"/>
      <c r="Q85" s="1296"/>
      <c r="R85" s="1296"/>
      <c r="S85" s="1296"/>
      <c r="T85" s="1296"/>
      <c r="U85" s="1296"/>
      <c r="V85" s="1297"/>
      <c r="W85" s="632" t="s">
        <v>659</v>
      </c>
      <c r="X85" s="587"/>
      <c r="Y85" s="587"/>
      <c r="Z85" s="587"/>
      <c r="AA85" s="587"/>
      <c r="AB85" s="587"/>
      <c r="AC85" s="587"/>
      <c r="AD85" s="587"/>
      <c r="AE85" s="587"/>
      <c r="AF85" s="587"/>
      <c r="AG85" s="587"/>
      <c r="AH85" s="587"/>
      <c r="AI85" s="587"/>
    </row>
    <row r="86" spans="1:36" s="525" customFormat="1" ht="22.5">
      <c r="A86" s="1202"/>
      <c r="B86" s="1202">
        <v>1</v>
      </c>
      <c r="C86" s="921"/>
      <c r="D86" s="921"/>
      <c r="E86" s="923"/>
      <c r="F86" s="923"/>
      <c r="G86" s="921"/>
      <c r="H86" s="921"/>
      <c r="I86" s="918"/>
      <c r="J86" s="917"/>
      <c r="K86" s="928">
        <v>1</v>
      </c>
      <c r="L86" s="595" t="str">
        <f>mergeValue(A86) &amp;"."&amp; mergeValue(B86)</f>
        <v>1.1</v>
      </c>
      <c r="M86" s="548" t="s">
        <v>16</v>
      </c>
      <c r="N86" s="582"/>
      <c r="O86" s="1295"/>
      <c r="P86" s="1296"/>
      <c r="Q86" s="1296"/>
      <c r="R86" s="1296"/>
      <c r="S86" s="1296"/>
      <c r="T86" s="1296"/>
      <c r="U86" s="1296"/>
      <c r="V86" s="1297"/>
      <c r="W86" s="632" t="s">
        <v>477</v>
      </c>
      <c r="X86" s="587"/>
      <c r="Y86" s="587"/>
      <c r="Z86" s="587"/>
      <c r="AA86" s="587"/>
      <c r="AB86" s="587"/>
      <c r="AC86" s="587"/>
      <c r="AD86" s="587"/>
      <c r="AE86" s="587"/>
      <c r="AF86" s="587"/>
      <c r="AG86" s="587"/>
      <c r="AH86" s="587"/>
      <c r="AI86" s="587"/>
    </row>
    <row r="87" spans="1:36" s="525" customFormat="1" ht="22.5">
      <c r="A87" s="1202"/>
      <c r="B87" s="1202"/>
      <c r="C87" s="1202">
        <v>1</v>
      </c>
      <c r="D87" s="921"/>
      <c r="E87" s="923"/>
      <c r="F87" s="923"/>
      <c r="G87" s="921"/>
      <c r="H87" s="921"/>
      <c r="I87" s="925"/>
      <c r="J87" s="917"/>
      <c r="K87" s="928">
        <v>1</v>
      </c>
      <c r="L87" s="595" t="str">
        <f>mergeValue(A87) &amp;"."&amp; mergeValue(B87)&amp;"."&amp; mergeValue(C87)</f>
        <v>1.1.1</v>
      </c>
      <c r="M87" s="549" t="s">
        <v>7</v>
      </c>
      <c r="N87" s="582"/>
      <c r="O87" s="1295"/>
      <c r="P87" s="1296"/>
      <c r="Q87" s="1296"/>
      <c r="R87" s="1296"/>
      <c r="S87" s="1296"/>
      <c r="T87" s="1296"/>
      <c r="U87" s="1296"/>
      <c r="V87" s="1297"/>
      <c r="W87" s="632" t="s">
        <v>634</v>
      </c>
      <c r="X87" s="587"/>
      <c r="Y87" s="587"/>
      <c r="Z87" s="587"/>
      <c r="AA87" s="587"/>
      <c r="AB87" s="587"/>
      <c r="AC87" s="587"/>
      <c r="AD87" s="587"/>
      <c r="AE87" s="587"/>
      <c r="AF87" s="587"/>
      <c r="AG87" s="587"/>
      <c r="AH87" s="587"/>
      <c r="AI87" s="587"/>
    </row>
    <row r="88" spans="1:36" s="525" customFormat="1" ht="22.5">
      <c r="A88" s="1202"/>
      <c r="B88" s="1202"/>
      <c r="C88" s="1202"/>
      <c r="D88" s="1202">
        <v>1</v>
      </c>
      <c r="E88" s="923"/>
      <c r="F88" s="923"/>
      <c r="G88" s="921"/>
      <c r="H88" s="921"/>
      <c r="I88" s="1202">
        <v>1</v>
      </c>
      <c r="J88" s="917"/>
      <c r="K88" s="928">
        <v>1</v>
      </c>
      <c r="L88" s="595" t="str">
        <f>mergeValue(A88) &amp;"."&amp; mergeValue(B88)&amp;"."&amp; mergeValue(C88)&amp;"."&amp; mergeValue(D88)</f>
        <v>1.1.1.1</v>
      </c>
      <c r="M88" s="550" t="s">
        <v>22</v>
      </c>
      <c r="N88" s="582"/>
      <c r="O88" s="1295"/>
      <c r="P88" s="1296"/>
      <c r="Q88" s="1296"/>
      <c r="R88" s="1296"/>
      <c r="S88" s="1296"/>
      <c r="T88" s="1296"/>
      <c r="U88" s="1296"/>
      <c r="V88" s="1297"/>
      <c r="W88" s="632" t="s">
        <v>635</v>
      </c>
      <c r="X88" s="587"/>
      <c r="Y88" s="587"/>
      <c r="Z88" s="587"/>
      <c r="AA88" s="587"/>
      <c r="AB88" s="587"/>
      <c r="AC88" s="587"/>
      <c r="AD88" s="587"/>
      <c r="AE88" s="587"/>
      <c r="AF88" s="587"/>
      <c r="AG88" s="587"/>
      <c r="AH88" s="587"/>
      <c r="AI88" s="587"/>
    </row>
    <row r="89" spans="1:36" s="525" customFormat="1" ht="11.25" hidden="1" customHeight="1">
      <c r="A89" s="1202"/>
      <c r="B89" s="1202"/>
      <c r="C89" s="1202"/>
      <c r="D89" s="1202"/>
      <c r="E89" s="1202">
        <v>1</v>
      </c>
      <c r="F89" s="923"/>
      <c r="G89" s="921"/>
      <c r="H89" s="921"/>
      <c r="I89" s="1202"/>
      <c r="J89" s="923"/>
      <c r="K89" s="928">
        <v>1</v>
      </c>
      <c r="L89" s="595"/>
      <c r="M89" s="556"/>
      <c r="N89" s="583"/>
      <c r="O89" s="1299"/>
      <c r="P89" s="1318"/>
      <c r="Q89" s="1318"/>
      <c r="R89" s="1318"/>
      <c r="S89" s="1318"/>
      <c r="T89" s="1318"/>
      <c r="U89" s="1318"/>
      <c r="V89" s="1319"/>
      <c r="W89" s="561"/>
      <c r="X89" s="587"/>
      <c r="Y89" s="587"/>
      <c r="Z89" s="587"/>
      <c r="AA89" s="587"/>
      <c r="AB89" s="587"/>
      <c r="AC89" s="587"/>
      <c r="AD89" s="587"/>
      <c r="AE89" s="587"/>
      <c r="AF89" s="587"/>
      <c r="AG89" s="587"/>
      <c r="AH89" s="587"/>
      <c r="AI89" s="587"/>
    </row>
    <row r="90" spans="1:36" s="525" customFormat="1" ht="90">
      <c r="A90" s="1202"/>
      <c r="B90" s="1202"/>
      <c r="C90" s="1202"/>
      <c r="D90" s="1202"/>
      <c r="E90" s="1202"/>
      <c r="F90" s="1202">
        <v>1</v>
      </c>
      <c r="G90" s="921"/>
      <c r="H90" s="921"/>
      <c r="I90" s="1202"/>
      <c r="J90" s="1237"/>
      <c r="K90" s="928">
        <v>1</v>
      </c>
      <c r="L90" s="595" t="str">
        <f>mergeValue(A90) &amp;"."&amp; mergeValue(B90)&amp;"."&amp; mergeValue(C90)&amp;"."&amp; mergeValue(D90)&amp;"."&amp;  mergeValue(F90)</f>
        <v>1.1.1.1.1</v>
      </c>
      <c r="M90" s="556" t="s">
        <v>10</v>
      </c>
      <c r="N90" s="583"/>
      <c r="O90" s="1205"/>
      <c r="P90" s="1206"/>
      <c r="Q90" s="1206"/>
      <c r="R90" s="1206"/>
      <c r="S90" s="1206"/>
      <c r="T90" s="1206"/>
      <c r="U90" s="1206"/>
      <c r="V90" s="1207"/>
      <c r="W90" s="632" t="s">
        <v>636</v>
      </c>
      <c r="X90" s="587"/>
      <c r="Y90" s="591" t="str">
        <f>strCheckUnique(Z90:Z93)</f>
        <v/>
      </c>
      <c r="Z90" s="587"/>
      <c r="AA90" s="591"/>
      <c r="AB90" s="587"/>
      <c r="AC90" s="587"/>
      <c r="AD90" s="587"/>
      <c r="AE90" s="587"/>
      <c r="AF90" s="587"/>
      <c r="AG90" s="587"/>
      <c r="AH90" s="587"/>
      <c r="AI90" s="587"/>
    </row>
    <row r="91" spans="1:36" s="525" customFormat="1" ht="192" customHeight="1">
      <c r="A91" s="1202"/>
      <c r="B91" s="1202"/>
      <c r="C91" s="1202"/>
      <c r="D91" s="1202"/>
      <c r="E91" s="1202"/>
      <c r="F91" s="1202"/>
      <c r="G91" s="921">
        <v>1</v>
      </c>
      <c r="H91" s="921"/>
      <c r="I91" s="1202"/>
      <c r="J91" s="1237"/>
      <c r="K91" s="920"/>
      <c r="L91" s="595" t="str">
        <f>mergeValue(A91) &amp;"."&amp; mergeValue(B91)&amp;"."&amp; mergeValue(C91)&amp;"."&amp; mergeValue(D91)&amp;"."&amp;  mergeValue(F91)&amp;"."&amp;  mergeValue(G91)</f>
        <v>1.1.1.1.1.1</v>
      </c>
      <c r="M91" s="1071"/>
      <c r="N91" s="588"/>
      <c r="O91" s="564"/>
      <c r="P91" s="564"/>
      <c r="Q91" s="564"/>
      <c r="R91" s="1245"/>
      <c r="S91" s="1209" t="s">
        <v>84</v>
      </c>
      <c r="T91" s="1245"/>
      <c r="U91" s="1209" t="s">
        <v>84</v>
      </c>
      <c r="V91" s="539"/>
      <c r="W91" s="1201" t="s">
        <v>660</v>
      </c>
      <c r="X91" s="587" t="str">
        <f>strCheckDate(O92:V92)</f>
        <v/>
      </c>
      <c r="Y91" s="591"/>
      <c r="Z91" s="591" t="str">
        <f>IF(M91="","",M91 )</f>
        <v/>
      </c>
      <c r="AA91" s="591"/>
      <c r="AB91" s="591"/>
      <c r="AC91" s="591"/>
      <c r="AD91" s="587"/>
      <c r="AE91" s="587"/>
      <c r="AF91" s="587"/>
      <c r="AG91" s="587"/>
      <c r="AH91" s="587"/>
      <c r="AI91" s="587"/>
    </row>
    <row r="92" spans="1:36" s="525" customFormat="1" ht="11.25" hidden="1" customHeight="1">
      <c r="A92" s="1202"/>
      <c r="B92" s="1202"/>
      <c r="C92" s="1202"/>
      <c r="D92" s="1202"/>
      <c r="E92" s="1202"/>
      <c r="F92" s="1202"/>
      <c r="G92" s="921"/>
      <c r="H92" s="921"/>
      <c r="I92" s="1202"/>
      <c r="J92" s="1237"/>
      <c r="K92" s="928">
        <v>1</v>
      </c>
      <c r="L92" s="602"/>
      <c r="M92" s="648"/>
      <c r="N92" s="588"/>
      <c r="O92" s="564"/>
      <c r="P92" s="564"/>
      <c r="Q92" s="586" t="str">
        <f>R91 &amp; "-" &amp; T91</f>
        <v>-</v>
      </c>
      <c r="R92" s="1245"/>
      <c r="S92" s="1209"/>
      <c r="T92" s="1245"/>
      <c r="U92" s="1209"/>
      <c r="V92" s="539"/>
      <c r="W92" s="1201"/>
      <c r="X92" s="587"/>
      <c r="Y92" s="591"/>
      <c r="Z92" s="591"/>
      <c r="AA92" s="591"/>
      <c r="AB92" s="591"/>
      <c r="AC92" s="591"/>
      <c r="AD92" s="587"/>
      <c r="AE92" s="587"/>
      <c r="AF92" s="587"/>
      <c r="AG92" s="587"/>
      <c r="AH92" s="587"/>
      <c r="AI92" s="587"/>
    </row>
    <row r="93" spans="1:36" s="524" customFormat="1" ht="15" customHeight="1">
      <c r="A93" s="1202"/>
      <c r="B93" s="1202"/>
      <c r="C93" s="1202"/>
      <c r="D93" s="1202"/>
      <c r="E93" s="1202"/>
      <c r="F93" s="1202"/>
      <c r="G93" s="921"/>
      <c r="H93" s="921"/>
      <c r="I93" s="1202"/>
      <c r="J93" s="1237"/>
      <c r="K93" s="928">
        <v>1</v>
      </c>
      <c r="L93" s="540"/>
      <c r="M93" s="558" t="s">
        <v>25</v>
      </c>
      <c r="N93" s="553"/>
      <c r="O93" s="547"/>
      <c r="P93" s="547"/>
      <c r="Q93" s="547"/>
      <c r="R93" s="575"/>
      <c r="S93" s="566"/>
      <c r="T93" s="565"/>
      <c r="U93" s="553"/>
      <c r="V93" s="562"/>
      <c r="W93" s="1201"/>
      <c r="X93" s="589"/>
      <c r="Y93" s="589"/>
      <c r="Z93" s="589"/>
      <c r="AA93" s="589"/>
      <c r="AB93" s="589"/>
      <c r="AC93" s="589"/>
      <c r="AD93" s="589"/>
      <c r="AE93" s="589"/>
      <c r="AF93" s="589"/>
      <c r="AG93" s="589"/>
      <c r="AH93" s="589"/>
      <c r="AI93" s="589"/>
    </row>
    <row r="94" spans="1:36" s="524" customFormat="1" ht="15" customHeight="1">
      <c r="A94" s="1202"/>
      <c r="B94" s="1202"/>
      <c r="C94" s="1202"/>
      <c r="D94" s="1202"/>
      <c r="E94" s="1202"/>
      <c r="F94" s="923"/>
      <c r="G94" s="923"/>
      <c r="H94" s="921"/>
      <c r="I94" s="1202"/>
      <c r="J94" s="923"/>
      <c r="K94" s="927"/>
      <c r="L94" s="540"/>
      <c r="M94" s="553" t="s">
        <v>11</v>
      </c>
      <c r="N94" s="558"/>
      <c r="O94" s="558"/>
      <c r="P94" s="558"/>
      <c r="Q94" s="558"/>
      <c r="R94" s="558"/>
      <c r="S94" s="558"/>
      <c r="T94" s="558"/>
      <c r="U94" s="558"/>
      <c r="V94" s="558"/>
      <c r="W94" s="562"/>
      <c r="X94" s="589"/>
      <c r="Y94" s="589"/>
      <c r="Z94" s="589"/>
      <c r="AA94" s="589"/>
      <c r="AB94" s="589"/>
      <c r="AC94" s="589"/>
      <c r="AD94" s="589"/>
      <c r="AE94" s="589"/>
      <c r="AF94" s="589"/>
      <c r="AG94" s="589"/>
      <c r="AH94" s="589"/>
      <c r="AI94" s="589"/>
      <c r="AJ94" s="589"/>
    </row>
    <row r="95" spans="1:36" s="524" customFormat="1" ht="15" hidden="1" customHeight="1">
      <c r="A95" s="1202"/>
      <c r="B95" s="1202"/>
      <c r="C95" s="1202"/>
      <c r="D95" s="1202"/>
      <c r="E95" s="923"/>
      <c r="F95" s="923"/>
      <c r="G95" s="923"/>
      <c r="H95" s="921"/>
      <c r="I95" s="1202"/>
      <c r="J95" s="923"/>
      <c r="K95" s="927"/>
      <c r="L95" s="540"/>
      <c r="M95" s="553"/>
      <c r="N95" s="558"/>
      <c r="O95" s="558"/>
      <c r="P95" s="558"/>
      <c r="Q95" s="558"/>
      <c r="R95" s="558"/>
      <c r="S95" s="558"/>
      <c r="T95" s="558"/>
      <c r="U95" s="558"/>
      <c r="V95" s="558"/>
      <c r="W95" s="562"/>
      <c r="X95" s="589"/>
      <c r="Y95" s="589"/>
      <c r="Z95" s="589"/>
      <c r="AA95" s="589"/>
      <c r="AB95" s="589"/>
      <c r="AC95" s="589"/>
      <c r="AD95" s="589"/>
      <c r="AE95" s="589"/>
      <c r="AF95" s="589"/>
      <c r="AG95" s="589"/>
      <c r="AH95" s="589"/>
      <c r="AI95" s="589"/>
      <c r="AJ95" s="589"/>
    </row>
    <row r="96" spans="1:36" s="524" customFormat="1" ht="15" customHeight="1">
      <c r="A96" s="1202"/>
      <c r="B96" s="1202"/>
      <c r="C96" s="1202"/>
      <c r="D96" s="926"/>
      <c r="E96" s="926"/>
      <c r="F96" s="923"/>
      <c r="G96" s="921"/>
      <c r="H96" s="921"/>
      <c r="I96" s="919"/>
      <c r="J96" s="916"/>
      <c r="K96" s="928">
        <v>1</v>
      </c>
      <c r="L96" s="540"/>
      <c r="M96" s="552" t="s">
        <v>17</v>
      </c>
      <c r="N96" s="551"/>
      <c r="O96" s="547"/>
      <c r="P96" s="547"/>
      <c r="Q96" s="547"/>
      <c r="R96" s="575"/>
      <c r="S96" s="566"/>
      <c r="T96" s="565"/>
      <c r="U96" s="551"/>
      <c r="V96" s="566"/>
      <c r="W96" s="562"/>
      <c r="X96" s="589"/>
      <c r="Y96" s="589"/>
      <c r="Z96" s="589"/>
      <c r="AA96" s="589"/>
      <c r="AB96" s="589"/>
      <c r="AC96" s="589"/>
      <c r="AD96" s="589"/>
      <c r="AE96" s="589"/>
      <c r="AF96" s="589"/>
      <c r="AG96" s="589"/>
      <c r="AH96" s="589"/>
      <c r="AI96" s="589"/>
    </row>
    <row r="97" spans="1:40" s="524" customFormat="1" ht="15" customHeight="1">
      <c r="A97" s="1202"/>
      <c r="B97" s="1202"/>
      <c r="C97" s="926"/>
      <c r="D97" s="926"/>
      <c r="E97" s="926"/>
      <c r="F97" s="926"/>
      <c r="G97" s="921"/>
      <c r="H97" s="921"/>
      <c r="I97" s="929"/>
      <c r="J97" s="916"/>
      <c r="K97" s="928">
        <v>1</v>
      </c>
      <c r="L97" s="540"/>
      <c r="M97" s="551" t="s">
        <v>18</v>
      </c>
      <c r="N97" s="551"/>
      <c r="O97" s="547"/>
      <c r="P97" s="547"/>
      <c r="Q97" s="547"/>
      <c r="R97" s="575"/>
      <c r="S97" s="566"/>
      <c r="T97" s="565"/>
      <c r="U97" s="551"/>
      <c r="V97" s="566"/>
      <c r="W97" s="562"/>
      <c r="X97" s="589"/>
      <c r="Y97" s="589"/>
      <c r="Z97" s="589"/>
      <c r="AA97" s="589"/>
      <c r="AB97" s="589"/>
      <c r="AC97" s="589"/>
      <c r="AD97" s="589"/>
      <c r="AE97" s="589"/>
      <c r="AF97" s="589"/>
      <c r="AG97" s="589"/>
      <c r="AH97" s="589"/>
      <c r="AI97" s="589"/>
    </row>
    <row r="98" spans="1:40" s="524" customFormat="1" ht="15" customHeight="1">
      <c r="A98" s="1202"/>
      <c r="B98" s="926"/>
      <c r="C98" s="926"/>
      <c r="D98" s="926"/>
      <c r="E98" s="926"/>
      <c r="F98" s="926"/>
      <c r="G98" s="921"/>
      <c r="H98" s="921"/>
      <c r="I98" s="919"/>
      <c r="J98" s="916"/>
      <c r="K98" s="928">
        <v>1</v>
      </c>
      <c r="L98" s="540"/>
      <c r="M98" s="560" t="s">
        <v>19</v>
      </c>
      <c r="N98" s="551"/>
      <c r="O98" s="547"/>
      <c r="P98" s="547"/>
      <c r="Q98" s="547"/>
      <c r="R98" s="575"/>
      <c r="S98" s="566"/>
      <c r="T98" s="565"/>
      <c r="U98" s="551"/>
      <c r="V98" s="566"/>
      <c r="W98" s="562"/>
      <c r="X98" s="589"/>
      <c r="Y98" s="589"/>
      <c r="Z98" s="589"/>
      <c r="AA98" s="589"/>
      <c r="AB98" s="589"/>
      <c r="AC98" s="589"/>
      <c r="AD98" s="589"/>
      <c r="AE98" s="589"/>
      <c r="AF98" s="589"/>
      <c r="AG98" s="589"/>
      <c r="AH98" s="589"/>
      <c r="AI98" s="589"/>
    </row>
    <row r="99" spans="1:40" s="524" customFormat="1" ht="15" customHeight="1">
      <c r="A99" s="915"/>
      <c r="B99" s="915"/>
      <c r="C99" s="915"/>
      <c r="D99" s="915"/>
      <c r="E99" s="915"/>
      <c r="F99" s="915"/>
      <c r="G99" s="915"/>
      <c r="H99" s="915"/>
      <c r="I99" s="915"/>
      <c r="J99" s="915"/>
      <c r="K99" s="915"/>
      <c r="L99" s="494"/>
      <c r="M99" s="567" t="s">
        <v>309</v>
      </c>
      <c r="N99" s="551"/>
      <c r="O99" s="547"/>
      <c r="P99" s="547"/>
      <c r="Q99" s="547"/>
      <c r="R99" s="575"/>
      <c r="S99" s="566"/>
      <c r="T99" s="565"/>
      <c r="U99" s="551"/>
      <c r="V99" s="566"/>
      <c r="W99" s="562"/>
      <c r="X99" s="589"/>
      <c r="Y99" s="589"/>
      <c r="Z99" s="589"/>
      <c r="AA99" s="589"/>
      <c r="AB99" s="589"/>
      <c r="AC99" s="589"/>
      <c r="AD99" s="589"/>
      <c r="AE99" s="589"/>
      <c r="AF99" s="589"/>
      <c r="AG99" s="589"/>
      <c r="AH99" s="589"/>
      <c r="AI99" s="589"/>
    </row>
    <row r="100" spans="1:40" s="599" customFormat="1" ht="15" customHeight="1">
      <c r="A100" s="598"/>
      <c r="B100" s="598"/>
      <c r="C100" s="598"/>
      <c r="D100" s="598"/>
      <c r="E100" s="598"/>
      <c r="F100" s="598"/>
      <c r="G100" s="597"/>
      <c r="H100" s="598"/>
      <c r="I100" s="683"/>
      <c r="J100" s="684"/>
      <c r="L100" s="600"/>
      <c r="M100" s="678"/>
      <c r="N100" s="679"/>
      <c r="O100" s="680"/>
      <c r="P100" s="680"/>
      <c r="Q100" s="680"/>
      <c r="R100" s="681"/>
      <c r="S100" s="555"/>
      <c r="T100" s="682"/>
      <c r="U100" s="679"/>
      <c r="V100" s="555"/>
      <c r="W100" s="555"/>
      <c r="X100" s="598"/>
      <c r="Y100" s="598"/>
      <c r="Z100" s="598"/>
      <c r="AA100" s="598"/>
      <c r="AB100" s="598"/>
      <c r="AC100" s="598"/>
      <c r="AD100" s="598"/>
      <c r="AE100" s="598"/>
      <c r="AF100" s="598"/>
      <c r="AG100" s="598"/>
      <c r="AH100" s="598"/>
      <c r="AI100" s="598"/>
    </row>
    <row r="101" spans="1:40" s="35" customFormat="1" ht="17.100000000000001" customHeight="1">
      <c r="G101" s="35" t="s">
        <v>13</v>
      </c>
      <c r="I101" s="35" t="s">
        <v>68</v>
      </c>
      <c r="V101" s="158"/>
    </row>
    <row r="102" spans="1:40" ht="17.100000000000001" customHeight="1">
      <c r="X102" s="471"/>
      <c r="Y102" s="43"/>
      <c r="Z102" s="43"/>
    </row>
    <row r="103" spans="1:40" s="525" customFormat="1" ht="22.5">
      <c r="A103" s="1202">
        <v>1</v>
      </c>
      <c r="B103" s="1081"/>
      <c r="C103" s="1081"/>
      <c r="D103" s="1081"/>
      <c r="E103" s="1082"/>
      <c r="F103" s="1083"/>
      <c r="G103" s="1081"/>
      <c r="H103" s="1081"/>
      <c r="I103" s="1062"/>
      <c r="J103" s="1067"/>
      <c r="K103" s="1067"/>
      <c r="L103" s="595">
        <f>mergeValue(A103)</f>
        <v>1</v>
      </c>
      <c r="M103" s="643" t="s">
        <v>20</v>
      </c>
      <c r="N103" s="582"/>
      <c r="O103" s="1295"/>
      <c r="P103" s="1296"/>
      <c r="Q103" s="1296"/>
      <c r="R103" s="1296"/>
      <c r="S103" s="1296"/>
      <c r="T103" s="1296"/>
      <c r="U103" s="1296"/>
      <c r="V103" s="1296"/>
      <c r="W103" s="1296"/>
      <c r="X103" s="1296"/>
      <c r="Y103" s="1296"/>
      <c r="Z103" s="1296"/>
      <c r="AA103" s="1297"/>
      <c r="AB103" s="632" t="s">
        <v>476</v>
      </c>
      <c r="AC103" s="587"/>
      <c r="AD103" s="587"/>
      <c r="AE103" s="587"/>
      <c r="AF103" s="587"/>
      <c r="AG103" s="587"/>
      <c r="AH103" s="587"/>
      <c r="AI103" s="587"/>
      <c r="AJ103" s="587"/>
      <c r="AK103" s="587"/>
      <c r="AL103" s="587"/>
      <c r="AM103" s="587"/>
      <c r="AN103" s="587"/>
    </row>
    <row r="104" spans="1:40" s="525" customFormat="1" ht="22.5">
      <c r="A104" s="1202"/>
      <c r="B104" s="1202">
        <v>1</v>
      </c>
      <c r="C104" s="1081"/>
      <c r="D104" s="1081"/>
      <c r="E104" s="1083"/>
      <c r="F104" s="1083"/>
      <c r="G104" s="1081"/>
      <c r="H104" s="1081"/>
      <c r="I104" s="1069"/>
      <c r="J104" s="1064"/>
      <c r="K104" s="1063"/>
      <c r="L104" s="595" t="str">
        <f>mergeValue(A104) &amp;"."&amp; mergeValue(B104)</f>
        <v>1.1</v>
      </c>
      <c r="M104" s="548" t="s">
        <v>16</v>
      </c>
      <c r="N104" s="582"/>
      <c r="O104" s="1295"/>
      <c r="P104" s="1296"/>
      <c r="Q104" s="1296"/>
      <c r="R104" s="1296"/>
      <c r="S104" s="1296"/>
      <c r="T104" s="1296"/>
      <c r="U104" s="1296"/>
      <c r="V104" s="1296"/>
      <c r="W104" s="1296"/>
      <c r="X104" s="1296"/>
      <c r="Y104" s="1296"/>
      <c r="Z104" s="1296"/>
      <c r="AA104" s="1297"/>
      <c r="AB104" s="632" t="s">
        <v>477</v>
      </c>
      <c r="AC104" s="587"/>
      <c r="AD104" s="587"/>
      <c r="AE104" s="587"/>
      <c r="AF104" s="587"/>
      <c r="AG104" s="587"/>
      <c r="AH104" s="587"/>
      <c r="AI104" s="587"/>
      <c r="AJ104" s="587"/>
      <c r="AK104" s="587"/>
      <c r="AL104" s="587"/>
      <c r="AM104" s="587"/>
      <c r="AN104" s="587"/>
    </row>
    <row r="105" spans="1:40" s="525" customFormat="1" ht="22.5">
      <c r="A105" s="1202"/>
      <c r="B105" s="1202"/>
      <c r="C105" s="1202">
        <v>1</v>
      </c>
      <c r="D105" s="1081"/>
      <c r="E105" s="1083"/>
      <c r="F105" s="1083"/>
      <c r="G105" s="1081"/>
      <c r="H105" s="1081"/>
      <c r="I105" s="1069"/>
      <c r="J105" s="1064"/>
      <c r="K105" s="1063"/>
      <c r="L105" s="595" t="str">
        <f>mergeValue(A105) &amp;"."&amp; mergeValue(B105)&amp;"."&amp; mergeValue(C105)</f>
        <v>1.1.1</v>
      </c>
      <c r="M105" s="549" t="s">
        <v>7</v>
      </c>
      <c r="N105" s="582"/>
      <c r="O105" s="1295"/>
      <c r="P105" s="1296"/>
      <c r="Q105" s="1296"/>
      <c r="R105" s="1296"/>
      <c r="S105" s="1296"/>
      <c r="T105" s="1296"/>
      <c r="U105" s="1296"/>
      <c r="V105" s="1296"/>
      <c r="W105" s="1296"/>
      <c r="X105" s="1296"/>
      <c r="Y105" s="1296"/>
      <c r="Z105" s="1296"/>
      <c r="AA105" s="1297"/>
      <c r="AB105" s="632" t="s">
        <v>634</v>
      </c>
      <c r="AC105" s="587"/>
      <c r="AD105" s="587"/>
      <c r="AE105" s="587"/>
      <c r="AF105" s="587"/>
      <c r="AG105" s="587"/>
      <c r="AH105" s="587"/>
      <c r="AI105" s="587"/>
      <c r="AJ105" s="587"/>
      <c r="AK105" s="587"/>
      <c r="AL105" s="587"/>
      <c r="AM105" s="587"/>
      <c r="AN105" s="587"/>
    </row>
    <row r="106" spans="1:40" s="525" customFormat="1" ht="22.5">
      <c r="A106" s="1202"/>
      <c r="B106" s="1202"/>
      <c r="C106" s="1202"/>
      <c r="D106" s="1202">
        <v>1</v>
      </c>
      <c r="E106" s="1083"/>
      <c r="F106" s="1083"/>
      <c r="G106" s="1081"/>
      <c r="H106" s="1081"/>
      <c r="I106" s="1069"/>
      <c r="J106" s="1064"/>
      <c r="K106" s="1063"/>
      <c r="L106" s="595" t="str">
        <f>mergeValue(A106) &amp;"."&amp; mergeValue(B106)&amp;"."&amp; mergeValue(C106)&amp;"."&amp; mergeValue(D106)</f>
        <v>1.1.1.1</v>
      </c>
      <c r="M106" s="550" t="s">
        <v>22</v>
      </c>
      <c r="N106" s="582"/>
      <c r="O106" s="1295"/>
      <c r="P106" s="1296"/>
      <c r="Q106" s="1296"/>
      <c r="R106" s="1296"/>
      <c r="S106" s="1296"/>
      <c r="T106" s="1296"/>
      <c r="U106" s="1296"/>
      <c r="V106" s="1296"/>
      <c r="W106" s="1296"/>
      <c r="X106" s="1296"/>
      <c r="Y106" s="1296"/>
      <c r="Z106" s="1296"/>
      <c r="AA106" s="1297"/>
      <c r="AB106" s="632" t="s">
        <v>635</v>
      </c>
      <c r="AC106" s="587"/>
      <c r="AD106" s="587"/>
      <c r="AE106" s="587"/>
      <c r="AF106" s="587"/>
      <c r="AG106" s="587"/>
      <c r="AH106" s="587"/>
      <c r="AI106" s="587"/>
      <c r="AJ106" s="587"/>
      <c r="AK106" s="587"/>
      <c r="AL106" s="587"/>
      <c r="AM106" s="587"/>
      <c r="AN106" s="587"/>
    </row>
    <row r="107" spans="1:40" s="525" customFormat="1" ht="0.2" customHeight="1">
      <c r="A107" s="1202"/>
      <c r="B107" s="1202"/>
      <c r="C107" s="1202"/>
      <c r="D107" s="1202"/>
      <c r="E107" s="1202">
        <v>1</v>
      </c>
      <c r="F107" s="1083"/>
      <c r="G107" s="1081"/>
      <c r="H107" s="1081"/>
      <c r="I107" s="1068"/>
      <c r="J107" s="1064"/>
      <c r="K107" s="1063"/>
      <c r="L107" s="595"/>
      <c r="M107" s="556"/>
      <c r="N107" s="583"/>
      <c r="O107" s="1299"/>
      <c r="P107" s="1318"/>
      <c r="Q107" s="1318"/>
      <c r="R107" s="1318"/>
      <c r="S107" s="1318"/>
      <c r="T107" s="1318"/>
      <c r="U107" s="1318"/>
      <c r="V107" s="1318"/>
      <c r="W107" s="1318"/>
      <c r="X107" s="1318"/>
      <c r="Y107" s="1318"/>
      <c r="Z107" s="1318"/>
      <c r="AA107" s="1319"/>
      <c r="AB107" s="632"/>
      <c r="AC107" s="587"/>
      <c r="AD107" s="587"/>
      <c r="AE107" s="587"/>
      <c r="AF107" s="587"/>
      <c r="AG107" s="587"/>
      <c r="AH107" s="587"/>
      <c r="AI107" s="587"/>
      <c r="AJ107" s="587"/>
      <c r="AK107" s="587"/>
      <c r="AL107" s="587"/>
      <c r="AM107" s="587"/>
      <c r="AN107" s="587"/>
    </row>
    <row r="108" spans="1:40" s="525" customFormat="1" ht="90">
      <c r="A108" s="1202"/>
      <c r="B108" s="1202"/>
      <c r="C108" s="1202"/>
      <c r="D108" s="1202"/>
      <c r="E108" s="1202"/>
      <c r="F108" s="1202">
        <v>1</v>
      </c>
      <c r="G108" s="1081"/>
      <c r="H108" s="1081"/>
      <c r="I108" s="1254"/>
      <c r="J108" s="1064"/>
      <c r="K108" s="1063"/>
      <c r="L108" s="595" t="str">
        <f>mergeValue(A108) &amp;"."&amp; mergeValue(B108)&amp;"."&amp; mergeValue(C108)&amp;"."&amp; mergeValue(D108)&amp;"."&amp; mergeValue(F108)</f>
        <v>1.1.1.1.1</v>
      </c>
      <c r="M108" s="557" t="s">
        <v>10</v>
      </c>
      <c r="N108" s="583"/>
      <c r="O108" s="1205"/>
      <c r="P108" s="1206"/>
      <c r="Q108" s="1206"/>
      <c r="R108" s="1206"/>
      <c r="S108" s="1206"/>
      <c r="T108" s="1206"/>
      <c r="U108" s="1206"/>
      <c r="V108" s="1206"/>
      <c r="W108" s="1206"/>
      <c r="X108" s="1206"/>
      <c r="Y108" s="1206"/>
      <c r="Z108" s="1206"/>
      <c r="AA108" s="1207"/>
      <c r="AB108" s="632" t="s">
        <v>636</v>
      </c>
      <c r="AC108" s="587"/>
      <c r="AD108" s="591" t="str">
        <f>strCheckUnique(AE108:AE113)</f>
        <v/>
      </c>
      <c r="AE108" s="587"/>
      <c r="AF108" s="591"/>
      <c r="AG108" s="587"/>
      <c r="AH108" s="587"/>
      <c r="AI108" s="587"/>
      <c r="AJ108" s="587"/>
      <c r="AK108" s="587"/>
      <c r="AL108" s="587"/>
      <c r="AM108" s="587"/>
      <c r="AN108" s="587"/>
    </row>
    <row r="109" spans="1:40" s="525" customFormat="1" ht="135">
      <c r="A109" s="1202"/>
      <c r="B109" s="1202"/>
      <c r="C109" s="1202"/>
      <c r="D109" s="1202"/>
      <c r="E109" s="1202"/>
      <c r="F109" s="1202"/>
      <c r="G109" s="1202">
        <v>1</v>
      </c>
      <c r="H109" s="1081"/>
      <c r="I109" s="1254"/>
      <c r="J109" s="1255"/>
      <c r="K109" s="1070"/>
      <c r="L109" s="595" t="str">
        <f>mergeValue(A109) &amp;"."&amp; mergeValue(B109)&amp;"."&amp; mergeValue(C109)&amp;"."&amp; mergeValue(D109)&amp;"."&amp; mergeValue(F109)&amp;"."&amp; mergeValue(G109)</f>
        <v>1.1.1.1.1.1</v>
      </c>
      <c r="M109" s="1071" t="s">
        <v>651</v>
      </c>
      <c r="N109" s="648"/>
      <c r="O109" s="564"/>
      <c r="P109" s="564"/>
      <c r="Q109" s="564"/>
      <c r="R109" s="495"/>
      <c r="S109" s="1097"/>
      <c r="T109" s="495"/>
      <c r="U109" s="1097"/>
      <c r="V109" s="586" t="str">
        <f>W109 &amp; "-" &amp; Y109</f>
        <v>-</v>
      </c>
      <c r="W109" s="1245"/>
      <c r="X109" s="1209" t="s">
        <v>84</v>
      </c>
      <c r="Y109" s="1245"/>
      <c r="Z109" s="1209" t="s">
        <v>84</v>
      </c>
      <c r="AA109" s="539"/>
      <c r="AB109" s="632" t="s">
        <v>669</v>
      </c>
      <c r="AC109" s="587" t="str">
        <f>strCheckDate(O109:AA109)</f>
        <v/>
      </c>
      <c r="AD109" s="591"/>
      <c r="AE109" s="591" t="str">
        <f>IF(M109="","",M109 )</f>
        <v>горячая вода в системе централизованного теплоснабжения на горячее водоснабжение</v>
      </c>
      <c r="AF109" s="591"/>
      <c r="AG109" s="591"/>
      <c r="AH109" s="591"/>
      <c r="AI109" s="587"/>
      <c r="AJ109" s="587"/>
      <c r="AK109" s="587"/>
      <c r="AL109" s="587"/>
      <c r="AM109" s="587"/>
      <c r="AN109" s="587"/>
    </row>
    <row r="110" spans="1:40" s="525" customFormat="1" ht="102.75" customHeight="1">
      <c r="A110" s="1202"/>
      <c r="B110" s="1202"/>
      <c r="C110" s="1202"/>
      <c r="D110" s="1202"/>
      <c r="E110" s="1202"/>
      <c r="F110" s="1202"/>
      <c r="G110" s="1202"/>
      <c r="H110" s="1081">
        <v>1</v>
      </c>
      <c r="I110" s="1254"/>
      <c r="J110" s="1255"/>
      <c r="K110" s="1070"/>
      <c r="L110" s="595" t="str">
        <f>mergeValue(A110) &amp;"."&amp; mergeValue(B110)&amp;"."&amp; mergeValue(C110)&amp;"."&amp; mergeValue(D110)&amp;"."&amp; mergeValue(F110)&amp;"."&amp; mergeValue(G110)&amp;"."&amp; mergeValue(H110)</f>
        <v>1.1.1.1.1.1.1</v>
      </c>
      <c r="M110" s="1073"/>
      <c r="N110" s="496"/>
      <c r="O110" s="564"/>
      <c r="P110" s="564"/>
      <c r="Q110" s="564"/>
      <c r="R110" s="495"/>
      <c r="S110" s="1097"/>
      <c r="T110" s="495"/>
      <c r="U110" s="1097"/>
      <c r="V110" s="586" t="str">
        <f>W110 &amp; "-" &amp; Y110</f>
        <v>-</v>
      </c>
      <c r="W110" s="1245"/>
      <c r="X110" s="1209"/>
      <c r="Y110" s="1245"/>
      <c r="Z110" s="1209"/>
      <c r="AA110" s="672"/>
      <c r="AB110" s="1201" t="s">
        <v>670</v>
      </c>
      <c r="AC110" s="587" t="str">
        <f>strCheckDate(O110:AA110)</f>
        <v/>
      </c>
      <c r="AD110" s="587"/>
      <c r="AE110" s="587"/>
      <c r="AF110" s="591"/>
      <c r="AG110" s="587"/>
      <c r="AH110" s="587"/>
      <c r="AI110" s="587"/>
      <c r="AJ110" s="587"/>
      <c r="AK110" s="587"/>
      <c r="AL110" s="587"/>
      <c r="AM110" s="587"/>
      <c r="AN110" s="587"/>
    </row>
    <row r="111" spans="1:40" s="525" customFormat="1" ht="0.2" customHeight="1">
      <c r="A111" s="1202"/>
      <c r="B111" s="1202"/>
      <c r="C111" s="1202"/>
      <c r="D111" s="1202"/>
      <c r="E111" s="1202"/>
      <c r="F111" s="1202"/>
      <c r="G111" s="1202"/>
      <c r="H111" s="1081"/>
      <c r="I111" s="1254"/>
      <c r="J111" s="1255"/>
      <c r="K111" s="1070"/>
      <c r="L111" s="602"/>
      <c r="M111" s="648"/>
      <c r="N111" s="648"/>
      <c r="O111" s="564"/>
      <c r="P111" s="495"/>
      <c r="Q111" s="495"/>
      <c r="R111" s="495"/>
      <c r="S111" s="495"/>
      <c r="T111" s="495"/>
      <c r="U111" s="561"/>
      <c r="V111" s="586"/>
      <c r="W111" s="1208"/>
      <c r="X111" s="1209"/>
      <c r="Y111" s="1208"/>
      <c r="Z111" s="1209"/>
      <c r="AA111" s="539"/>
      <c r="AB111" s="1201"/>
      <c r="AC111" s="587"/>
      <c r="AD111" s="587"/>
      <c r="AE111" s="587"/>
      <c r="AF111" s="591">
        <f ca="1">OFFSET(AF111,-1,0)</f>
        <v>0</v>
      </c>
      <c r="AG111" s="587"/>
      <c r="AH111" s="587"/>
      <c r="AI111" s="587"/>
      <c r="AJ111" s="587"/>
      <c r="AK111" s="587"/>
      <c r="AL111" s="587"/>
      <c r="AM111" s="587"/>
      <c r="AN111" s="587"/>
    </row>
    <row r="112" spans="1:40" s="524" customFormat="1" ht="15" customHeight="1">
      <c r="A112" s="1202"/>
      <c r="B112" s="1202"/>
      <c r="C112" s="1202"/>
      <c r="D112" s="1202"/>
      <c r="E112" s="1202"/>
      <c r="F112" s="1202"/>
      <c r="G112" s="1202"/>
      <c r="H112" s="1081"/>
      <c r="I112" s="1254"/>
      <c r="J112" s="1255"/>
      <c r="K112" s="1072"/>
      <c r="L112" s="540"/>
      <c r="M112" s="559" t="s">
        <v>41</v>
      </c>
      <c r="N112" s="553"/>
      <c r="O112" s="547"/>
      <c r="P112" s="547"/>
      <c r="Q112" s="547"/>
      <c r="R112" s="547"/>
      <c r="S112" s="547"/>
      <c r="T112" s="547"/>
      <c r="U112" s="547"/>
      <c r="V112" s="547"/>
      <c r="W112" s="565"/>
      <c r="X112" s="566"/>
      <c r="Y112" s="565"/>
      <c r="Z112" s="553"/>
      <c r="AA112" s="562"/>
      <c r="AB112" s="1201"/>
      <c r="AC112" s="589"/>
      <c r="AD112" s="589"/>
      <c r="AE112" s="589"/>
      <c r="AF112" s="589"/>
      <c r="AG112" s="589"/>
      <c r="AH112" s="589"/>
      <c r="AI112" s="589"/>
      <c r="AJ112" s="589"/>
      <c r="AK112" s="589"/>
      <c r="AL112" s="589"/>
      <c r="AM112" s="589"/>
      <c r="AN112" s="589"/>
    </row>
    <row r="113" spans="1:40" s="524" customFormat="1" ht="15" customHeight="1">
      <c r="A113" s="1202"/>
      <c r="B113" s="1202"/>
      <c r="C113" s="1202"/>
      <c r="D113" s="1202"/>
      <c r="E113" s="1202"/>
      <c r="F113" s="1202"/>
      <c r="G113" s="1081"/>
      <c r="H113" s="1081"/>
      <c r="I113" s="1254"/>
      <c r="J113" s="1078"/>
      <c r="K113" s="1072"/>
      <c r="L113" s="540"/>
      <c r="M113" s="558" t="s">
        <v>25</v>
      </c>
      <c r="N113" s="559"/>
      <c r="O113" s="559"/>
      <c r="P113" s="559"/>
      <c r="Q113" s="559"/>
      <c r="R113" s="559"/>
      <c r="S113" s="559"/>
      <c r="T113" s="559"/>
      <c r="U113" s="559"/>
      <c r="V113" s="559"/>
      <c r="W113" s="559"/>
      <c r="X113" s="559"/>
      <c r="Y113" s="559"/>
      <c r="Z113" s="559"/>
      <c r="AA113" s="559"/>
      <c r="AB113" s="562"/>
      <c r="AC113" s="589"/>
      <c r="AD113" s="589"/>
      <c r="AE113" s="589"/>
      <c r="AF113" s="589"/>
      <c r="AG113" s="589"/>
      <c r="AH113" s="589"/>
      <c r="AI113" s="589"/>
      <c r="AJ113" s="589"/>
      <c r="AK113" s="589"/>
      <c r="AL113" s="589"/>
      <c r="AM113" s="589"/>
      <c r="AN113" s="589"/>
    </row>
    <row r="114" spans="1:40" s="524" customFormat="1" ht="15" customHeight="1">
      <c r="A114" s="1202"/>
      <c r="B114" s="1202"/>
      <c r="C114" s="1202"/>
      <c r="D114" s="1202"/>
      <c r="E114" s="1202"/>
      <c r="F114" s="1084"/>
      <c r="G114" s="1081"/>
      <c r="H114" s="1081"/>
      <c r="I114" s="1068"/>
      <c r="J114" s="1066"/>
      <c r="K114" s="1072"/>
      <c r="L114" s="540"/>
      <c r="M114" s="553" t="s">
        <v>11</v>
      </c>
      <c r="N114" s="552"/>
      <c r="O114" s="547"/>
      <c r="P114" s="547"/>
      <c r="Q114" s="547"/>
      <c r="R114" s="547"/>
      <c r="S114" s="547"/>
      <c r="T114" s="547"/>
      <c r="U114" s="547"/>
      <c r="V114" s="547"/>
      <c r="W114" s="575"/>
      <c r="X114" s="566"/>
      <c r="Y114" s="565"/>
      <c r="Z114" s="552"/>
      <c r="AA114" s="566"/>
      <c r="AB114" s="562"/>
      <c r="AC114" s="589"/>
      <c r="AD114" s="589"/>
      <c r="AE114" s="589"/>
      <c r="AF114" s="589"/>
      <c r="AG114" s="589"/>
      <c r="AH114" s="589"/>
      <c r="AI114" s="589"/>
      <c r="AJ114" s="589"/>
      <c r="AK114" s="589"/>
      <c r="AL114" s="589"/>
      <c r="AM114" s="589"/>
      <c r="AN114" s="589"/>
    </row>
    <row r="115" spans="1:40" s="524" customFormat="1" ht="0.2" customHeight="1">
      <c r="A115" s="1202"/>
      <c r="B115" s="1202"/>
      <c r="C115" s="1202"/>
      <c r="D115" s="1083"/>
      <c r="E115" s="1084"/>
      <c r="F115" s="1084"/>
      <c r="G115" s="1081"/>
      <c r="H115" s="1081"/>
      <c r="I115" s="1079"/>
      <c r="J115" s="1066"/>
      <c r="K115" s="1062"/>
      <c r="L115" s="540"/>
      <c r="M115" s="553"/>
      <c r="N115" s="553"/>
      <c r="O115" s="553"/>
      <c r="P115" s="553"/>
      <c r="Q115" s="553"/>
      <c r="R115" s="553"/>
      <c r="S115" s="553"/>
      <c r="T115" s="553"/>
      <c r="U115" s="553"/>
      <c r="V115" s="553"/>
      <c r="W115" s="553"/>
      <c r="X115" s="553"/>
      <c r="Y115" s="553"/>
      <c r="Z115" s="553"/>
      <c r="AA115" s="553"/>
      <c r="AB115" s="562"/>
      <c r="AC115" s="589"/>
      <c r="AD115" s="589"/>
      <c r="AE115" s="589"/>
      <c r="AF115" s="589"/>
      <c r="AG115" s="589"/>
      <c r="AH115" s="589"/>
      <c r="AI115" s="589"/>
      <c r="AJ115" s="589"/>
      <c r="AK115" s="589"/>
      <c r="AL115" s="589"/>
      <c r="AM115" s="589"/>
      <c r="AN115" s="589"/>
    </row>
    <row r="116" spans="1:40" s="524" customFormat="1" ht="15" customHeight="1">
      <c r="A116" s="1202"/>
      <c r="B116" s="1202"/>
      <c r="C116" s="1202"/>
      <c r="D116" s="1085"/>
      <c r="E116" s="1085"/>
      <c r="F116" s="1085"/>
      <c r="G116" s="1086"/>
      <c r="H116" s="1085"/>
      <c r="I116" s="1072"/>
      <c r="J116" s="1066"/>
      <c r="K116" s="1072"/>
      <c r="L116" s="540"/>
      <c r="M116" s="552" t="s">
        <v>17</v>
      </c>
      <c r="N116" s="551"/>
      <c r="O116" s="547"/>
      <c r="P116" s="547"/>
      <c r="Q116" s="547"/>
      <c r="R116" s="547"/>
      <c r="S116" s="547"/>
      <c r="T116" s="547"/>
      <c r="U116" s="547"/>
      <c r="V116" s="547"/>
      <c r="W116" s="575"/>
      <c r="X116" s="566"/>
      <c r="Y116" s="565"/>
      <c r="Z116" s="551"/>
      <c r="AA116" s="566"/>
      <c r="AB116" s="562"/>
      <c r="AC116" s="589"/>
      <c r="AD116" s="589"/>
      <c r="AE116" s="589"/>
      <c r="AF116" s="589"/>
      <c r="AG116" s="589"/>
      <c r="AH116" s="589"/>
      <c r="AI116" s="589"/>
      <c r="AJ116" s="589"/>
      <c r="AK116" s="589"/>
      <c r="AL116" s="589"/>
      <c r="AM116" s="589"/>
      <c r="AN116" s="589"/>
    </row>
    <row r="117" spans="1:40" s="524" customFormat="1" ht="15" customHeight="1">
      <c r="A117" s="1202"/>
      <c r="B117" s="1202"/>
      <c r="C117" s="1085"/>
      <c r="D117" s="1085"/>
      <c r="E117" s="1085"/>
      <c r="F117" s="1085"/>
      <c r="G117" s="1086"/>
      <c r="H117" s="1085"/>
      <c r="I117" s="1072"/>
      <c r="J117" s="1066"/>
      <c r="K117" s="1072"/>
      <c r="L117" s="540"/>
      <c r="M117" s="551" t="s">
        <v>18</v>
      </c>
      <c r="N117" s="551"/>
      <c r="O117" s="547"/>
      <c r="P117" s="547"/>
      <c r="Q117" s="547"/>
      <c r="R117" s="547"/>
      <c r="S117" s="547"/>
      <c r="T117" s="547"/>
      <c r="U117" s="547"/>
      <c r="V117" s="547"/>
      <c r="W117" s="575"/>
      <c r="X117" s="566"/>
      <c r="Y117" s="565"/>
      <c r="Z117" s="551"/>
      <c r="AA117" s="566"/>
      <c r="AB117" s="562"/>
      <c r="AC117" s="589"/>
      <c r="AD117" s="589"/>
      <c r="AE117" s="589"/>
      <c r="AF117" s="589"/>
      <c r="AG117" s="589"/>
      <c r="AH117" s="589"/>
      <c r="AI117" s="589"/>
      <c r="AJ117" s="589"/>
      <c r="AK117" s="589"/>
      <c r="AL117" s="589"/>
      <c r="AM117" s="589"/>
      <c r="AN117" s="589"/>
    </row>
    <row r="118" spans="1:40" s="524" customFormat="1" ht="15" customHeight="1">
      <c r="A118" s="1202"/>
      <c r="B118" s="1085"/>
      <c r="C118" s="1085"/>
      <c r="D118" s="1085"/>
      <c r="E118" s="1085"/>
      <c r="F118" s="1085"/>
      <c r="G118" s="1086"/>
      <c r="H118" s="1085"/>
      <c r="I118" s="1072"/>
      <c r="J118" s="1066"/>
      <c r="K118" s="1072"/>
      <c r="L118" s="540"/>
      <c r="M118" s="560" t="s">
        <v>19</v>
      </c>
      <c r="N118" s="551"/>
      <c r="O118" s="547"/>
      <c r="P118" s="547"/>
      <c r="Q118" s="547"/>
      <c r="R118" s="547"/>
      <c r="S118" s="547"/>
      <c r="T118" s="547"/>
      <c r="U118" s="547"/>
      <c r="V118" s="547"/>
      <c r="W118" s="575"/>
      <c r="X118" s="566"/>
      <c r="Y118" s="565"/>
      <c r="Z118" s="551"/>
      <c r="AA118" s="566"/>
      <c r="AB118" s="562"/>
      <c r="AC118" s="589"/>
      <c r="AD118" s="589"/>
      <c r="AE118" s="589"/>
      <c r="AF118" s="589"/>
      <c r="AG118" s="589"/>
      <c r="AH118" s="589"/>
      <c r="AI118" s="589"/>
      <c r="AJ118" s="589"/>
      <c r="AK118" s="589"/>
      <c r="AL118" s="589"/>
      <c r="AM118" s="589"/>
      <c r="AN118" s="589"/>
    </row>
    <row r="119" spans="1:40" s="524" customFormat="1" ht="15" customHeight="1">
      <c r="A119" s="1079"/>
      <c r="B119" s="1079"/>
      <c r="C119" s="1079"/>
      <c r="D119" s="1079"/>
      <c r="E119" s="1079"/>
      <c r="F119" s="1079"/>
      <c r="G119" s="1087"/>
      <c r="H119" s="1079"/>
      <c r="I119" s="1065"/>
      <c r="J119" s="1066"/>
      <c r="K119" s="1062"/>
      <c r="L119" s="540"/>
      <c r="M119" s="567" t="s">
        <v>309</v>
      </c>
      <c r="N119" s="551"/>
      <c r="O119" s="547"/>
      <c r="P119" s="547"/>
      <c r="Q119" s="547"/>
      <c r="R119" s="547"/>
      <c r="S119" s="547"/>
      <c r="T119" s="547"/>
      <c r="U119" s="547"/>
      <c r="V119" s="547"/>
      <c r="W119" s="575"/>
      <c r="X119" s="566"/>
      <c r="Y119" s="565"/>
      <c r="Z119" s="551"/>
      <c r="AA119" s="566"/>
      <c r="AB119" s="562"/>
      <c r="AC119" s="589"/>
      <c r="AD119" s="589"/>
      <c r="AE119" s="589"/>
      <c r="AF119" s="589"/>
      <c r="AG119" s="589"/>
      <c r="AH119" s="589"/>
      <c r="AI119" s="589"/>
      <c r="AJ119" s="589"/>
      <c r="AK119" s="589"/>
      <c r="AL119" s="589"/>
      <c r="AM119" s="589"/>
      <c r="AN119" s="589"/>
    </row>
    <row r="120" spans="1:40" s="687" customFormat="1" ht="102.75" customHeight="1">
      <c r="A120" s="930"/>
      <c r="B120" s="930"/>
      <c r="C120" s="930"/>
      <c r="D120" s="930"/>
      <c r="E120" s="930"/>
      <c r="F120" s="930"/>
      <c r="G120" s="934"/>
      <c r="H120" s="935">
        <v>1</v>
      </c>
      <c r="I120" s="933"/>
      <c r="J120" s="931"/>
      <c r="K120" s="932"/>
      <c r="L120" s="726" t="str">
        <f>mergeValue(A120) &amp;"."&amp; mergeValue(B120)&amp;"."&amp; mergeValue(C120)&amp;"."&amp; mergeValue(D120)&amp;"."&amp; mergeValue(F120)&amp;"."&amp; mergeValue(G120)&amp;"."&amp; mergeValue(H120)</f>
        <v>......1</v>
      </c>
      <c r="M120" s="1073"/>
      <c r="N120" s="715"/>
      <c r="O120" s="704"/>
      <c r="P120" s="704"/>
      <c r="Q120" s="704"/>
      <c r="R120" s="714"/>
      <c r="S120" s="1097"/>
      <c r="T120" s="714"/>
      <c r="U120" s="1097"/>
      <c r="V120" s="720" t="str">
        <f>W120 &amp; "-" &amp; Y120</f>
        <v>-</v>
      </c>
      <c r="W120" s="685"/>
      <c r="X120" s="652" t="s">
        <v>85</v>
      </c>
      <c r="Y120" s="1093"/>
      <c r="Z120" s="473" t="s">
        <v>85</v>
      </c>
      <c r="AA120" s="672"/>
      <c r="AB120" s="692"/>
      <c r="AC120" s="721" t="str">
        <f>strCheckDate(O120:AA120)</f>
        <v/>
      </c>
      <c r="AD120" s="721"/>
      <c r="AE120" s="721"/>
      <c r="AF120" s="724"/>
      <c r="AG120" s="721"/>
      <c r="AH120" s="721"/>
      <c r="AI120" s="721"/>
      <c r="AJ120" s="721"/>
      <c r="AK120" s="721"/>
      <c r="AL120" s="721"/>
      <c r="AM120" s="721"/>
      <c r="AN120" s="721"/>
    </row>
    <row r="123" spans="1:40" s="35" customFormat="1" ht="17.100000000000001" customHeight="1">
      <c r="G123" s="35" t="s">
        <v>13</v>
      </c>
      <c r="I123" s="35" t="s">
        <v>69</v>
      </c>
      <c r="U123" s="158"/>
    </row>
    <row r="124" spans="1:40" ht="17.100000000000001" customHeight="1">
      <c r="T124" s="122"/>
      <c r="U124" s="43"/>
    </row>
    <row r="125" spans="1:40" s="525" customFormat="1" ht="22.5">
      <c r="A125" s="1202">
        <v>1</v>
      </c>
      <c r="B125" s="942"/>
      <c r="C125" s="942"/>
      <c r="D125" s="942"/>
      <c r="E125" s="943"/>
      <c r="F125" s="944"/>
      <c r="G125" s="944"/>
      <c r="H125" s="944"/>
      <c r="I125" s="945"/>
      <c r="J125" s="940"/>
      <c r="K125" s="947"/>
      <c r="L125" s="595">
        <f>mergeValue(A125)</f>
        <v>1</v>
      </c>
      <c r="M125" s="643" t="s">
        <v>20</v>
      </c>
      <c r="N125" s="582"/>
      <c r="O125" s="1244"/>
      <c r="P125" s="1244"/>
      <c r="Q125" s="1244"/>
      <c r="R125" s="1244"/>
      <c r="S125" s="1244"/>
      <c r="T125" s="1244"/>
      <c r="U125" s="1244"/>
      <c r="V125" s="1244"/>
      <c r="W125" s="632" t="s">
        <v>659</v>
      </c>
      <c r="X125" s="587"/>
      <c r="Y125" s="587"/>
      <c r="Z125" s="587"/>
      <c r="AA125" s="587"/>
      <c r="AB125" s="587"/>
      <c r="AC125" s="587"/>
      <c r="AD125" s="587"/>
      <c r="AE125" s="587"/>
      <c r="AF125" s="587"/>
      <c r="AG125" s="587"/>
      <c r="AH125" s="587"/>
    </row>
    <row r="126" spans="1:40" s="525" customFormat="1" ht="22.5">
      <c r="A126" s="1202"/>
      <c r="B126" s="1202">
        <v>1</v>
      </c>
      <c r="C126" s="942"/>
      <c r="D126" s="942"/>
      <c r="E126" s="944"/>
      <c r="F126" s="944"/>
      <c r="G126" s="944"/>
      <c r="H126" s="944"/>
      <c r="I126" s="939"/>
      <c r="J126" s="938"/>
      <c r="K126" s="941"/>
      <c r="L126" s="595" t="str">
        <f>mergeValue(A126) &amp;"."&amp; mergeValue(B126)</f>
        <v>1.1</v>
      </c>
      <c r="M126" s="548" t="s">
        <v>16</v>
      </c>
      <c r="N126" s="582"/>
      <c r="O126" s="1244"/>
      <c r="P126" s="1244"/>
      <c r="Q126" s="1244"/>
      <c r="R126" s="1244"/>
      <c r="S126" s="1244"/>
      <c r="T126" s="1244"/>
      <c r="U126" s="1244"/>
      <c r="V126" s="1244"/>
      <c r="W126" s="632" t="s">
        <v>477</v>
      </c>
      <c r="X126" s="587"/>
      <c r="Y126" s="587"/>
      <c r="Z126" s="587"/>
      <c r="AA126" s="587"/>
      <c r="AB126" s="587"/>
      <c r="AC126" s="587"/>
      <c r="AD126" s="587"/>
      <c r="AE126" s="587"/>
      <c r="AF126" s="587"/>
      <c r="AG126" s="587"/>
      <c r="AH126" s="587"/>
    </row>
    <row r="127" spans="1:40" s="525" customFormat="1" ht="22.5">
      <c r="A127" s="1202"/>
      <c r="B127" s="1202"/>
      <c r="C127" s="1202">
        <v>1</v>
      </c>
      <c r="D127" s="942"/>
      <c r="E127" s="944"/>
      <c r="F127" s="944"/>
      <c r="G127" s="944"/>
      <c r="H127" s="944"/>
      <c r="I127" s="946"/>
      <c r="J127" s="938"/>
      <c r="K127" s="941"/>
      <c r="L127" s="595" t="str">
        <f>mergeValue(A127) &amp;"."&amp; mergeValue(B127)&amp;"."&amp; mergeValue(C127)</f>
        <v>1.1.1</v>
      </c>
      <c r="M127" s="549" t="s">
        <v>7</v>
      </c>
      <c r="N127" s="582"/>
      <c r="O127" s="1244"/>
      <c r="P127" s="1244"/>
      <c r="Q127" s="1244"/>
      <c r="R127" s="1244"/>
      <c r="S127" s="1244"/>
      <c r="T127" s="1244"/>
      <c r="U127" s="1244"/>
      <c r="V127" s="1244"/>
      <c r="W127" s="632" t="s">
        <v>634</v>
      </c>
      <c r="X127" s="587"/>
      <c r="Y127" s="587"/>
      <c r="Z127" s="587"/>
      <c r="AA127" s="587"/>
      <c r="AB127" s="587"/>
      <c r="AC127" s="587"/>
      <c r="AD127" s="587"/>
      <c r="AE127" s="587"/>
      <c r="AF127" s="587"/>
      <c r="AG127" s="587"/>
      <c r="AH127" s="587"/>
    </row>
    <row r="128" spans="1:40" s="525" customFormat="1" ht="22.5">
      <c r="A128" s="1202"/>
      <c r="B128" s="1202"/>
      <c r="C128" s="1202"/>
      <c r="D128" s="1202">
        <v>1</v>
      </c>
      <c r="E128" s="944"/>
      <c r="F128" s="944"/>
      <c r="G128" s="944"/>
      <c r="H128" s="944"/>
      <c r="I128" s="946"/>
      <c r="J128" s="938"/>
      <c r="K128" s="941"/>
      <c r="L128" s="595" t="str">
        <f>mergeValue(A128) &amp;"."&amp; mergeValue(B128)&amp;"."&amp; mergeValue(C128)&amp;"."&amp; mergeValue(D128)</f>
        <v>1.1.1.1</v>
      </c>
      <c r="M128" s="550" t="s">
        <v>22</v>
      </c>
      <c r="N128" s="582"/>
      <c r="O128" s="1244"/>
      <c r="P128" s="1244"/>
      <c r="Q128" s="1244"/>
      <c r="R128" s="1244"/>
      <c r="S128" s="1244"/>
      <c r="T128" s="1244"/>
      <c r="U128" s="1244"/>
      <c r="V128" s="1244"/>
      <c r="W128" s="632" t="s">
        <v>635</v>
      </c>
      <c r="X128" s="587"/>
      <c r="Y128" s="587"/>
      <c r="Z128" s="587"/>
      <c r="AA128" s="587"/>
      <c r="AB128" s="587"/>
      <c r="AC128" s="587"/>
      <c r="AD128" s="587"/>
      <c r="AE128" s="587"/>
      <c r="AF128" s="587"/>
      <c r="AG128" s="587"/>
      <c r="AH128" s="587"/>
    </row>
    <row r="129" spans="1:34" s="525" customFormat="1" ht="11.25" hidden="1" customHeight="1">
      <c r="A129" s="1202"/>
      <c r="B129" s="1202"/>
      <c r="C129" s="1202"/>
      <c r="D129" s="1202"/>
      <c r="E129" s="1202">
        <v>1</v>
      </c>
      <c r="F129" s="944"/>
      <c r="G129" s="944"/>
      <c r="H129" s="942">
        <v>1</v>
      </c>
      <c r="I129" s="1202">
        <v>1</v>
      </c>
      <c r="J129" s="944"/>
      <c r="K129" s="949"/>
      <c r="L129" s="595"/>
      <c r="M129" s="556"/>
      <c r="N129" s="583"/>
      <c r="O129" s="633"/>
      <c r="P129" s="633"/>
      <c r="Q129" s="633"/>
      <c r="R129" s="633"/>
      <c r="S129" s="633"/>
      <c r="T129" s="633"/>
      <c r="U129" s="633"/>
      <c r="V129" s="510"/>
      <c r="W129" s="561"/>
      <c r="X129" s="587"/>
      <c r="Y129" s="587"/>
      <c r="Z129" s="587"/>
      <c r="AA129" s="587"/>
      <c r="AB129" s="587"/>
      <c r="AC129" s="587"/>
      <c r="AD129" s="587"/>
      <c r="AE129" s="587"/>
      <c r="AF129" s="587"/>
      <c r="AG129" s="587"/>
      <c r="AH129" s="587"/>
    </row>
    <row r="130" spans="1:34" s="525" customFormat="1" ht="90">
      <c r="A130" s="1202"/>
      <c r="B130" s="1202"/>
      <c r="C130" s="1202"/>
      <c r="D130" s="1202"/>
      <c r="E130" s="1202"/>
      <c r="F130" s="1202">
        <v>1</v>
      </c>
      <c r="G130" s="942"/>
      <c r="H130" s="942"/>
      <c r="I130" s="1202"/>
      <c r="J130" s="1202">
        <v>1</v>
      </c>
      <c r="K130" s="950"/>
      <c r="L130" s="595" t="str">
        <f>mergeValue(A130) &amp;"."&amp; mergeValue(B130)&amp;"."&amp; mergeValue(C130)&amp;"."&amp; mergeValue(D130)&amp;"."&amp;  mergeValue(F130)</f>
        <v>1.1.1.1.1</v>
      </c>
      <c r="M130" s="557" t="s">
        <v>10</v>
      </c>
      <c r="N130" s="583"/>
      <c r="O130" s="1204"/>
      <c r="P130" s="1204"/>
      <c r="Q130" s="1204"/>
      <c r="R130" s="1204"/>
      <c r="S130" s="1204"/>
      <c r="T130" s="1204"/>
      <c r="U130" s="1204"/>
      <c r="V130" s="1204"/>
      <c r="W130" s="632" t="s">
        <v>636</v>
      </c>
      <c r="X130" s="587"/>
      <c r="Y130" s="591" t="str">
        <f>strCheckUnique(Z130:Z133)</f>
        <v/>
      </c>
      <c r="Z130" s="587"/>
      <c r="AA130" s="591"/>
      <c r="AB130" s="587"/>
      <c r="AC130" s="587"/>
      <c r="AD130" s="587"/>
      <c r="AE130" s="587"/>
      <c r="AF130" s="587"/>
      <c r="AG130" s="587"/>
      <c r="AH130" s="587"/>
    </row>
    <row r="131" spans="1:34" s="525" customFormat="1" ht="191.25" customHeight="1">
      <c r="A131" s="1202"/>
      <c r="B131" s="1202"/>
      <c r="C131" s="1202"/>
      <c r="D131" s="1202"/>
      <c r="E131" s="1202"/>
      <c r="F131" s="1202"/>
      <c r="G131" s="942">
        <v>1</v>
      </c>
      <c r="H131" s="942"/>
      <c r="I131" s="1202"/>
      <c r="J131" s="1202"/>
      <c r="K131" s="950">
        <v>1</v>
      </c>
      <c r="L131" s="595" t="str">
        <f>mergeValue(A131) &amp;"."&amp; mergeValue(B131)&amp;"."&amp; mergeValue(C131)&amp;"."&amp; mergeValue(D131)&amp;"."&amp; mergeValue(F131)&amp;"."&amp; mergeValue(G131)</f>
        <v>1.1.1.1.1.1</v>
      </c>
      <c r="M131" s="1071"/>
      <c r="N131" s="588"/>
      <c r="O131" s="564"/>
      <c r="P131" s="564"/>
      <c r="Q131" s="1096"/>
      <c r="R131" s="1245"/>
      <c r="S131" s="1209" t="s">
        <v>84</v>
      </c>
      <c r="T131" s="1245"/>
      <c r="U131" s="1209" t="s">
        <v>85</v>
      </c>
      <c r="V131" s="580"/>
      <c r="W131" s="1201" t="s">
        <v>660</v>
      </c>
      <c r="X131" s="587" t="str">
        <f>strCheckDate(O132:V132)</f>
        <v/>
      </c>
      <c r="Y131" s="591"/>
      <c r="Z131" s="591" t="str">
        <f>IF(M131="","",M131 )</f>
        <v/>
      </c>
      <c r="AA131" s="591"/>
      <c r="AB131" s="591"/>
      <c r="AC131" s="591"/>
      <c r="AD131" s="587"/>
      <c r="AE131" s="587"/>
      <c r="AF131" s="587"/>
      <c r="AG131" s="587"/>
      <c r="AH131" s="587"/>
    </row>
    <row r="132" spans="1:34" s="525" customFormat="1" ht="0.2" customHeight="1">
      <c r="A132" s="1202"/>
      <c r="B132" s="1202"/>
      <c r="C132" s="1202"/>
      <c r="D132" s="1202"/>
      <c r="E132" s="1202"/>
      <c r="F132" s="1202"/>
      <c r="G132" s="942"/>
      <c r="H132" s="942"/>
      <c r="I132" s="1202"/>
      <c r="J132" s="1202"/>
      <c r="K132" s="950"/>
      <c r="L132" s="602"/>
      <c r="M132" s="648"/>
      <c r="N132" s="588"/>
      <c r="O132" s="564"/>
      <c r="P132" s="564"/>
      <c r="Q132" s="586" t="str">
        <f>R131 &amp; "-" &amp; T131</f>
        <v>-</v>
      </c>
      <c r="R132" s="1208"/>
      <c r="S132" s="1209"/>
      <c r="T132" s="1208"/>
      <c r="U132" s="1209"/>
      <c r="V132" s="580"/>
      <c r="W132" s="1201"/>
      <c r="X132" s="587"/>
      <c r="Y132" s="587"/>
      <c r="Z132" s="587"/>
      <c r="AA132" s="587"/>
      <c r="AB132" s="587"/>
      <c r="AC132" s="587"/>
      <c r="AD132" s="587"/>
      <c r="AE132" s="587"/>
      <c r="AF132" s="587"/>
      <c r="AG132" s="587"/>
      <c r="AH132" s="587"/>
    </row>
    <row r="133" spans="1:34" s="524" customFormat="1" ht="15" customHeight="1">
      <c r="A133" s="1202"/>
      <c r="B133" s="1202"/>
      <c r="C133" s="1202"/>
      <c r="D133" s="1202"/>
      <c r="E133" s="1202"/>
      <c r="F133" s="1202"/>
      <c r="G133" s="944"/>
      <c r="H133" s="942"/>
      <c r="I133" s="1202"/>
      <c r="J133" s="1202"/>
      <c r="K133" s="949"/>
      <c r="L133" s="540"/>
      <c r="M133" s="558" t="s">
        <v>25</v>
      </c>
      <c r="N133" s="553"/>
      <c r="O133" s="547"/>
      <c r="P133" s="547"/>
      <c r="Q133" s="547"/>
      <c r="R133" s="575"/>
      <c r="S133" s="566"/>
      <c r="T133" s="565"/>
      <c r="U133" s="553"/>
      <c r="V133" s="562"/>
      <c r="W133" s="1201"/>
      <c r="X133" s="589"/>
      <c r="Y133" s="589"/>
      <c r="Z133" s="589"/>
      <c r="AA133" s="589"/>
      <c r="AB133" s="589"/>
      <c r="AC133" s="589"/>
      <c r="AD133" s="589"/>
      <c r="AE133" s="589"/>
      <c r="AF133" s="589"/>
      <c r="AG133" s="589"/>
      <c r="AH133" s="589"/>
    </row>
    <row r="134" spans="1:34" s="524" customFormat="1" ht="15" customHeight="1">
      <c r="A134" s="1202"/>
      <c r="B134" s="1202"/>
      <c r="C134" s="1202"/>
      <c r="D134" s="1202"/>
      <c r="E134" s="1202"/>
      <c r="F134" s="944"/>
      <c r="G134" s="944"/>
      <c r="H134" s="942"/>
      <c r="I134" s="1202"/>
      <c r="J134" s="944"/>
      <c r="K134" s="949"/>
      <c r="L134" s="540"/>
      <c r="M134" s="553" t="s">
        <v>11</v>
      </c>
      <c r="N134" s="552"/>
      <c r="O134" s="547"/>
      <c r="P134" s="547"/>
      <c r="Q134" s="547"/>
      <c r="R134" s="575"/>
      <c r="S134" s="566"/>
      <c r="T134" s="565"/>
      <c r="U134" s="552"/>
      <c r="V134" s="566"/>
      <c r="W134" s="562"/>
      <c r="X134" s="589"/>
      <c r="Y134" s="589"/>
      <c r="Z134" s="589"/>
      <c r="AA134" s="589"/>
      <c r="AB134" s="589"/>
      <c r="AC134" s="589"/>
      <c r="AD134" s="589"/>
      <c r="AE134" s="589"/>
      <c r="AF134" s="589"/>
      <c r="AG134" s="589"/>
      <c r="AH134" s="589"/>
    </row>
    <row r="135" spans="1:34" s="524" customFormat="1" ht="0.2" customHeight="1">
      <c r="A135" s="1202"/>
      <c r="B135" s="1202"/>
      <c r="C135" s="1202"/>
      <c r="D135" s="1202"/>
      <c r="E135" s="948"/>
      <c r="F135" s="944"/>
      <c r="G135" s="944"/>
      <c r="H135" s="944"/>
      <c r="I135" s="940"/>
      <c r="J135" s="937"/>
      <c r="K135" s="947"/>
      <c r="L135" s="540"/>
      <c r="M135" s="553"/>
      <c r="N135" s="551"/>
      <c r="O135" s="547"/>
      <c r="P135" s="547"/>
      <c r="Q135" s="547"/>
      <c r="R135" s="575"/>
      <c r="S135" s="566"/>
      <c r="T135" s="565"/>
      <c r="U135" s="551"/>
      <c r="V135" s="566"/>
      <c r="W135" s="562"/>
      <c r="X135" s="589"/>
      <c r="Y135" s="589"/>
      <c r="Z135" s="589"/>
      <c r="AA135" s="589"/>
      <c r="AB135" s="589"/>
      <c r="AC135" s="589"/>
      <c r="AD135" s="589"/>
      <c r="AE135" s="589"/>
      <c r="AF135" s="589"/>
      <c r="AG135" s="589"/>
      <c r="AH135" s="589"/>
    </row>
    <row r="136" spans="1:34" s="524" customFormat="1" ht="15" customHeight="1">
      <c r="A136" s="1202"/>
      <c r="B136" s="1202"/>
      <c r="C136" s="1202"/>
      <c r="D136" s="948"/>
      <c r="E136" s="948"/>
      <c r="F136" s="944"/>
      <c r="G136" s="944"/>
      <c r="H136" s="944"/>
      <c r="I136" s="940"/>
      <c r="J136" s="937"/>
      <c r="K136" s="947"/>
      <c r="L136" s="540"/>
      <c r="M136" s="552" t="s">
        <v>17</v>
      </c>
      <c r="N136" s="551"/>
      <c r="O136" s="547"/>
      <c r="P136" s="547"/>
      <c r="Q136" s="547"/>
      <c r="R136" s="575"/>
      <c r="S136" s="566"/>
      <c r="T136" s="565"/>
      <c r="U136" s="551"/>
      <c r="V136" s="566"/>
      <c r="W136" s="562"/>
      <c r="X136" s="589"/>
      <c r="Y136" s="589"/>
      <c r="Z136" s="589"/>
      <c r="AA136" s="589"/>
      <c r="AB136" s="589"/>
      <c r="AC136" s="589"/>
      <c r="AD136" s="589"/>
      <c r="AE136" s="589"/>
      <c r="AF136" s="589"/>
      <c r="AG136" s="589"/>
      <c r="AH136" s="589"/>
    </row>
    <row r="137" spans="1:34" s="524" customFormat="1" ht="15" customHeight="1">
      <c r="A137" s="1202"/>
      <c r="B137" s="1202"/>
      <c r="C137" s="948"/>
      <c r="D137" s="948"/>
      <c r="E137" s="948"/>
      <c r="F137" s="948"/>
      <c r="G137" s="953"/>
      <c r="H137" s="940"/>
      <c r="I137" s="951"/>
      <c r="J137" s="937"/>
      <c r="K137" s="952"/>
      <c r="L137" s="540"/>
      <c r="M137" s="551" t="s">
        <v>18</v>
      </c>
      <c r="N137" s="551"/>
      <c r="O137" s="547"/>
      <c r="P137" s="547"/>
      <c r="Q137" s="547"/>
      <c r="R137" s="575"/>
      <c r="S137" s="566"/>
      <c r="T137" s="565"/>
      <c r="U137" s="551"/>
      <c r="V137" s="566"/>
      <c r="W137" s="562"/>
      <c r="X137" s="589"/>
      <c r="Y137" s="589"/>
      <c r="Z137" s="589"/>
      <c r="AA137" s="589"/>
      <c r="AB137" s="589"/>
      <c r="AC137" s="589"/>
      <c r="AD137" s="589"/>
      <c r="AE137" s="589"/>
      <c r="AF137" s="589"/>
      <c r="AG137" s="589"/>
      <c r="AH137" s="589"/>
    </row>
    <row r="138" spans="1:34" s="524" customFormat="1" ht="15" customHeight="1">
      <c r="A138" s="1202"/>
      <c r="B138" s="948"/>
      <c r="C138" s="948"/>
      <c r="D138" s="948"/>
      <c r="E138" s="948"/>
      <c r="F138" s="948"/>
      <c r="G138" s="953"/>
      <c r="H138" s="940"/>
      <c r="I138" s="940"/>
      <c r="J138" s="937"/>
      <c r="K138" s="947"/>
      <c r="L138" s="540"/>
      <c r="M138" s="560" t="s">
        <v>19</v>
      </c>
      <c r="N138" s="551"/>
      <c r="O138" s="547"/>
      <c r="P138" s="547"/>
      <c r="Q138" s="547"/>
      <c r="R138" s="575"/>
      <c r="S138" s="566"/>
      <c r="T138" s="565"/>
      <c r="U138" s="551"/>
      <c r="V138" s="566"/>
      <c r="W138" s="562"/>
      <c r="X138" s="589"/>
      <c r="Y138" s="589"/>
      <c r="Z138" s="589"/>
      <c r="AA138" s="589"/>
      <c r="AB138" s="589"/>
      <c r="AC138" s="589"/>
      <c r="AD138" s="589"/>
      <c r="AE138" s="589"/>
      <c r="AF138" s="589"/>
      <c r="AG138" s="589"/>
      <c r="AH138" s="589"/>
    </row>
    <row r="139" spans="1:34" s="524" customFormat="1" ht="15" customHeight="1">
      <c r="A139" s="936"/>
      <c r="B139" s="936"/>
      <c r="C139" s="936"/>
      <c r="D139" s="936"/>
      <c r="E139" s="936"/>
      <c r="F139" s="936"/>
      <c r="G139" s="936"/>
      <c r="H139" s="936"/>
      <c r="I139" s="936"/>
      <c r="J139" s="936"/>
      <c r="K139" s="936"/>
      <c r="L139" s="494"/>
      <c r="M139" s="567" t="s">
        <v>309</v>
      </c>
      <c r="N139" s="551"/>
      <c r="O139" s="547"/>
      <c r="P139" s="547"/>
      <c r="Q139" s="547"/>
      <c r="R139" s="575"/>
      <c r="S139" s="566"/>
      <c r="T139" s="565"/>
      <c r="U139" s="551"/>
      <c r="V139" s="566"/>
      <c r="W139" s="562"/>
      <c r="X139" s="589"/>
      <c r="Y139" s="589"/>
      <c r="Z139" s="589"/>
      <c r="AA139" s="589"/>
      <c r="AB139" s="589"/>
      <c r="AC139" s="589"/>
      <c r="AD139" s="589"/>
      <c r="AE139" s="589"/>
      <c r="AF139" s="589"/>
      <c r="AG139" s="589"/>
      <c r="AH139" s="589"/>
    </row>
    <row r="140" spans="1:34" ht="17.100000000000001" customHeight="1">
      <c r="X140" s="204"/>
      <c r="Y140" s="204"/>
      <c r="Z140" s="204"/>
      <c r="AA140" s="204"/>
      <c r="AB140" s="204"/>
      <c r="AC140" s="204"/>
      <c r="AD140" s="204"/>
      <c r="AE140" s="204"/>
      <c r="AF140" s="204"/>
      <c r="AG140" s="204"/>
      <c r="AH140" s="204"/>
    </row>
    <row r="141" spans="1:34" s="35" customFormat="1" ht="17.100000000000001" customHeight="1">
      <c r="G141" s="35" t="s">
        <v>13</v>
      </c>
      <c r="I141" s="35" t="s">
        <v>183</v>
      </c>
      <c r="V141" s="158"/>
      <c r="X141" s="217"/>
      <c r="Y141" s="217"/>
      <c r="Z141" s="217"/>
      <c r="AA141" s="217"/>
      <c r="AB141" s="217"/>
      <c r="AC141" s="217"/>
      <c r="AD141" s="217"/>
      <c r="AE141" s="217"/>
      <c r="AF141" s="217"/>
      <c r="AG141" s="217"/>
      <c r="AH141" s="217"/>
    </row>
    <row r="142" spans="1:34" ht="17.100000000000001" customHeight="1">
      <c r="T142" s="122"/>
      <c r="U142" s="43"/>
      <c r="X142" s="204"/>
      <c r="Y142" s="204"/>
      <c r="Z142" s="204"/>
      <c r="AA142" s="204"/>
      <c r="AB142" s="204"/>
      <c r="AC142" s="204"/>
      <c r="AD142" s="204"/>
      <c r="AE142" s="204"/>
      <c r="AF142" s="204"/>
      <c r="AG142" s="204"/>
      <c r="AH142" s="204"/>
    </row>
    <row r="143" spans="1:34" s="525" customFormat="1" ht="22.5">
      <c r="A143" s="1202">
        <v>1</v>
      </c>
      <c r="B143" s="960"/>
      <c r="C143" s="960"/>
      <c r="D143" s="960"/>
      <c r="E143" s="961"/>
      <c r="F143" s="962"/>
      <c r="G143" s="962"/>
      <c r="H143" s="962"/>
      <c r="I143" s="963"/>
      <c r="J143" s="958"/>
      <c r="K143" s="965"/>
      <c r="L143" s="595">
        <f>mergeValue(A143)</f>
        <v>1</v>
      </c>
      <c r="M143" s="643" t="s">
        <v>20</v>
      </c>
      <c r="N143" s="582"/>
      <c r="O143" s="1244"/>
      <c r="P143" s="1244"/>
      <c r="Q143" s="1244"/>
      <c r="R143" s="1244"/>
      <c r="S143" s="1244"/>
      <c r="T143" s="1244"/>
      <c r="U143" s="1244"/>
      <c r="V143" s="1244"/>
      <c r="W143" s="632" t="s">
        <v>659</v>
      </c>
      <c r="X143" s="587"/>
      <c r="Y143" s="587"/>
      <c r="Z143" s="587"/>
      <c r="AA143" s="587"/>
      <c r="AB143" s="587"/>
      <c r="AC143" s="587"/>
      <c r="AD143" s="587"/>
      <c r="AE143" s="587"/>
      <c r="AF143" s="587"/>
      <c r="AG143" s="587"/>
      <c r="AH143" s="587"/>
    </row>
    <row r="144" spans="1:34" s="525" customFormat="1" ht="22.5">
      <c r="A144" s="1202"/>
      <c r="B144" s="1202">
        <v>1</v>
      </c>
      <c r="C144" s="960"/>
      <c r="D144" s="960"/>
      <c r="E144" s="962"/>
      <c r="F144" s="962"/>
      <c r="G144" s="962"/>
      <c r="H144" s="962"/>
      <c r="I144" s="957"/>
      <c r="J144" s="956"/>
      <c r="K144" s="959"/>
      <c r="L144" s="595" t="str">
        <f>mergeValue(A144) &amp;"."&amp; mergeValue(B144)</f>
        <v>1.1</v>
      </c>
      <c r="M144" s="548" t="s">
        <v>16</v>
      </c>
      <c r="N144" s="582"/>
      <c r="O144" s="1244"/>
      <c r="P144" s="1244"/>
      <c r="Q144" s="1244"/>
      <c r="R144" s="1244"/>
      <c r="S144" s="1244"/>
      <c r="T144" s="1244"/>
      <c r="U144" s="1244"/>
      <c r="V144" s="1244"/>
      <c r="W144" s="632" t="s">
        <v>477</v>
      </c>
      <c r="X144" s="587"/>
      <c r="Y144" s="587"/>
      <c r="Z144" s="587"/>
      <c r="AA144" s="587"/>
      <c r="AB144" s="587"/>
      <c r="AC144" s="587"/>
      <c r="AD144" s="587"/>
      <c r="AE144" s="587"/>
      <c r="AF144" s="587"/>
      <c r="AG144" s="587"/>
      <c r="AH144" s="587"/>
    </row>
    <row r="145" spans="1:35" s="525" customFormat="1" ht="22.5">
      <c r="A145" s="1202"/>
      <c r="B145" s="1202"/>
      <c r="C145" s="1202">
        <v>1</v>
      </c>
      <c r="D145" s="960"/>
      <c r="E145" s="962"/>
      <c r="F145" s="962"/>
      <c r="G145" s="962"/>
      <c r="H145" s="962"/>
      <c r="I145" s="964"/>
      <c r="J145" s="956"/>
      <c r="K145" s="959"/>
      <c r="L145" s="595" t="str">
        <f>mergeValue(A145) &amp;"."&amp; mergeValue(B145)&amp;"."&amp; mergeValue(C145)</f>
        <v>1.1.1</v>
      </c>
      <c r="M145" s="549" t="s">
        <v>7</v>
      </c>
      <c r="N145" s="582"/>
      <c r="O145" s="1244"/>
      <c r="P145" s="1244"/>
      <c r="Q145" s="1244"/>
      <c r="R145" s="1244"/>
      <c r="S145" s="1244"/>
      <c r="T145" s="1244"/>
      <c r="U145" s="1244"/>
      <c r="V145" s="1244"/>
      <c r="W145" s="632" t="s">
        <v>634</v>
      </c>
      <c r="X145" s="587"/>
      <c r="Y145" s="587"/>
      <c r="Z145" s="587"/>
      <c r="AA145" s="587"/>
      <c r="AB145" s="587"/>
      <c r="AC145" s="587"/>
      <c r="AD145" s="587"/>
      <c r="AE145" s="587"/>
      <c r="AF145" s="587"/>
      <c r="AG145" s="587"/>
      <c r="AH145" s="587"/>
    </row>
    <row r="146" spans="1:35" s="525" customFormat="1" ht="22.5">
      <c r="A146" s="1202"/>
      <c r="B146" s="1202"/>
      <c r="C146" s="1202"/>
      <c r="D146" s="1202">
        <v>1</v>
      </c>
      <c r="E146" s="962"/>
      <c r="F146" s="962"/>
      <c r="G146" s="962"/>
      <c r="H146" s="962"/>
      <c r="I146" s="964"/>
      <c r="J146" s="956"/>
      <c r="K146" s="959"/>
      <c r="L146" s="595" t="str">
        <f>mergeValue(A146) &amp;"."&amp; mergeValue(B146)&amp;"."&amp; mergeValue(C146)&amp;"."&amp; mergeValue(D146)</f>
        <v>1.1.1.1</v>
      </c>
      <c r="M146" s="550" t="s">
        <v>22</v>
      </c>
      <c r="N146" s="582"/>
      <c r="O146" s="1244"/>
      <c r="P146" s="1244"/>
      <c r="Q146" s="1244"/>
      <c r="R146" s="1244"/>
      <c r="S146" s="1244"/>
      <c r="T146" s="1244"/>
      <c r="U146" s="1244"/>
      <c r="V146" s="1244"/>
      <c r="W146" s="632" t="s">
        <v>635</v>
      </c>
      <c r="X146" s="587"/>
      <c r="Y146" s="587"/>
      <c r="Z146" s="587"/>
      <c r="AA146" s="587"/>
      <c r="AB146" s="587"/>
      <c r="AC146" s="587"/>
      <c r="AD146" s="587"/>
      <c r="AE146" s="587"/>
      <c r="AF146" s="587"/>
      <c r="AG146" s="587"/>
      <c r="AH146" s="587"/>
    </row>
    <row r="147" spans="1:35" s="525" customFormat="1" ht="11.25" hidden="1" customHeight="1">
      <c r="A147" s="1202"/>
      <c r="B147" s="1202"/>
      <c r="C147" s="1202"/>
      <c r="D147" s="1202"/>
      <c r="E147" s="1202">
        <v>1</v>
      </c>
      <c r="F147" s="962"/>
      <c r="G147" s="962"/>
      <c r="H147" s="960">
        <v>1</v>
      </c>
      <c r="I147" s="1202">
        <v>1</v>
      </c>
      <c r="J147" s="962"/>
      <c r="K147" s="967"/>
      <c r="L147" s="595"/>
      <c r="M147" s="556"/>
      <c r="N147" s="583"/>
      <c r="O147" s="633"/>
      <c r="P147" s="633"/>
      <c r="Q147" s="633"/>
      <c r="R147" s="633"/>
      <c r="S147" s="633"/>
      <c r="T147" s="633"/>
      <c r="U147" s="633"/>
      <c r="V147" s="510"/>
      <c r="W147" s="561"/>
      <c r="X147" s="587"/>
      <c r="Y147" s="587"/>
      <c r="Z147" s="587"/>
      <c r="AA147" s="587"/>
      <c r="AB147" s="587"/>
      <c r="AC147" s="587"/>
      <c r="AD147" s="587"/>
      <c r="AE147" s="587"/>
      <c r="AF147" s="587"/>
      <c r="AG147" s="587"/>
      <c r="AH147" s="587"/>
    </row>
    <row r="148" spans="1:35" s="525" customFormat="1" ht="90">
      <c r="A148" s="1202"/>
      <c r="B148" s="1202"/>
      <c r="C148" s="1202"/>
      <c r="D148" s="1202"/>
      <c r="E148" s="1202"/>
      <c r="F148" s="1202">
        <v>1</v>
      </c>
      <c r="G148" s="960"/>
      <c r="H148" s="960"/>
      <c r="I148" s="1202"/>
      <c r="J148" s="1202">
        <v>1</v>
      </c>
      <c r="K148" s="968"/>
      <c r="L148" s="595" t="str">
        <f>mergeValue(A148) &amp;"."&amp; mergeValue(B148)&amp;"."&amp; mergeValue(C148)&amp;"."&amp; mergeValue(D148)&amp;"."&amp;  mergeValue(F148)</f>
        <v>1.1.1.1.1</v>
      </c>
      <c r="M148" s="557" t="s">
        <v>10</v>
      </c>
      <c r="N148" s="583"/>
      <c r="O148" s="1204"/>
      <c r="P148" s="1204"/>
      <c r="Q148" s="1204"/>
      <c r="R148" s="1204"/>
      <c r="S148" s="1204"/>
      <c r="T148" s="1204"/>
      <c r="U148" s="1204"/>
      <c r="V148" s="1204"/>
      <c r="W148" s="632" t="s">
        <v>636</v>
      </c>
      <c r="X148" s="587"/>
      <c r="Y148" s="591" t="str">
        <f>strCheckUnique(Z148:Z151)</f>
        <v/>
      </c>
      <c r="Z148" s="587"/>
      <c r="AA148" s="591"/>
      <c r="AB148" s="587"/>
      <c r="AC148" s="587"/>
      <c r="AD148" s="587"/>
      <c r="AE148" s="587"/>
      <c r="AF148" s="587"/>
      <c r="AG148" s="587"/>
      <c r="AH148" s="587"/>
    </row>
    <row r="149" spans="1:35" s="525" customFormat="1" ht="188.25" customHeight="1">
      <c r="A149" s="1202"/>
      <c r="B149" s="1202"/>
      <c r="C149" s="1202"/>
      <c r="D149" s="1202"/>
      <c r="E149" s="1202"/>
      <c r="F149" s="1202"/>
      <c r="G149" s="960">
        <v>1</v>
      </c>
      <c r="H149" s="960"/>
      <c r="I149" s="1202"/>
      <c r="J149" s="1202"/>
      <c r="K149" s="968">
        <v>1</v>
      </c>
      <c r="L149" s="595" t="str">
        <f>mergeValue(A149) &amp;"."&amp; mergeValue(B149)&amp;"."&amp; mergeValue(C149)&amp;"."&amp; mergeValue(D149)&amp;"."&amp; mergeValue(F149)&amp;"."&amp; mergeValue(G149)</f>
        <v>1.1.1.1.1.1</v>
      </c>
      <c r="M149" s="1071"/>
      <c r="N149" s="588"/>
      <c r="O149" s="564"/>
      <c r="P149" s="564"/>
      <c r="Q149" s="1096"/>
      <c r="R149" s="1245"/>
      <c r="S149" s="1209" t="s">
        <v>84</v>
      </c>
      <c r="T149" s="1245"/>
      <c r="U149" s="1209" t="s">
        <v>85</v>
      </c>
      <c r="V149" s="580"/>
      <c r="W149" s="1201" t="s">
        <v>660</v>
      </c>
      <c r="X149" s="587" t="str">
        <f>strCheckDate(O150:V150)</f>
        <v/>
      </c>
      <c r="Y149" s="591"/>
      <c r="Z149" s="591" t="str">
        <f>IF(M149="","",M149 )</f>
        <v/>
      </c>
      <c r="AA149" s="591"/>
      <c r="AB149" s="591"/>
      <c r="AC149" s="591"/>
      <c r="AD149" s="587"/>
      <c r="AE149" s="587"/>
      <c r="AF149" s="587"/>
      <c r="AG149" s="587"/>
      <c r="AH149" s="587"/>
    </row>
    <row r="150" spans="1:35" s="525" customFormat="1" ht="0.2" customHeight="1">
      <c r="A150" s="1202"/>
      <c r="B150" s="1202"/>
      <c r="C150" s="1202"/>
      <c r="D150" s="1202"/>
      <c r="E150" s="1202"/>
      <c r="F150" s="1202"/>
      <c r="G150" s="960"/>
      <c r="H150" s="960"/>
      <c r="I150" s="1202"/>
      <c r="J150" s="1202"/>
      <c r="K150" s="968"/>
      <c r="L150" s="602"/>
      <c r="M150" s="648"/>
      <c r="N150" s="588"/>
      <c r="O150" s="564"/>
      <c r="P150" s="564"/>
      <c r="Q150" s="586" t="str">
        <f>R149 &amp; "-" &amp; T149</f>
        <v>-</v>
      </c>
      <c r="R150" s="1208"/>
      <c r="S150" s="1209"/>
      <c r="T150" s="1208"/>
      <c r="U150" s="1209"/>
      <c r="V150" s="580"/>
      <c r="W150" s="1201"/>
      <c r="X150" s="587"/>
      <c r="Y150" s="587"/>
      <c r="Z150" s="587"/>
      <c r="AA150" s="587"/>
      <c r="AB150" s="587"/>
      <c r="AC150" s="587"/>
      <c r="AD150" s="587"/>
      <c r="AE150" s="587"/>
      <c r="AF150" s="587"/>
      <c r="AG150" s="587"/>
      <c r="AH150" s="587"/>
    </row>
    <row r="151" spans="1:35" s="524" customFormat="1" ht="15" customHeight="1">
      <c r="A151" s="1202"/>
      <c r="B151" s="1202"/>
      <c r="C151" s="1202"/>
      <c r="D151" s="1202"/>
      <c r="E151" s="1202"/>
      <c r="F151" s="1202"/>
      <c r="G151" s="962"/>
      <c r="H151" s="960"/>
      <c r="I151" s="1202"/>
      <c r="J151" s="1202"/>
      <c r="K151" s="967"/>
      <c r="L151" s="540"/>
      <c r="M151" s="558" t="s">
        <v>25</v>
      </c>
      <c r="N151" s="553"/>
      <c r="O151" s="547"/>
      <c r="P151" s="547"/>
      <c r="Q151" s="547"/>
      <c r="R151" s="575"/>
      <c r="S151" s="566"/>
      <c r="T151" s="565"/>
      <c r="U151" s="553"/>
      <c r="V151" s="562"/>
      <c r="W151" s="1201"/>
      <c r="X151" s="589"/>
      <c r="Y151" s="589"/>
      <c r="Z151" s="589"/>
      <c r="AA151" s="589"/>
      <c r="AB151" s="589"/>
      <c r="AC151" s="589"/>
      <c r="AD151" s="589"/>
      <c r="AE151" s="589"/>
      <c r="AF151" s="589"/>
      <c r="AG151" s="589"/>
      <c r="AH151" s="589"/>
    </row>
    <row r="152" spans="1:35" s="524" customFormat="1" ht="15" customHeight="1">
      <c r="A152" s="1202"/>
      <c r="B152" s="1202"/>
      <c r="C152" s="1202"/>
      <c r="D152" s="1202"/>
      <c r="E152" s="1202"/>
      <c r="F152" s="962"/>
      <c r="G152" s="962"/>
      <c r="H152" s="960"/>
      <c r="I152" s="1202"/>
      <c r="J152" s="962"/>
      <c r="K152" s="967"/>
      <c r="L152" s="540"/>
      <c r="M152" s="553" t="s">
        <v>11</v>
      </c>
      <c r="N152" s="552"/>
      <c r="O152" s="547"/>
      <c r="P152" s="547"/>
      <c r="Q152" s="547"/>
      <c r="R152" s="575"/>
      <c r="S152" s="566"/>
      <c r="T152" s="565"/>
      <c r="U152" s="552"/>
      <c r="V152" s="566"/>
      <c r="W152" s="562"/>
      <c r="X152" s="589"/>
      <c r="Y152" s="589"/>
      <c r="Z152" s="589"/>
      <c r="AA152" s="589"/>
      <c r="AB152" s="589"/>
      <c r="AC152" s="589"/>
      <c r="AD152" s="589"/>
      <c r="AE152" s="589"/>
      <c r="AF152" s="589"/>
      <c r="AG152" s="589"/>
      <c r="AH152" s="589"/>
    </row>
    <row r="153" spans="1:35" s="524" customFormat="1" ht="15" hidden="1" customHeight="1">
      <c r="A153" s="1202"/>
      <c r="B153" s="1202"/>
      <c r="C153" s="1202"/>
      <c r="D153" s="1202"/>
      <c r="E153" s="966"/>
      <c r="F153" s="962"/>
      <c r="G153" s="962"/>
      <c r="H153" s="962"/>
      <c r="I153" s="958"/>
      <c r="J153" s="955"/>
      <c r="K153" s="965"/>
      <c r="L153" s="540"/>
      <c r="M153" s="553"/>
      <c r="N153" s="553"/>
      <c r="O153" s="553"/>
      <c r="P153" s="553"/>
      <c r="Q153" s="553"/>
      <c r="R153" s="553"/>
      <c r="S153" s="553"/>
      <c r="T153" s="553"/>
      <c r="U153" s="553"/>
      <c r="V153" s="566"/>
      <c r="W153" s="562"/>
      <c r="X153" s="589"/>
      <c r="Y153" s="589"/>
      <c r="Z153" s="589"/>
      <c r="AA153" s="589"/>
      <c r="AB153" s="589"/>
      <c r="AC153" s="589"/>
      <c r="AD153" s="589"/>
      <c r="AE153" s="589"/>
      <c r="AF153" s="589"/>
      <c r="AG153" s="589"/>
      <c r="AH153" s="589"/>
      <c r="AI153" s="589"/>
    </row>
    <row r="154" spans="1:35" s="524" customFormat="1" ht="15" customHeight="1">
      <c r="A154" s="1202"/>
      <c r="B154" s="1202"/>
      <c r="C154" s="1202"/>
      <c r="D154" s="966"/>
      <c r="E154" s="966"/>
      <c r="F154" s="962"/>
      <c r="G154" s="962"/>
      <c r="H154" s="962"/>
      <c r="I154" s="958"/>
      <c r="J154" s="955"/>
      <c r="K154" s="965"/>
      <c r="L154" s="540"/>
      <c r="M154" s="552" t="s">
        <v>17</v>
      </c>
      <c r="N154" s="551"/>
      <c r="O154" s="547"/>
      <c r="P154" s="547"/>
      <c r="Q154" s="547"/>
      <c r="R154" s="575"/>
      <c r="S154" s="566"/>
      <c r="T154" s="565"/>
      <c r="U154" s="551"/>
      <c r="V154" s="566"/>
      <c r="W154" s="562"/>
      <c r="X154" s="589"/>
      <c r="Y154" s="589"/>
      <c r="Z154" s="589"/>
      <c r="AA154" s="589"/>
      <c r="AB154" s="589"/>
      <c r="AC154" s="589"/>
      <c r="AD154" s="589"/>
      <c r="AE154" s="589"/>
      <c r="AF154" s="589"/>
      <c r="AG154" s="589"/>
      <c r="AH154" s="589"/>
    </row>
    <row r="155" spans="1:35" s="524" customFormat="1" ht="15" customHeight="1">
      <c r="A155" s="1202"/>
      <c r="B155" s="1202"/>
      <c r="C155" s="966"/>
      <c r="D155" s="966"/>
      <c r="E155" s="966"/>
      <c r="F155" s="966"/>
      <c r="G155" s="971"/>
      <c r="H155" s="958"/>
      <c r="I155" s="969"/>
      <c r="J155" s="955"/>
      <c r="K155" s="970"/>
      <c r="L155" s="540"/>
      <c r="M155" s="551" t="s">
        <v>18</v>
      </c>
      <c r="N155" s="551"/>
      <c r="O155" s="547"/>
      <c r="P155" s="547"/>
      <c r="Q155" s="547"/>
      <c r="R155" s="575"/>
      <c r="S155" s="566"/>
      <c r="T155" s="565"/>
      <c r="U155" s="551"/>
      <c r="V155" s="566"/>
      <c r="W155" s="562"/>
      <c r="X155" s="589"/>
      <c r="Y155" s="589"/>
      <c r="Z155" s="589"/>
      <c r="AA155" s="589"/>
      <c r="AB155" s="589"/>
      <c r="AC155" s="589"/>
      <c r="AD155" s="589"/>
      <c r="AE155" s="589"/>
      <c r="AF155" s="589"/>
      <c r="AG155" s="589"/>
      <c r="AH155" s="589"/>
    </row>
    <row r="156" spans="1:35" s="524" customFormat="1" ht="15" customHeight="1">
      <c r="A156" s="1202"/>
      <c r="B156" s="966"/>
      <c r="C156" s="966"/>
      <c r="D156" s="966"/>
      <c r="E156" s="966"/>
      <c r="F156" s="966"/>
      <c r="G156" s="971"/>
      <c r="H156" s="958"/>
      <c r="I156" s="958"/>
      <c r="J156" s="955"/>
      <c r="K156" s="965"/>
      <c r="L156" s="540"/>
      <c r="M156" s="560" t="s">
        <v>19</v>
      </c>
      <c r="N156" s="551"/>
      <c r="O156" s="547"/>
      <c r="P156" s="547"/>
      <c r="Q156" s="547"/>
      <c r="R156" s="575"/>
      <c r="S156" s="566"/>
      <c r="T156" s="565"/>
      <c r="U156" s="551"/>
      <c r="V156" s="566"/>
      <c r="W156" s="562"/>
      <c r="X156" s="589"/>
      <c r="Y156" s="589"/>
      <c r="Z156" s="589"/>
      <c r="AA156" s="589"/>
      <c r="AB156" s="589"/>
      <c r="AC156" s="589"/>
      <c r="AD156" s="589"/>
      <c r="AE156" s="589"/>
      <c r="AF156" s="589"/>
      <c r="AG156" s="589"/>
      <c r="AH156" s="589"/>
    </row>
    <row r="157" spans="1:35" s="524" customFormat="1" ht="15" customHeight="1">
      <c r="A157" s="954"/>
      <c r="B157" s="954"/>
      <c r="C157" s="954"/>
      <c r="D157" s="954"/>
      <c r="E157" s="954"/>
      <c r="F157" s="954"/>
      <c r="G157" s="954"/>
      <c r="H157" s="954"/>
      <c r="I157" s="954"/>
      <c r="J157" s="954"/>
      <c r="K157" s="954"/>
      <c r="L157" s="540"/>
      <c r="M157" s="567" t="s">
        <v>309</v>
      </c>
      <c r="N157" s="551"/>
      <c r="O157" s="547"/>
      <c r="P157" s="547"/>
      <c r="Q157" s="547"/>
      <c r="R157" s="575"/>
      <c r="S157" s="566"/>
      <c r="T157" s="565"/>
      <c r="U157" s="551"/>
      <c r="V157" s="566"/>
      <c r="W157" s="562"/>
      <c r="X157" s="589"/>
      <c r="Y157" s="589"/>
      <c r="Z157" s="589"/>
      <c r="AA157" s="589"/>
      <c r="AB157" s="589"/>
      <c r="AC157" s="589"/>
      <c r="AD157" s="589"/>
      <c r="AE157" s="589"/>
      <c r="AF157" s="589"/>
      <c r="AG157" s="589"/>
      <c r="AH157" s="589"/>
    </row>
    <row r="158" spans="1:35" ht="17.100000000000001" customHeight="1">
      <c r="X158" s="204"/>
      <c r="Y158" s="204"/>
      <c r="Z158" s="204"/>
      <c r="AA158" s="204"/>
      <c r="AB158" s="204"/>
      <c r="AC158" s="204"/>
      <c r="AD158" s="204"/>
      <c r="AE158" s="204"/>
      <c r="AF158" s="204"/>
      <c r="AG158" s="204"/>
      <c r="AH158" s="204"/>
    </row>
    <row r="159" spans="1:35" s="35" customFormat="1" ht="17.100000000000001" customHeight="1">
      <c r="G159" s="35" t="s">
        <v>13</v>
      </c>
      <c r="I159" s="35" t="s">
        <v>184</v>
      </c>
      <c r="V159" s="158"/>
      <c r="X159" s="217"/>
      <c r="Y159" s="217"/>
      <c r="Z159" s="217"/>
      <c r="AA159" s="217"/>
      <c r="AB159" s="217"/>
      <c r="AC159" s="217"/>
      <c r="AD159" s="217"/>
      <c r="AE159" s="217"/>
      <c r="AF159" s="217"/>
      <c r="AG159" s="217"/>
      <c r="AH159" s="217"/>
    </row>
    <row r="160" spans="1:35" ht="17.100000000000001" customHeight="1">
      <c r="T160" s="122"/>
      <c r="U160" s="43"/>
      <c r="X160" s="204"/>
      <c r="Y160" s="204"/>
      <c r="Z160" s="204"/>
      <c r="AA160" s="204"/>
      <c r="AB160" s="204"/>
      <c r="AC160" s="204"/>
      <c r="AD160" s="204"/>
      <c r="AE160" s="204"/>
      <c r="AF160" s="204"/>
      <c r="AG160" s="204"/>
      <c r="AH160" s="204"/>
    </row>
    <row r="161" spans="1:33" s="525" customFormat="1" ht="22.5">
      <c r="A161" s="1202">
        <v>1</v>
      </c>
      <c r="B161" s="903"/>
      <c r="C161" s="903"/>
      <c r="D161" s="903"/>
      <c r="E161" s="904"/>
      <c r="F161" s="905"/>
      <c r="G161" s="905"/>
      <c r="H161" s="905"/>
      <c r="I161" s="906"/>
      <c r="J161" s="901"/>
      <c r="K161" s="908"/>
      <c r="L161" s="595">
        <f>mergeValue(A161)</f>
        <v>1</v>
      </c>
      <c r="M161" s="643" t="s">
        <v>20</v>
      </c>
      <c r="N161" s="582"/>
      <c r="O161" s="1295"/>
      <c r="P161" s="1296"/>
      <c r="Q161" s="1296"/>
      <c r="R161" s="1296"/>
      <c r="S161" s="1296"/>
      <c r="T161" s="1296"/>
      <c r="U161" s="1296"/>
      <c r="V161" s="1297"/>
      <c r="W161" s="632" t="s">
        <v>476</v>
      </c>
      <c r="X161" s="587"/>
      <c r="Y161" s="587"/>
      <c r="Z161" s="587"/>
      <c r="AA161" s="587"/>
      <c r="AB161" s="587"/>
      <c r="AC161" s="587"/>
      <c r="AD161" s="587"/>
      <c r="AE161" s="587"/>
      <c r="AF161" s="587"/>
      <c r="AG161" s="587"/>
    </row>
    <row r="162" spans="1:33" s="525" customFormat="1" ht="22.5">
      <c r="A162" s="1202"/>
      <c r="B162" s="1202">
        <v>1</v>
      </c>
      <c r="C162" s="903"/>
      <c r="D162" s="903"/>
      <c r="E162" s="905"/>
      <c r="F162" s="905"/>
      <c r="G162" s="905"/>
      <c r="H162" s="905"/>
      <c r="I162" s="900"/>
      <c r="J162" s="899"/>
      <c r="K162" s="902"/>
      <c r="L162" s="595" t="str">
        <f>mergeValue(A162) &amp;"."&amp; mergeValue(B162)</f>
        <v>1.1</v>
      </c>
      <c r="M162" s="548" t="s">
        <v>16</v>
      </c>
      <c r="N162" s="582"/>
      <c r="O162" s="1295"/>
      <c r="P162" s="1296"/>
      <c r="Q162" s="1296"/>
      <c r="R162" s="1296"/>
      <c r="S162" s="1296"/>
      <c r="T162" s="1296"/>
      <c r="U162" s="1296"/>
      <c r="V162" s="1297"/>
      <c r="W162" s="632" t="s">
        <v>477</v>
      </c>
      <c r="X162" s="587"/>
      <c r="Y162" s="587"/>
      <c r="Z162" s="587"/>
      <c r="AA162" s="587"/>
      <c r="AB162" s="587"/>
      <c r="AC162" s="587"/>
      <c r="AD162" s="587"/>
      <c r="AE162" s="587"/>
      <c r="AF162" s="587"/>
      <c r="AG162" s="587"/>
    </row>
    <row r="163" spans="1:33" s="525" customFormat="1" ht="22.5">
      <c r="A163" s="1202"/>
      <c r="B163" s="1202"/>
      <c r="C163" s="1202">
        <v>1</v>
      </c>
      <c r="D163" s="903"/>
      <c r="E163" s="905"/>
      <c r="F163" s="905"/>
      <c r="G163" s="905"/>
      <c r="H163" s="905"/>
      <c r="I163" s="907"/>
      <c r="J163" s="899"/>
      <c r="K163" s="902"/>
      <c r="L163" s="595" t="str">
        <f>mergeValue(A163) &amp;"."&amp; mergeValue(B163)&amp;"."&amp; mergeValue(C163)</f>
        <v>1.1.1</v>
      </c>
      <c r="M163" s="549" t="s">
        <v>7</v>
      </c>
      <c r="N163" s="582"/>
      <c r="O163" s="1295"/>
      <c r="P163" s="1296"/>
      <c r="Q163" s="1296"/>
      <c r="R163" s="1296"/>
      <c r="S163" s="1296"/>
      <c r="T163" s="1296"/>
      <c r="U163" s="1296"/>
      <c r="V163" s="1297"/>
      <c r="W163" s="632" t="s">
        <v>634</v>
      </c>
      <c r="X163" s="587"/>
      <c r="Y163" s="587"/>
      <c r="Z163" s="587"/>
      <c r="AA163" s="587"/>
      <c r="AB163" s="587"/>
      <c r="AC163" s="587"/>
      <c r="AD163" s="587"/>
      <c r="AE163" s="587"/>
      <c r="AF163" s="587"/>
      <c r="AG163" s="587"/>
    </row>
    <row r="164" spans="1:33" s="525" customFormat="1" ht="22.5">
      <c r="A164" s="1202"/>
      <c r="B164" s="1202"/>
      <c r="C164" s="1202"/>
      <c r="D164" s="1202">
        <v>1</v>
      </c>
      <c r="E164" s="905"/>
      <c r="F164" s="905"/>
      <c r="G164" s="905"/>
      <c r="H164" s="905"/>
      <c r="I164" s="907"/>
      <c r="J164" s="899"/>
      <c r="K164" s="902"/>
      <c r="L164" s="595" t="str">
        <f>mergeValue(A164) &amp;"."&amp; mergeValue(B164)&amp;"."&amp; mergeValue(C164)&amp;"."&amp; mergeValue(D164)</f>
        <v>1.1.1.1</v>
      </c>
      <c r="M164" s="550" t="s">
        <v>22</v>
      </c>
      <c r="N164" s="582"/>
      <c r="O164" s="1295"/>
      <c r="P164" s="1296"/>
      <c r="Q164" s="1296"/>
      <c r="R164" s="1296"/>
      <c r="S164" s="1296"/>
      <c r="T164" s="1296"/>
      <c r="U164" s="1296"/>
      <c r="V164" s="1297"/>
      <c r="W164" s="632" t="s">
        <v>635</v>
      </c>
      <c r="X164" s="587"/>
      <c r="Y164" s="587"/>
      <c r="Z164" s="587"/>
      <c r="AA164" s="587"/>
      <c r="AB164" s="587"/>
      <c r="AC164" s="587"/>
      <c r="AD164" s="587"/>
      <c r="AE164" s="587"/>
      <c r="AF164" s="587"/>
      <c r="AG164" s="587"/>
    </row>
    <row r="165" spans="1:33" s="525" customFormat="1" ht="101.25">
      <c r="A165" s="1202"/>
      <c r="B165" s="1202"/>
      <c r="C165" s="1202"/>
      <c r="D165" s="1202"/>
      <c r="E165" s="1202">
        <v>1</v>
      </c>
      <c r="F165" s="905"/>
      <c r="G165" s="905"/>
      <c r="H165" s="903">
        <v>1</v>
      </c>
      <c r="I165" s="1202">
        <v>1</v>
      </c>
      <c r="J165" s="905"/>
      <c r="K165" s="910"/>
      <c r="L165" s="595" t="str">
        <f>mergeValue(A165) &amp;"."&amp; mergeValue(B165)&amp;"."&amp; mergeValue(C165)&amp;"."&amp; mergeValue(D165)&amp;"."&amp; mergeValue(E165)</f>
        <v>1.1.1.1.1</v>
      </c>
      <c r="M165" s="556" t="s">
        <v>9</v>
      </c>
      <c r="N165" s="583"/>
      <c r="O165" s="1205"/>
      <c r="P165" s="1206"/>
      <c r="Q165" s="1206"/>
      <c r="R165" s="1206"/>
      <c r="S165" s="1206"/>
      <c r="T165" s="1206"/>
      <c r="U165" s="1206"/>
      <c r="V165" s="1207"/>
      <c r="W165" s="632" t="s">
        <v>639</v>
      </c>
      <c r="X165" s="587"/>
      <c r="Y165" s="587"/>
      <c r="Z165" s="587"/>
      <c r="AA165" s="587"/>
      <c r="AB165" s="587"/>
      <c r="AC165" s="587"/>
      <c r="AD165" s="587"/>
      <c r="AE165" s="587"/>
      <c r="AF165" s="587"/>
      <c r="AG165" s="587"/>
    </row>
    <row r="166" spans="1:33" s="525" customFormat="1" ht="90">
      <c r="A166" s="1202"/>
      <c r="B166" s="1202"/>
      <c r="C166" s="1202"/>
      <c r="D166" s="1202"/>
      <c r="E166" s="1202"/>
      <c r="F166" s="1202">
        <v>1</v>
      </c>
      <c r="G166" s="903"/>
      <c r="H166" s="903"/>
      <c r="I166" s="1202"/>
      <c r="J166" s="1202">
        <v>1</v>
      </c>
      <c r="K166" s="911"/>
      <c r="L166" s="595" t="str">
        <f>mergeValue(A166) &amp;"."&amp; mergeValue(B166)&amp;"."&amp; mergeValue(C166)&amp;"."&amp; mergeValue(D166)&amp;"."&amp; mergeValue(E166)&amp;"."&amp; mergeValue(F166)</f>
        <v>1.1.1.1.1.1</v>
      </c>
      <c r="M166" s="557" t="s">
        <v>10</v>
      </c>
      <c r="N166" s="583"/>
      <c r="O166" s="1205"/>
      <c r="P166" s="1206"/>
      <c r="Q166" s="1206"/>
      <c r="R166" s="1206"/>
      <c r="S166" s="1206"/>
      <c r="T166" s="1206"/>
      <c r="U166" s="1206"/>
      <c r="V166" s="1207"/>
      <c r="W166" s="632" t="s">
        <v>637</v>
      </c>
      <c r="X166" s="587"/>
      <c r="Y166" s="591" t="str">
        <f>strCheckUnique(Z166:Z169)</f>
        <v/>
      </c>
      <c r="Z166" s="587"/>
      <c r="AA166" s="591" t="str">
        <f>IF(O166="","",O166 &amp; ":_")</f>
        <v/>
      </c>
      <c r="AB166" s="587"/>
      <c r="AC166" s="587"/>
      <c r="AD166" s="587"/>
      <c r="AE166" s="587"/>
      <c r="AF166" s="587"/>
      <c r="AG166" s="587"/>
    </row>
    <row r="167" spans="1:33" s="525" customFormat="1" ht="188.25" customHeight="1">
      <c r="A167" s="1202"/>
      <c r="B167" s="1202"/>
      <c r="C167" s="1202"/>
      <c r="D167" s="1202"/>
      <c r="E167" s="1202"/>
      <c r="F167" s="1202"/>
      <c r="G167" s="903">
        <v>1</v>
      </c>
      <c r="H167" s="903"/>
      <c r="I167" s="1202"/>
      <c r="J167" s="1202"/>
      <c r="K167" s="911">
        <v>1</v>
      </c>
      <c r="L167" s="595" t="str">
        <f>mergeValue(A167) &amp;"."&amp; mergeValue(B167)&amp;"."&amp; mergeValue(C167)&amp;"."&amp; mergeValue(D167)&amp;"."&amp; mergeValue(E167)&amp;"."&amp; mergeValue(F167)&amp;"."&amp; mergeValue(G167)</f>
        <v>1.1.1.1.1.1.1</v>
      </c>
      <c r="M167" s="1071"/>
      <c r="N167" s="588"/>
      <c r="O167" s="1080"/>
      <c r="P167" s="564"/>
      <c r="Q167" s="564"/>
      <c r="R167" s="1245"/>
      <c r="S167" s="1209" t="s">
        <v>84</v>
      </c>
      <c r="T167" s="1245"/>
      <c r="U167" s="1209" t="s">
        <v>84</v>
      </c>
      <c r="V167" s="580"/>
      <c r="W167" s="1201" t="s">
        <v>657</v>
      </c>
      <c r="X167" s="587" t="str">
        <f>strCheckDate(O168:V168)</f>
        <v/>
      </c>
      <c r="Y167" s="591"/>
      <c r="Z167" s="591" t="str">
        <f>IF(M167="","",M167 )</f>
        <v/>
      </c>
      <c r="AA167" s="591"/>
      <c r="AB167" s="591"/>
      <c r="AC167" s="591"/>
      <c r="AD167" s="587"/>
      <c r="AE167" s="587"/>
      <c r="AF167" s="587"/>
      <c r="AG167" s="587"/>
    </row>
    <row r="168" spans="1:33" s="525" customFormat="1" ht="11.25" hidden="1" customHeight="1">
      <c r="A168" s="1202"/>
      <c r="B168" s="1202"/>
      <c r="C168" s="1202"/>
      <c r="D168" s="1202"/>
      <c r="E168" s="1202"/>
      <c r="F168" s="1202"/>
      <c r="G168" s="903"/>
      <c r="H168" s="903"/>
      <c r="I168" s="1202"/>
      <c r="J168" s="1202"/>
      <c r="K168" s="911"/>
      <c r="L168" s="602"/>
      <c r="M168" s="648"/>
      <c r="N168" s="588"/>
      <c r="O168" s="586"/>
      <c r="P168" s="564"/>
      <c r="Q168" s="586" t="str">
        <f>R167 &amp; "-" &amp; T167</f>
        <v>-</v>
      </c>
      <c r="R168" s="1208"/>
      <c r="S168" s="1209"/>
      <c r="T168" s="1208"/>
      <c r="U168" s="1209"/>
      <c r="V168" s="580"/>
      <c r="W168" s="1201"/>
      <c r="X168" s="587"/>
      <c r="Y168" s="587"/>
      <c r="Z168" s="587"/>
      <c r="AA168" s="587"/>
      <c r="AB168" s="587"/>
      <c r="AC168" s="587"/>
      <c r="AD168" s="587"/>
      <c r="AE168" s="587"/>
      <c r="AF168" s="587"/>
      <c r="AG168" s="587"/>
    </row>
    <row r="169" spans="1:33" s="524" customFormat="1" ht="15" customHeight="1">
      <c r="A169" s="1202"/>
      <c r="B169" s="1202"/>
      <c r="C169" s="1202"/>
      <c r="D169" s="1202"/>
      <c r="E169" s="1202"/>
      <c r="F169" s="1202"/>
      <c r="G169" s="905"/>
      <c r="H169" s="903"/>
      <c r="I169" s="1202"/>
      <c r="J169" s="1202"/>
      <c r="K169" s="910"/>
      <c r="L169" s="540"/>
      <c r="M169" s="559" t="s">
        <v>25</v>
      </c>
      <c r="N169" s="553"/>
      <c r="O169" s="547"/>
      <c r="P169" s="547"/>
      <c r="Q169" s="547"/>
      <c r="R169" s="575"/>
      <c r="S169" s="566"/>
      <c r="T169" s="565"/>
      <c r="U169" s="553"/>
      <c r="V169" s="562"/>
      <c r="W169" s="1201"/>
      <c r="X169" s="589"/>
      <c r="Y169" s="589"/>
      <c r="Z169" s="589"/>
      <c r="AA169" s="589"/>
      <c r="AB169" s="589"/>
      <c r="AC169" s="589"/>
      <c r="AD169" s="589"/>
      <c r="AE169" s="589"/>
      <c r="AF169" s="589"/>
      <c r="AG169" s="589"/>
    </row>
    <row r="170" spans="1:33" s="524" customFormat="1" ht="15" customHeight="1">
      <c r="A170" s="1202"/>
      <c r="B170" s="1202"/>
      <c r="C170" s="1202"/>
      <c r="D170" s="1202"/>
      <c r="E170" s="1202"/>
      <c r="F170" s="905"/>
      <c r="G170" s="905"/>
      <c r="H170" s="903"/>
      <c r="I170" s="1202"/>
      <c r="J170" s="905"/>
      <c r="K170" s="910"/>
      <c r="L170" s="540"/>
      <c r="M170" s="558" t="s">
        <v>11</v>
      </c>
      <c r="N170" s="552"/>
      <c r="O170" s="547"/>
      <c r="P170" s="547"/>
      <c r="Q170" s="547"/>
      <c r="R170" s="575"/>
      <c r="S170" s="566"/>
      <c r="T170" s="565"/>
      <c r="U170" s="552"/>
      <c r="V170" s="566"/>
      <c r="W170" s="562"/>
      <c r="X170" s="589"/>
      <c r="Y170" s="589"/>
      <c r="Z170" s="589"/>
      <c r="AA170" s="589"/>
      <c r="AB170" s="589"/>
      <c r="AC170" s="589"/>
      <c r="AD170" s="589"/>
      <c r="AE170" s="589"/>
      <c r="AF170" s="589"/>
      <c r="AG170" s="589"/>
    </row>
    <row r="171" spans="1:33" s="524" customFormat="1" ht="15" customHeight="1">
      <c r="A171" s="1202"/>
      <c r="B171" s="1202"/>
      <c r="C171" s="1202"/>
      <c r="D171" s="1202"/>
      <c r="E171" s="909"/>
      <c r="F171" s="905"/>
      <c r="G171" s="905"/>
      <c r="H171" s="905"/>
      <c r="I171" s="901"/>
      <c r="J171" s="898"/>
      <c r="K171" s="908"/>
      <c r="L171" s="540"/>
      <c r="M171" s="553" t="s">
        <v>12</v>
      </c>
      <c r="N171" s="551"/>
      <c r="O171" s="547"/>
      <c r="P171" s="547"/>
      <c r="Q171" s="547"/>
      <c r="R171" s="575"/>
      <c r="S171" s="566"/>
      <c r="T171" s="565"/>
      <c r="U171" s="551"/>
      <c r="V171" s="566"/>
      <c r="W171" s="562"/>
      <c r="X171" s="589"/>
      <c r="Y171" s="589"/>
      <c r="Z171" s="589"/>
      <c r="AA171" s="589"/>
      <c r="AB171" s="589"/>
      <c r="AC171" s="589"/>
      <c r="AD171" s="589"/>
      <c r="AE171" s="589"/>
      <c r="AF171" s="589"/>
      <c r="AG171" s="589"/>
    </row>
    <row r="172" spans="1:33" s="524" customFormat="1" ht="15" customHeight="1">
      <c r="A172" s="1202"/>
      <c r="B172" s="1202"/>
      <c r="C172" s="1202"/>
      <c r="D172" s="909"/>
      <c r="E172" s="909"/>
      <c r="F172" s="905"/>
      <c r="G172" s="905"/>
      <c r="H172" s="905"/>
      <c r="I172" s="901"/>
      <c r="J172" s="898"/>
      <c r="K172" s="908"/>
      <c r="L172" s="540"/>
      <c r="M172" s="552" t="s">
        <v>17</v>
      </c>
      <c r="N172" s="551"/>
      <c r="O172" s="547"/>
      <c r="P172" s="547"/>
      <c r="Q172" s="547"/>
      <c r="R172" s="575"/>
      <c r="S172" s="566"/>
      <c r="T172" s="565"/>
      <c r="U172" s="551"/>
      <c r="V172" s="566"/>
      <c r="W172" s="562"/>
      <c r="X172" s="589"/>
      <c r="Y172" s="589"/>
      <c r="Z172" s="589"/>
      <c r="AA172" s="589"/>
      <c r="AB172" s="589"/>
      <c r="AC172" s="589"/>
      <c r="AD172" s="589"/>
      <c r="AE172" s="589"/>
      <c r="AF172" s="589"/>
      <c r="AG172" s="589"/>
    </row>
    <row r="173" spans="1:33" s="524" customFormat="1" ht="15" customHeight="1">
      <c r="A173" s="1202"/>
      <c r="B173" s="1202"/>
      <c r="C173" s="909"/>
      <c r="D173" s="909"/>
      <c r="E173" s="909"/>
      <c r="F173" s="909"/>
      <c r="G173" s="914"/>
      <c r="H173" s="901"/>
      <c r="I173" s="912"/>
      <c r="J173" s="898"/>
      <c r="K173" s="913"/>
      <c r="L173" s="540"/>
      <c r="M173" s="551" t="s">
        <v>18</v>
      </c>
      <c r="N173" s="551"/>
      <c r="O173" s="547"/>
      <c r="P173" s="547"/>
      <c r="Q173" s="547"/>
      <c r="R173" s="575"/>
      <c r="S173" s="566"/>
      <c r="T173" s="565"/>
      <c r="U173" s="551"/>
      <c r="V173" s="566"/>
      <c r="W173" s="562"/>
      <c r="X173" s="589"/>
      <c r="Y173" s="589"/>
      <c r="Z173" s="589"/>
      <c r="AA173" s="589"/>
      <c r="AB173" s="589"/>
      <c r="AC173" s="589"/>
      <c r="AD173" s="589"/>
      <c r="AE173" s="589"/>
      <c r="AF173" s="589"/>
      <c r="AG173" s="589"/>
    </row>
    <row r="174" spans="1:33" s="524" customFormat="1" ht="15" customHeight="1">
      <c r="A174" s="1202"/>
      <c r="B174" s="909"/>
      <c r="C174" s="909"/>
      <c r="D174" s="909"/>
      <c r="E174" s="909"/>
      <c r="F174" s="909"/>
      <c r="G174" s="914"/>
      <c r="H174" s="901"/>
      <c r="I174" s="901"/>
      <c r="J174" s="898"/>
      <c r="K174" s="908"/>
      <c r="L174" s="540"/>
      <c r="M174" s="560" t="s">
        <v>19</v>
      </c>
      <c r="N174" s="551"/>
      <c r="O174" s="547"/>
      <c r="P174" s="547"/>
      <c r="Q174" s="547"/>
      <c r="R174" s="575"/>
      <c r="S174" s="566"/>
      <c r="T174" s="565"/>
      <c r="U174" s="551"/>
      <c r="V174" s="566"/>
      <c r="W174" s="562"/>
      <c r="X174" s="589"/>
      <c r="Y174" s="589"/>
      <c r="Z174" s="589"/>
      <c r="AA174" s="589"/>
      <c r="AB174" s="589"/>
      <c r="AC174" s="589"/>
      <c r="AD174" s="589"/>
      <c r="AE174" s="589"/>
      <c r="AF174" s="589"/>
      <c r="AG174" s="589"/>
    </row>
    <row r="175" spans="1:33" s="524" customFormat="1" ht="15" customHeight="1">
      <c r="A175" s="897"/>
      <c r="B175" s="897"/>
      <c r="C175" s="897"/>
      <c r="D175" s="897"/>
      <c r="E175" s="897"/>
      <c r="F175" s="897"/>
      <c r="G175" s="897"/>
      <c r="H175" s="897"/>
      <c r="I175" s="897"/>
      <c r="J175" s="897"/>
      <c r="K175" s="897"/>
      <c r="L175" s="540"/>
      <c r="M175" s="567" t="s">
        <v>309</v>
      </c>
      <c r="N175" s="551"/>
      <c r="O175" s="547"/>
      <c r="P175" s="547"/>
      <c r="Q175" s="547"/>
      <c r="R175" s="575"/>
      <c r="S175" s="566"/>
      <c r="T175" s="565"/>
      <c r="U175" s="551"/>
      <c r="V175" s="759"/>
      <c r="W175" s="759"/>
      <c r="X175" s="759"/>
      <c r="Y175" s="768"/>
      <c r="Z175" s="767"/>
      <c r="AA175" s="766"/>
      <c r="AB175" s="760"/>
      <c r="AC175" s="767"/>
      <c r="AD175" s="764"/>
      <c r="AE175" s="589"/>
      <c r="AF175" s="589"/>
      <c r="AG175" s="589"/>
    </row>
    <row r="177" spans="1:47" s="35" customFormat="1" ht="17.100000000000001" customHeight="1">
      <c r="G177" s="35" t="s">
        <v>13</v>
      </c>
      <c r="I177" s="35" t="s">
        <v>208</v>
      </c>
      <c r="AD177" s="158"/>
    </row>
    <row r="178" spans="1:47" ht="17.100000000000001" customHeight="1">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row>
    <row r="179" spans="1:47" s="687" customFormat="1" ht="22.5">
      <c r="A179" s="1202">
        <v>1</v>
      </c>
      <c r="B179" s="982"/>
      <c r="C179" s="982"/>
      <c r="D179" s="982"/>
      <c r="E179" s="982"/>
      <c r="F179" s="982"/>
      <c r="G179" s="983"/>
      <c r="H179" s="983"/>
      <c r="I179" s="985"/>
      <c r="J179" s="977"/>
      <c r="K179" s="977"/>
      <c r="L179" s="726">
        <f>mergeValue(A179)</f>
        <v>1</v>
      </c>
      <c r="M179" s="643" t="s">
        <v>20</v>
      </c>
      <c r="N179" s="718"/>
      <c r="O179" s="1295"/>
      <c r="P179" s="1296"/>
      <c r="Q179" s="1296"/>
      <c r="R179" s="1296"/>
      <c r="S179" s="1296"/>
      <c r="T179" s="1296"/>
      <c r="U179" s="1296"/>
      <c r="V179" s="1296"/>
      <c r="W179" s="1297"/>
      <c r="X179" s="719" t="s">
        <v>476</v>
      </c>
      <c r="Y179" s="721"/>
      <c r="Z179" s="721"/>
      <c r="AA179" s="721"/>
      <c r="AB179" s="721"/>
      <c r="AC179" s="721"/>
      <c r="AD179" s="721"/>
      <c r="AE179" s="721"/>
      <c r="AF179" s="721"/>
      <c r="AG179" s="721"/>
    </row>
    <row r="180" spans="1:47" s="687" customFormat="1" ht="22.5">
      <c r="A180" s="1202"/>
      <c r="B180" s="1202">
        <v>1</v>
      </c>
      <c r="C180" s="982"/>
      <c r="D180" s="982"/>
      <c r="E180" s="982"/>
      <c r="F180" s="982"/>
      <c r="G180" s="987"/>
      <c r="H180" s="984"/>
      <c r="I180" s="989"/>
      <c r="J180" s="974"/>
      <c r="K180" s="973"/>
      <c r="L180" s="726" t="str">
        <f>mergeValue(A180) &amp;"."&amp; mergeValue(B180)</f>
        <v>1.1</v>
      </c>
      <c r="M180" s="694" t="s">
        <v>16</v>
      </c>
      <c r="N180" s="718"/>
      <c r="O180" s="1295"/>
      <c r="P180" s="1296"/>
      <c r="Q180" s="1296"/>
      <c r="R180" s="1296"/>
      <c r="S180" s="1296"/>
      <c r="T180" s="1296"/>
      <c r="U180" s="1296"/>
      <c r="V180" s="1296"/>
      <c r="W180" s="1297"/>
      <c r="X180" s="719" t="s">
        <v>477</v>
      </c>
      <c r="Y180" s="721"/>
      <c r="Z180" s="721"/>
      <c r="AA180" s="721"/>
      <c r="AB180" s="721"/>
      <c r="AC180" s="721"/>
      <c r="AD180" s="721"/>
      <c r="AE180" s="721"/>
      <c r="AF180" s="721"/>
      <c r="AG180" s="721"/>
    </row>
    <row r="181" spans="1:47" s="687" customFormat="1" ht="22.5">
      <c r="A181" s="1202"/>
      <c r="B181" s="1202"/>
      <c r="C181" s="1202">
        <v>1</v>
      </c>
      <c r="D181" s="982"/>
      <c r="E181" s="982"/>
      <c r="F181" s="982"/>
      <c r="G181" s="987"/>
      <c r="H181" s="984"/>
      <c r="I181" s="990"/>
      <c r="J181" s="974"/>
      <c r="K181" s="973"/>
      <c r="L181" s="726" t="str">
        <f>mergeValue(A181) &amp;"."&amp; mergeValue(B181)&amp;"."&amp; mergeValue(C181)</f>
        <v>1.1.1</v>
      </c>
      <c r="M181" s="695" t="s">
        <v>7</v>
      </c>
      <c r="N181" s="718"/>
      <c r="O181" s="1295"/>
      <c r="P181" s="1296"/>
      <c r="Q181" s="1296"/>
      <c r="R181" s="1296"/>
      <c r="S181" s="1296"/>
      <c r="T181" s="1296"/>
      <c r="U181" s="1296"/>
      <c r="V181" s="1296"/>
      <c r="W181" s="1297"/>
      <c r="X181" s="719" t="s">
        <v>634</v>
      </c>
      <c r="Y181" s="721"/>
      <c r="Z181" s="721"/>
      <c r="AA181" s="721"/>
      <c r="AB181" s="721"/>
      <c r="AC181" s="721"/>
      <c r="AD181" s="721"/>
      <c r="AE181" s="721"/>
      <c r="AF181" s="721"/>
      <c r="AG181" s="721"/>
    </row>
    <row r="182" spans="1:47" s="687" customFormat="1" ht="22.5">
      <c r="A182" s="1202"/>
      <c r="B182" s="1202"/>
      <c r="C182" s="1202"/>
      <c r="D182" s="1202">
        <v>1</v>
      </c>
      <c r="E182" s="982"/>
      <c r="F182" s="982"/>
      <c r="G182" s="987"/>
      <c r="H182" s="984"/>
      <c r="I182" s="990"/>
      <c r="J182" s="988"/>
      <c r="K182" s="973"/>
      <c r="L182" s="726" t="str">
        <f>mergeValue(A182) &amp;"."&amp; mergeValue(B182)&amp;"."&amp; mergeValue(C182)&amp;"."&amp; mergeValue(D182)</f>
        <v>1.1.1.1</v>
      </c>
      <c r="M182" s="696" t="s">
        <v>22</v>
      </c>
      <c r="N182" s="718"/>
      <c r="O182" s="1295"/>
      <c r="P182" s="1296"/>
      <c r="Q182" s="1296"/>
      <c r="R182" s="1296"/>
      <c r="S182" s="1296"/>
      <c r="T182" s="1296"/>
      <c r="U182" s="1296"/>
      <c r="V182" s="1296"/>
      <c r="W182" s="1297"/>
      <c r="X182" s="719" t="s">
        <v>688</v>
      </c>
      <c r="Y182" s="721"/>
      <c r="Z182" s="721"/>
      <c r="AA182" s="721"/>
      <c r="AB182" s="721"/>
      <c r="AC182" s="721"/>
      <c r="AD182" s="721"/>
      <c r="AE182" s="721"/>
      <c r="AF182" s="721"/>
      <c r="AG182" s="721"/>
    </row>
    <row r="183" spans="1:47" s="687" customFormat="1" ht="56.25" customHeight="1">
      <c r="A183" s="1202"/>
      <c r="B183" s="1202"/>
      <c r="C183" s="1202"/>
      <c r="D183" s="1202"/>
      <c r="E183" s="982">
        <v>1</v>
      </c>
      <c r="F183" s="982"/>
      <c r="G183" s="987"/>
      <c r="H183" s="984"/>
      <c r="I183" s="990"/>
      <c r="J183" s="988"/>
      <c r="K183" s="978"/>
      <c r="L183" s="726" t="str">
        <f>mergeValue(A183) &amp;"."&amp; mergeValue(B183)&amp;"."&amp; mergeValue(C183)&amp;"."&amp; mergeValue(D183)&amp;"."&amp; mergeValue(E183)</f>
        <v>1.1.1.1.1</v>
      </c>
      <c r="M183" s="1074"/>
      <c r="N183" s="692"/>
      <c r="O183" s="1076"/>
      <c r="P183" s="1077"/>
      <c r="Q183" s="673"/>
      <c r="R183" s="673"/>
      <c r="S183" s="1093"/>
      <c r="T183" s="652" t="s">
        <v>84</v>
      </c>
      <c r="U183" s="1093"/>
      <c r="V183" s="652" t="s">
        <v>84</v>
      </c>
      <c r="W183" s="729"/>
      <c r="X183" s="719" t="s">
        <v>689</v>
      </c>
      <c r="Y183" s="721" t="str">
        <f>strCheckDateTwo(N183:W183)</f>
        <v/>
      </c>
      <c r="Z183" s="721"/>
      <c r="AA183" s="721"/>
      <c r="AB183" s="721"/>
      <c r="AC183" s="721"/>
      <c r="AD183" s="721"/>
      <c r="AE183" s="721"/>
      <c r="AF183" s="721"/>
      <c r="AG183" s="721"/>
    </row>
    <row r="184" spans="1:47" s="687" customFormat="1" ht="14.25" hidden="1" customHeight="1">
      <c r="A184" s="1202"/>
      <c r="B184" s="1202"/>
      <c r="C184" s="1202"/>
      <c r="D184" s="1202"/>
      <c r="E184" s="982"/>
      <c r="F184" s="982"/>
      <c r="G184" s="987"/>
      <c r="H184" s="984"/>
      <c r="I184" s="990"/>
      <c r="J184" s="988"/>
      <c r="K184" s="978"/>
      <c r="L184" s="716"/>
      <c r="M184" s="703"/>
      <c r="N184" s="648"/>
      <c r="O184" s="648"/>
      <c r="P184" s="648"/>
      <c r="Q184" s="648"/>
      <c r="R184" s="720" t="str">
        <f>S183 &amp; "-" &amp; U183</f>
        <v>-</v>
      </c>
      <c r="S184" s="730"/>
      <c r="T184" s="722"/>
      <c r="U184" s="730"/>
      <c r="V184" s="648"/>
      <c r="W184" s="648"/>
      <c r="X184" s="702"/>
      <c r="Y184" s="721"/>
      <c r="Z184" s="721"/>
      <c r="AA184" s="721"/>
      <c r="AB184" s="721"/>
      <c r="AC184" s="721"/>
      <c r="AD184" s="721"/>
      <c r="AE184" s="721"/>
      <c r="AF184" s="721"/>
      <c r="AG184" s="721"/>
    </row>
    <row r="185" spans="1:47" s="687" customFormat="1" ht="15" customHeight="1">
      <c r="A185" s="1202"/>
      <c r="B185" s="1202"/>
      <c r="C185" s="1202"/>
      <c r="D185" s="1202"/>
      <c r="E185" s="982"/>
      <c r="F185" s="982"/>
      <c r="G185" s="987"/>
      <c r="H185" s="984"/>
      <c r="I185" s="990"/>
      <c r="J185" s="988"/>
      <c r="K185" s="978"/>
      <c r="L185" s="690"/>
      <c r="M185" s="699" t="s">
        <v>5</v>
      </c>
      <c r="N185" s="697"/>
      <c r="O185" s="693"/>
      <c r="P185" s="693"/>
      <c r="Q185" s="693"/>
      <c r="R185" s="693"/>
      <c r="S185" s="710"/>
      <c r="T185" s="706"/>
      <c r="U185" s="705"/>
      <c r="V185" s="697"/>
      <c r="W185" s="697"/>
      <c r="X185" s="701"/>
      <c r="Y185" s="721"/>
      <c r="Z185" s="721"/>
      <c r="AA185" s="721"/>
      <c r="AB185" s="721"/>
      <c r="AC185" s="721"/>
      <c r="AD185" s="721"/>
      <c r="AE185" s="721"/>
      <c r="AF185" s="721"/>
      <c r="AG185" s="721"/>
    </row>
    <row r="186" spans="1:47" s="686" customFormat="1" ht="15" customHeight="1">
      <c r="A186" s="1202"/>
      <c r="B186" s="1202"/>
      <c r="C186" s="1202"/>
      <c r="D186" s="986"/>
      <c r="E186" s="986"/>
      <c r="F186" s="986"/>
      <c r="G186" s="987"/>
      <c r="H186" s="986"/>
      <c r="I186" s="990"/>
      <c r="J186" s="976"/>
      <c r="K186" s="980"/>
      <c r="L186" s="690"/>
      <c r="M186" s="698" t="s">
        <v>17</v>
      </c>
      <c r="N186" s="697"/>
      <c r="O186" s="693"/>
      <c r="P186" s="693"/>
      <c r="Q186" s="693"/>
      <c r="R186" s="693"/>
      <c r="S186" s="710"/>
      <c r="T186" s="706"/>
      <c r="U186" s="705"/>
      <c r="V186" s="697"/>
      <c r="W186" s="706"/>
      <c r="X186" s="701"/>
      <c r="Y186" s="723"/>
      <c r="Z186" s="723"/>
      <c r="AA186" s="723"/>
      <c r="AB186" s="723"/>
      <c r="AC186" s="723"/>
      <c r="AD186" s="723"/>
      <c r="AE186" s="723"/>
      <c r="AF186" s="723"/>
      <c r="AG186" s="723"/>
    </row>
    <row r="187" spans="1:47" s="686" customFormat="1" ht="15" customHeight="1">
      <c r="A187" s="1202"/>
      <c r="B187" s="1202"/>
      <c r="C187" s="986"/>
      <c r="D187" s="986"/>
      <c r="E187" s="986"/>
      <c r="F187" s="986"/>
      <c r="G187" s="987"/>
      <c r="H187" s="986"/>
      <c r="I187" s="981"/>
      <c r="J187" s="976"/>
      <c r="K187" s="980"/>
      <c r="L187" s="690"/>
      <c r="M187" s="697" t="s">
        <v>18</v>
      </c>
      <c r="N187" s="697"/>
      <c r="O187" s="693"/>
      <c r="P187" s="693"/>
      <c r="Q187" s="693"/>
      <c r="R187" s="693"/>
      <c r="S187" s="710"/>
      <c r="T187" s="706"/>
      <c r="U187" s="705"/>
      <c r="V187" s="697"/>
      <c r="W187" s="706"/>
      <c r="X187" s="701"/>
      <c r="Y187" s="723"/>
      <c r="Z187" s="723"/>
      <c r="AA187" s="723"/>
      <c r="AB187" s="723"/>
      <c r="AC187" s="723"/>
      <c r="AD187" s="723"/>
      <c r="AE187" s="723"/>
      <c r="AF187" s="723"/>
      <c r="AG187" s="723"/>
    </row>
    <row r="188" spans="1:47" s="686" customFormat="1" ht="15" customHeight="1">
      <c r="A188" s="1202"/>
      <c r="B188" s="986"/>
      <c r="C188" s="986"/>
      <c r="D188" s="986"/>
      <c r="E188" s="986"/>
      <c r="F188" s="986"/>
      <c r="G188" s="987"/>
      <c r="H188" s="986"/>
      <c r="I188" s="981"/>
      <c r="J188" s="976"/>
      <c r="K188" s="980"/>
      <c r="L188" s="690"/>
      <c r="M188" s="700" t="s">
        <v>19</v>
      </c>
      <c r="N188" s="697"/>
      <c r="O188" s="693"/>
      <c r="P188" s="693"/>
      <c r="Q188" s="693"/>
      <c r="R188" s="693"/>
      <c r="S188" s="710"/>
      <c r="T188" s="706"/>
      <c r="U188" s="705"/>
      <c r="V188" s="697"/>
      <c r="W188" s="706"/>
      <c r="X188" s="701"/>
      <c r="Y188" s="723"/>
      <c r="Z188" s="723"/>
      <c r="AA188" s="723"/>
      <c r="AB188" s="723"/>
      <c r="AC188" s="723"/>
      <c r="AD188" s="723"/>
      <c r="AE188" s="723"/>
      <c r="AF188" s="723"/>
      <c r="AG188" s="723"/>
    </row>
    <row r="189" spans="1:47" s="686" customFormat="1" ht="15" customHeight="1">
      <c r="A189" s="972"/>
      <c r="B189" s="972"/>
      <c r="C189" s="972"/>
      <c r="D189" s="972"/>
      <c r="E189" s="972"/>
      <c r="F189" s="972"/>
      <c r="G189" s="979"/>
      <c r="H189" s="980"/>
      <c r="I189" s="975"/>
      <c r="J189" s="976"/>
      <c r="K189" s="972"/>
      <c r="L189" s="690"/>
      <c r="M189" s="707" t="s">
        <v>309</v>
      </c>
      <c r="N189" s="697"/>
      <c r="O189" s="693"/>
      <c r="P189" s="693"/>
      <c r="Q189" s="693"/>
      <c r="R189" s="693"/>
      <c r="S189" s="710"/>
      <c r="T189" s="706"/>
      <c r="U189" s="705"/>
      <c r="V189" s="697"/>
      <c r="W189" s="706"/>
      <c r="X189" s="701"/>
      <c r="Y189" s="723"/>
      <c r="Z189" s="723"/>
      <c r="AA189" s="723"/>
      <c r="AB189" s="723"/>
      <c r="AC189" s="723"/>
      <c r="AD189" s="723"/>
      <c r="AE189" s="723"/>
      <c r="AF189" s="723"/>
      <c r="AG189" s="723"/>
    </row>
    <row r="190" spans="1:47" ht="15" customHeight="1">
      <c r="G190" s="156"/>
      <c r="H190" s="157"/>
      <c r="I190" s="157"/>
      <c r="J190" s="85"/>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204"/>
      <c r="AM190" s="204"/>
      <c r="AN190" s="204"/>
      <c r="AO190" s="204"/>
      <c r="AP190" s="204"/>
      <c r="AQ190" s="204"/>
      <c r="AR190" s="204"/>
      <c r="AS190" s="204"/>
      <c r="AT190" s="204"/>
      <c r="AU190" s="204"/>
    </row>
    <row r="191" spans="1:47" s="35" customFormat="1" ht="17.100000000000001" customHeight="1">
      <c r="G191" s="35" t="s">
        <v>13</v>
      </c>
      <c r="I191" s="35" t="s">
        <v>209</v>
      </c>
      <c r="T191" s="158"/>
    </row>
    <row r="192" spans="1:47" ht="17.100000000000001" customHeight="1">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row>
    <row r="193" spans="1:46" s="687" customFormat="1" ht="22.5">
      <c r="A193" s="1202">
        <v>1</v>
      </c>
      <c r="B193" s="1017"/>
      <c r="C193" s="1017"/>
      <c r="D193" s="1017"/>
      <c r="E193" s="1017"/>
      <c r="F193" s="1010"/>
      <c r="G193" s="1016"/>
      <c r="H193" s="1016"/>
      <c r="I193" s="998"/>
      <c r="J193" s="997"/>
      <c r="K193" s="997"/>
      <c r="L193" s="726">
        <f>mergeValue(A193)</f>
        <v>1</v>
      </c>
      <c r="M193" s="643" t="s">
        <v>20</v>
      </c>
      <c r="N193" s="1292"/>
      <c r="O193" s="1293"/>
      <c r="P193" s="1293"/>
      <c r="Q193" s="1293"/>
      <c r="R193" s="1293"/>
      <c r="S193" s="1293"/>
      <c r="T193" s="1293"/>
      <c r="U193" s="1293"/>
      <c r="V193" s="1293"/>
      <c r="W193" s="1293"/>
      <c r="X193" s="1293"/>
      <c r="Y193" s="1293"/>
      <c r="Z193" s="1293"/>
      <c r="AA193" s="1293"/>
      <c r="AB193" s="1293"/>
      <c r="AC193" s="1293"/>
      <c r="AD193" s="1293"/>
      <c r="AE193" s="1293"/>
      <c r="AF193" s="1294"/>
      <c r="AG193" s="719" t="s">
        <v>476</v>
      </c>
      <c r="AH193" s="721"/>
      <c r="AI193" s="721"/>
      <c r="AJ193" s="721"/>
      <c r="AK193" s="721"/>
      <c r="AL193" s="721"/>
      <c r="AM193" s="721"/>
      <c r="AN193" s="721"/>
      <c r="AO193" s="721"/>
      <c r="AP193" s="721"/>
      <c r="AQ193" s="721"/>
      <c r="AR193" s="721"/>
    </row>
    <row r="194" spans="1:46" s="687" customFormat="1" ht="22.5">
      <c r="A194" s="1202"/>
      <c r="B194" s="1202">
        <v>1</v>
      </c>
      <c r="C194" s="1017"/>
      <c r="D194" s="1017"/>
      <c r="E194" s="1017"/>
      <c r="F194" s="1010"/>
      <c r="G194" s="1019"/>
      <c r="H194" s="1020"/>
      <c r="I194" s="999"/>
      <c r="J194" s="994"/>
      <c r="K194" s="992"/>
      <c r="L194" s="726" t="str">
        <f>mergeValue(A194) &amp;"."&amp; mergeValue(B194)</f>
        <v>1.1</v>
      </c>
      <c r="M194" s="694" t="s">
        <v>16</v>
      </c>
      <c r="N194" s="1289"/>
      <c r="O194" s="1290"/>
      <c r="P194" s="1290"/>
      <c r="Q194" s="1290"/>
      <c r="R194" s="1290"/>
      <c r="S194" s="1290"/>
      <c r="T194" s="1290"/>
      <c r="U194" s="1290"/>
      <c r="V194" s="1290"/>
      <c r="W194" s="1290"/>
      <c r="X194" s="1290"/>
      <c r="Y194" s="1290"/>
      <c r="Z194" s="1290"/>
      <c r="AA194" s="1290"/>
      <c r="AB194" s="1290"/>
      <c r="AC194" s="1290"/>
      <c r="AD194" s="1290"/>
      <c r="AE194" s="1290"/>
      <c r="AF194" s="1291"/>
      <c r="AG194" s="719" t="s">
        <v>477</v>
      </c>
      <c r="AH194" s="721"/>
      <c r="AI194" s="721"/>
      <c r="AJ194" s="721"/>
      <c r="AK194" s="721"/>
      <c r="AL194" s="721"/>
      <c r="AM194" s="721"/>
      <c r="AN194" s="721"/>
      <c r="AO194" s="721"/>
      <c r="AP194" s="721"/>
      <c r="AQ194" s="721"/>
      <c r="AR194" s="721"/>
    </row>
    <row r="195" spans="1:46" s="687" customFormat="1" ht="22.5">
      <c r="A195" s="1202"/>
      <c r="B195" s="1202"/>
      <c r="C195" s="1202">
        <v>1</v>
      </c>
      <c r="D195" s="1017"/>
      <c r="E195" s="1017"/>
      <c r="F195" s="1010"/>
      <c r="G195" s="1019"/>
      <c r="H195" s="1020"/>
      <c r="I195" s="999"/>
      <c r="J195" s="994"/>
      <c r="K195" s="992"/>
      <c r="L195" s="726" t="str">
        <f>mergeValue(A195) &amp;"."&amp; mergeValue(B195)&amp;"."&amp; mergeValue(C195)</f>
        <v>1.1.1</v>
      </c>
      <c r="M195" s="695" t="s">
        <v>7</v>
      </c>
      <c r="N195" s="1289"/>
      <c r="O195" s="1290"/>
      <c r="P195" s="1290"/>
      <c r="Q195" s="1290"/>
      <c r="R195" s="1290"/>
      <c r="S195" s="1290"/>
      <c r="T195" s="1290"/>
      <c r="U195" s="1290"/>
      <c r="V195" s="1290"/>
      <c r="W195" s="1290"/>
      <c r="X195" s="1290"/>
      <c r="Y195" s="1290"/>
      <c r="Z195" s="1290"/>
      <c r="AA195" s="1290"/>
      <c r="AB195" s="1290"/>
      <c r="AC195" s="1290"/>
      <c r="AD195" s="1290"/>
      <c r="AE195" s="1290"/>
      <c r="AF195" s="1291"/>
      <c r="AG195" s="719" t="s">
        <v>634</v>
      </c>
      <c r="AH195" s="721"/>
      <c r="AI195" s="721"/>
      <c r="AJ195" s="721"/>
      <c r="AK195" s="721"/>
      <c r="AL195" s="721"/>
      <c r="AM195" s="721"/>
      <c r="AN195" s="721"/>
      <c r="AO195" s="721"/>
      <c r="AP195" s="721"/>
      <c r="AQ195" s="721"/>
      <c r="AR195" s="721"/>
    </row>
    <row r="196" spans="1:46" s="687" customFormat="1" ht="15" customHeight="1">
      <c r="A196" s="1202"/>
      <c r="B196" s="1202"/>
      <c r="C196" s="1202"/>
      <c r="D196" s="1202">
        <v>1</v>
      </c>
      <c r="E196" s="1017"/>
      <c r="F196" s="1010"/>
      <c r="G196" s="1019"/>
      <c r="H196" s="1020"/>
      <c r="I196" s="999"/>
      <c r="J196" s="994"/>
      <c r="K196" s="992"/>
      <c r="L196" s="726" t="str">
        <f>mergeValue(A196) &amp;"."&amp; mergeValue(B196)&amp;"."&amp; mergeValue(C196)&amp;"."&amp; mergeValue(D196)</f>
        <v>1.1.1.1</v>
      </c>
      <c r="M196" s="696" t="s">
        <v>22</v>
      </c>
      <c r="N196" s="1289"/>
      <c r="O196" s="1290"/>
      <c r="P196" s="1290"/>
      <c r="Q196" s="1290"/>
      <c r="R196" s="1290"/>
      <c r="S196" s="1290"/>
      <c r="T196" s="1290"/>
      <c r="U196" s="1290"/>
      <c r="V196" s="1290"/>
      <c r="W196" s="1290"/>
      <c r="X196" s="1290"/>
      <c r="Y196" s="1290"/>
      <c r="Z196" s="1290"/>
      <c r="AA196" s="1290"/>
      <c r="AB196" s="1290"/>
      <c r="AC196" s="1290"/>
      <c r="AD196" s="1290"/>
      <c r="AE196" s="1290"/>
      <c r="AF196" s="1291"/>
      <c r="AG196" s="719" t="s">
        <v>681</v>
      </c>
      <c r="AH196" s="721"/>
      <c r="AI196" s="721"/>
      <c r="AJ196" s="721"/>
      <c r="AK196" s="721"/>
      <c r="AL196" s="721"/>
      <c r="AM196" s="721"/>
      <c r="AN196" s="721"/>
      <c r="AO196" s="721"/>
      <c r="AP196" s="721"/>
      <c r="AQ196" s="721"/>
      <c r="AR196" s="721"/>
    </row>
    <row r="197" spans="1:46" s="687" customFormat="1" ht="17.100000000000001" customHeight="1">
      <c r="A197" s="1202"/>
      <c r="B197" s="1202"/>
      <c r="C197" s="1202"/>
      <c r="D197" s="1202"/>
      <c r="E197" s="1202">
        <v>1</v>
      </c>
      <c r="F197" s="1010"/>
      <c r="G197" s="1019"/>
      <c r="H197" s="1020"/>
      <c r="I197" s="1021"/>
      <c r="J197" s="1011"/>
      <c r="K197" s="1149"/>
      <c r="L197" s="1263" t="str">
        <f>mergeValue(A197) &amp;"."&amp; mergeValue(B197)&amp;"."&amp; mergeValue(C197)&amp;"."&amp; mergeValue(D197)&amp;"."&amp; mergeValue(E197)</f>
        <v>1.1.1.1.1</v>
      </c>
      <c r="M197" s="1264"/>
      <c r="N197" s="1209" t="s">
        <v>85</v>
      </c>
      <c r="O197" s="1271"/>
      <c r="P197" s="1269">
        <v>1</v>
      </c>
      <c r="Q197" s="1320"/>
      <c r="R197" s="1209" t="s">
        <v>85</v>
      </c>
      <c r="S197" s="1271"/>
      <c r="T197" s="1269">
        <v>1</v>
      </c>
      <c r="U197" s="1320"/>
      <c r="V197" s="1209" t="s">
        <v>85</v>
      </c>
      <c r="W197" s="703"/>
      <c r="X197" s="691">
        <v>1</v>
      </c>
      <c r="Y197" s="1098"/>
      <c r="Z197" s="673"/>
      <c r="AA197" s="673"/>
      <c r="AB197" s="1245"/>
      <c r="AC197" s="1209" t="s">
        <v>84</v>
      </c>
      <c r="AD197" s="1245"/>
      <c r="AE197" s="1209" t="s">
        <v>84</v>
      </c>
      <c r="AF197" s="717"/>
      <c r="AG197" s="1266" t="s">
        <v>682</v>
      </c>
      <c r="AH197" s="721" t="str">
        <f>strCheckDate(Z198:AF198)</f>
        <v/>
      </c>
      <c r="AI197" s="724" t="str">
        <f>IF(AND(COUNTIF(AJ192:AJ192,AJ197)&gt;1,AJ197&lt;&gt;""),"ErrUnique:HasDoubleConn","")</f>
        <v/>
      </c>
      <c r="AJ197" s="724"/>
      <c r="AK197" s="724"/>
      <c r="AL197" s="724"/>
      <c r="AM197" s="724"/>
      <c r="AN197" s="724"/>
      <c r="AO197" s="721"/>
      <c r="AP197" s="721"/>
      <c r="AQ197" s="721"/>
      <c r="AR197" s="721"/>
    </row>
    <row r="198" spans="1:46" s="687" customFormat="1" ht="17.100000000000001" customHeight="1">
      <c r="A198" s="1202"/>
      <c r="B198" s="1202"/>
      <c r="C198" s="1202"/>
      <c r="D198" s="1202"/>
      <c r="E198" s="1202"/>
      <c r="F198" s="1010"/>
      <c r="G198" s="1019"/>
      <c r="H198" s="1020"/>
      <c r="I198" s="1021"/>
      <c r="J198" s="1011"/>
      <c r="K198" s="1149"/>
      <c r="L198" s="1263"/>
      <c r="M198" s="1264"/>
      <c r="N198" s="1209"/>
      <c r="O198" s="1271"/>
      <c r="P198" s="1269"/>
      <c r="Q198" s="1320"/>
      <c r="R198" s="1209"/>
      <c r="S198" s="1271"/>
      <c r="T198" s="1269"/>
      <c r="U198" s="1320"/>
      <c r="V198" s="1209"/>
      <c r="W198" s="728"/>
      <c r="X198" s="707"/>
      <c r="Y198" s="707"/>
      <c r="Z198" s="709"/>
      <c r="AA198" s="605" t="str">
        <f>AB197 &amp; "-" &amp; AD197</f>
        <v>-</v>
      </c>
      <c r="AB198" s="1208"/>
      <c r="AC198" s="1209"/>
      <c r="AD198" s="1208"/>
      <c r="AE198" s="1209"/>
      <c r="AF198" s="675"/>
      <c r="AG198" s="1267"/>
      <c r="AH198" s="721"/>
      <c r="AI198" s="724"/>
      <c r="AJ198" s="724"/>
      <c r="AK198" s="724"/>
      <c r="AL198" s="724"/>
      <c r="AM198" s="724"/>
      <c r="AN198" s="724"/>
      <c r="AO198" s="721"/>
      <c r="AP198" s="721"/>
      <c r="AQ198" s="721"/>
      <c r="AR198" s="721"/>
    </row>
    <row r="199" spans="1:46" s="687" customFormat="1" ht="17.100000000000001" customHeight="1">
      <c r="A199" s="1202"/>
      <c r="B199" s="1202"/>
      <c r="C199" s="1202"/>
      <c r="D199" s="1202"/>
      <c r="E199" s="1202"/>
      <c r="F199" s="1010"/>
      <c r="G199" s="1019"/>
      <c r="H199" s="1020"/>
      <c r="I199" s="1021"/>
      <c r="J199" s="1011"/>
      <c r="K199" s="1149"/>
      <c r="L199" s="1263"/>
      <c r="M199" s="1264"/>
      <c r="N199" s="1209"/>
      <c r="O199" s="1271"/>
      <c r="P199" s="1269"/>
      <c r="Q199" s="1320"/>
      <c r="R199" s="1209"/>
      <c r="S199" s="604"/>
      <c r="T199" s="700"/>
      <c r="U199" s="707"/>
      <c r="V199" s="708"/>
      <c r="W199" s="708"/>
      <c r="X199" s="708"/>
      <c r="Y199" s="708"/>
      <c r="Z199" s="709"/>
      <c r="AA199" s="709"/>
      <c r="AB199" s="710"/>
      <c r="AC199" s="706"/>
      <c r="AD199" s="706"/>
      <c r="AE199" s="710"/>
      <c r="AF199" s="706"/>
      <c r="AG199" s="1267"/>
      <c r="AH199" s="721"/>
      <c r="AI199" s="724"/>
      <c r="AJ199" s="724"/>
      <c r="AK199" s="724"/>
      <c r="AL199" s="724"/>
      <c r="AM199" s="724"/>
      <c r="AN199" s="724"/>
      <c r="AO199" s="721"/>
      <c r="AP199" s="721"/>
      <c r="AQ199" s="721"/>
      <c r="AR199" s="721"/>
    </row>
    <row r="200" spans="1:46" s="687" customFormat="1" ht="17.100000000000001" customHeight="1">
      <c r="A200" s="1202"/>
      <c r="B200" s="1202"/>
      <c r="C200" s="1202"/>
      <c r="D200" s="1202"/>
      <c r="E200" s="1202"/>
      <c r="F200" s="1010"/>
      <c r="G200" s="1019"/>
      <c r="H200" s="1020"/>
      <c r="I200" s="1021"/>
      <c r="J200" s="1011"/>
      <c r="K200" s="1149"/>
      <c r="L200" s="1263"/>
      <c r="M200" s="1264"/>
      <c r="N200" s="1209"/>
      <c r="O200" s="711"/>
      <c r="P200" s="713"/>
      <c r="Q200" s="712"/>
      <c r="R200" s="708"/>
      <c r="S200" s="708"/>
      <c r="T200" s="708"/>
      <c r="U200" s="708"/>
      <c r="V200" s="708"/>
      <c r="W200" s="708"/>
      <c r="X200" s="708"/>
      <c r="Y200" s="708"/>
      <c r="Z200" s="709"/>
      <c r="AA200" s="709"/>
      <c r="AB200" s="710"/>
      <c r="AC200" s="706"/>
      <c r="AD200" s="706"/>
      <c r="AE200" s="710"/>
      <c r="AF200" s="706"/>
      <c r="AG200" s="1267"/>
      <c r="AH200" s="721"/>
      <c r="AI200" s="724"/>
      <c r="AJ200" s="724"/>
      <c r="AK200" s="724"/>
      <c r="AL200" s="724"/>
      <c r="AM200" s="724"/>
      <c r="AN200" s="724"/>
      <c r="AO200" s="721"/>
      <c r="AP200" s="721"/>
      <c r="AQ200" s="721"/>
      <c r="AR200" s="721"/>
    </row>
    <row r="201" spans="1:46" s="686" customFormat="1" ht="15" customHeight="1">
      <c r="A201" s="1202"/>
      <c r="B201" s="1202"/>
      <c r="C201" s="1202"/>
      <c r="D201" s="1202"/>
      <c r="E201" s="1018"/>
      <c r="F201" s="1012"/>
      <c r="G201" s="1014"/>
      <c r="H201" s="1012"/>
      <c r="I201" s="1021"/>
      <c r="J201" s="1011"/>
      <c r="K201" s="1005"/>
      <c r="L201" s="690"/>
      <c r="M201" s="699" t="s">
        <v>5</v>
      </c>
      <c r="N201" s="699"/>
      <c r="O201" s="699"/>
      <c r="P201" s="699"/>
      <c r="Q201" s="699"/>
      <c r="R201" s="699"/>
      <c r="S201" s="699"/>
      <c r="T201" s="699"/>
      <c r="U201" s="699"/>
      <c r="V201" s="699"/>
      <c r="W201" s="699"/>
      <c r="X201" s="699"/>
      <c r="Y201" s="699"/>
      <c r="Z201" s="699"/>
      <c r="AA201" s="699"/>
      <c r="AB201" s="699"/>
      <c r="AC201" s="699"/>
      <c r="AD201" s="699"/>
      <c r="AE201" s="699"/>
      <c r="AF201" s="699"/>
      <c r="AG201" s="1268"/>
      <c r="AH201" s="723"/>
      <c r="AI201" s="723"/>
      <c r="AJ201" s="725"/>
      <c r="AK201" s="725"/>
      <c r="AL201" s="725"/>
      <c r="AM201" s="725"/>
      <c r="AN201" s="725"/>
      <c r="AO201" s="723"/>
      <c r="AP201" s="723"/>
      <c r="AQ201" s="723"/>
      <c r="AR201" s="723"/>
    </row>
    <row r="202" spans="1:46" s="686" customFormat="1" ht="15" customHeight="1">
      <c r="A202" s="1202"/>
      <c r="B202" s="1202"/>
      <c r="C202" s="1202"/>
      <c r="D202" s="1018"/>
      <c r="E202" s="1018"/>
      <c r="F202" s="1012"/>
      <c r="G202" s="1019"/>
      <c r="H202" s="1012"/>
      <c r="I202" s="1005"/>
      <c r="J202" s="996"/>
      <c r="K202" s="1005"/>
      <c r="L202" s="690"/>
      <c r="M202" s="698" t="s">
        <v>17</v>
      </c>
      <c r="N202" s="698"/>
      <c r="O202" s="698"/>
      <c r="P202" s="698"/>
      <c r="Q202" s="698"/>
      <c r="R202" s="698"/>
      <c r="S202" s="698"/>
      <c r="T202" s="698"/>
      <c r="U202" s="698"/>
      <c r="V202" s="698"/>
      <c r="W202" s="698"/>
      <c r="X202" s="698"/>
      <c r="Y202" s="698"/>
      <c r="Z202" s="698"/>
      <c r="AA202" s="698"/>
      <c r="AB202" s="698"/>
      <c r="AC202" s="698"/>
      <c r="AD202" s="698"/>
      <c r="AE202" s="698"/>
      <c r="AF202" s="706"/>
      <c r="AG202" s="701"/>
      <c r="AH202" s="723"/>
      <c r="AI202" s="723"/>
      <c r="AJ202" s="725"/>
      <c r="AK202" s="725"/>
      <c r="AL202" s="725"/>
      <c r="AM202" s="725"/>
      <c r="AN202" s="725"/>
      <c r="AO202" s="723"/>
      <c r="AP202" s="723"/>
      <c r="AQ202" s="723"/>
      <c r="AR202" s="723"/>
    </row>
    <row r="203" spans="1:46" s="686" customFormat="1" ht="15" customHeight="1">
      <c r="A203" s="1202"/>
      <c r="B203" s="1202"/>
      <c r="C203" s="1018"/>
      <c r="D203" s="1018"/>
      <c r="E203" s="1018"/>
      <c r="F203" s="1012"/>
      <c r="G203" s="1019"/>
      <c r="H203" s="1012"/>
      <c r="I203" s="1005"/>
      <c r="J203" s="996"/>
      <c r="K203" s="1005"/>
      <c r="L203" s="690"/>
      <c r="M203" s="697" t="s">
        <v>18</v>
      </c>
      <c r="N203" s="697"/>
      <c r="O203" s="697"/>
      <c r="P203" s="697"/>
      <c r="Q203" s="697"/>
      <c r="R203" s="697"/>
      <c r="S203" s="697"/>
      <c r="T203" s="697"/>
      <c r="U203" s="697"/>
      <c r="V203" s="697"/>
      <c r="W203" s="697"/>
      <c r="X203" s="697"/>
      <c r="Y203" s="697"/>
      <c r="Z203" s="693"/>
      <c r="AA203" s="693"/>
      <c r="AB203" s="710"/>
      <c r="AC203" s="706"/>
      <c r="AD203" s="705"/>
      <c r="AE203" s="697"/>
      <c r="AF203" s="706"/>
      <c r="AG203" s="701"/>
      <c r="AH203" s="723"/>
      <c r="AI203" s="723"/>
      <c r="AJ203" s="723"/>
      <c r="AK203" s="723"/>
      <c r="AL203" s="723"/>
      <c r="AM203" s="723"/>
      <c r="AN203" s="723"/>
      <c r="AO203" s="723"/>
      <c r="AP203" s="723"/>
      <c r="AQ203" s="723"/>
      <c r="AR203" s="723"/>
    </row>
    <row r="204" spans="1:46" s="686" customFormat="1" ht="15" customHeight="1">
      <c r="A204" s="1202"/>
      <c r="B204" s="1018"/>
      <c r="C204" s="1018"/>
      <c r="D204" s="1018"/>
      <c r="E204" s="1018"/>
      <c r="F204" s="1012"/>
      <c r="G204" s="1019"/>
      <c r="H204" s="1012"/>
      <c r="I204" s="1005"/>
      <c r="J204" s="996"/>
      <c r="K204" s="1005"/>
      <c r="L204" s="690"/>
      <c r="M204" s="700" t="s">
        <v>19</v>
      </c>
      <c r="N204" s="700"/>
      <c r="O204" s="700"/>
      <c r="P204" s="700"/>
      <c r="Q204" s="700"/>
      <c r="R204" s="700"/>
      <c r="S204" s="700"/>
      <c r="T204" s="700"/>
      <c r="U204" s="700"/>
      <c r="V204" s="700"/>
      <c r="W204" s="700"/>
      <c r="X204" s="700"/>
      <c r="Y204" s="700"/>
      <c r="Z204" s="693"/>
      <c r="AA204" s="693"/>
      <c r="AB204" s="710"/>
      <c r="AC204" s="706"/>
      <c r="AD204" s="705"/>
      <c r="AE204" s="697"/>
      <c r="AF204" s="706"/>
      <c r="AG204" s="701"/>
      <c r="AH204" s="723"/>
      <c r="AI204" s="723"/>
      <c r="AJ204" s="723"/>
      <c r="AK204" s="723"/>
      <c r="AL204" s="723"/>
      <c r="AM204" s="723"/>
      <c r="AN204" s="723"/>
      <c r="AO204" s="723"/>
      <c r="AP204" s="723"/>
      <c r="AQ204" s="723"/>
      <c r="AR204" s="723"/>
    </row>
    <row r="205" spans="1:46" s="686" customFormat="1" ht="15" customHeight="1">
      <c r="A205" s="991"/>
      <c r="B205" s="991"/>
      <c r="C205" s="991"/>
      <c r="D205" s="991"/>
      <c r="E205" s="991"/>
      <c r="F205" s="991"/>
      <c r="G205" s="1004"/>
      <c r="H205" s="1005"/>
      <c r="I205" s="995"/>
      <c r="J205" s="996"/>
      <c r="K205" s="991"/>
      <c r="L205" s="690"/>
      <c r="M205" s="707" t="s">
        <v>309</v>
      </c>
      <c r="N205" s="707"/>
      <c r="O205" s="707"/>
      <c r="P205" s="707"/>
      <c r="Q205" s="707"/>
      <c r="R205" s="707"/>
      <c r="S205" s="707"/>
      <c r="T205" s="707"/>
      <c r="U205" s="707"/>
      <c r="V205" s="707"/>
      <c r="W205" s="707"/>
      <c r="X205" s="707"/>
      <c r="Y205" s="707"/>
      <c r="Z205" s="693"/>
      <c r="AA205" s="693"/>
      <c r="AB205" s="710"/>
      <c r="AC205" s="706"/>
      <c r="AD205" s="705"/>
      <c r="AE205" s="697"/>
      <c r="AF205" s="706"/>
      <c r="AG205" s="701"/>
      <c r="AH205" s="723"/>
      <c r="AI205" s="723"/>
      <c r="AJ205" s="723"/>
      <c r="AK205" s="723"/>
      <c r="AL205" s="723"/>
      <c r="AM205" s="723"/>
      <c r="AN205" s="723"/>
      <c r="AO205" s="723"/>
      <c r="AP205" s="723"/>
      <c r="AQ205" s="723"/>
      <c r="AR205" s="723"/>
    </row>
    <row r="206" spans="1:46" ht="15" customHeight="1">
      <c r="G206" s="156"/>
      <c r="H206" s="157"/>
      <c r="I206" s="157"/>
      <c r="J206" s="85"/>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204"/>
      <c r="AL206" s="204"/>
      <c r="AM206" s="204"/>
      <c r="AN206" s="204"/>
      <c r="AO206" s="204"/>
      <c r="AP206" s="204"/>
      <c r="AQ206" s="204"/>
      <c r="AR206" s="204"/>
      <c r="AS206" s="204"/>
      <c r="AT206" s="204"/>
    </row>
    <row r="207" spans="1:46" ht="15" customHeight="1">
      <c r="G207" s="156"/>
      <c r="H207" s="157"/>
      <c r="I207" s="157"/>
      <c r="J207" s="85"/>
      <c r="K207" s="157"/>
      <c r="L207" s="157"/>
      <c r="M207" s="157"/>
      <c r="N207" s="157"/>
      <c r="O207" s="157"/>
      <c r="P207" s="157"/>
      <c r="Q207" s="1204"/>
      <c r="R207" s="157"/>
      <c r="S207" s="157"/>
      <c r="T207" s="157"/>
      <c r="U207" s="1204"/>
      <c r="V207" s="157"/>
      <c r="W207" s="157"/>
      <c r="X207" s="157"/>
      <c r="Y207" s="1095"/>
      <c r="Z207" s="157"/>
      <c r="AA207" s="157"/>
      <c r="AB207" s="157"/>
      <c r="AC207" s="157"/>
      <c r="AD207" s="157"/>
      <c r="AE207" s="157"/>
      <c r="AF207" s="157"/>
      <c r="AG207" s="157"/>
      <c r="AH207" s="157"/>
      <c r="AI207" s="157"/>
      <c r="AJ207" s="157"/>
      <c r="AK207" s="204"/>
      <c r="AL207" s="204"/>
      <c r="AM207" s="204"/>
      <c r="AN207" s="204"/>
      <c r="AO207" s="204"/>
      <c r="AP207" s="204"/>
      <c r="AQ207" s="204"/>
      <c r="AR207" s="204"/>
      <c r="AS207" s="204"/>
      <c r="AT207" s="204"/>
    </row>
    <row r="208" spans="1:46" ht="15" customHeight="1">
      <c r="G208" s="156"/>
      <c r="H208" s="157"/>
      <c r="I208" s="157"/>
      <c r="J208" s="85"/>
      <c r="K208" s="157"/>
      <c r="L208" s="157"/>
      <c r="M208" s="157"/>
      <c r="N208" s="157"/>
      <c r="O208" s="157"/>
      <c r="P208" s="157"/>
      <c r="Q208" s="1204"/>
      <c r="R208" s="157"/>
      <c r="S208" s="157"/>
      <c r="T208" s="157"/>
      <c r="U208" s="1204"/>
      <c r="V208" s="157"/>
      <c r="W208" s="157"/>
      <c r="X208" s="157"/>
      <c r="Y208" s="157"/>
      <c r="Z208" s="157"/>
      <c r="AA208" s="157"/>
      <c r="AB208" s="157"/>
      <c r="AC208" s="157"/>
    </row>
    <row r="209" spans="1:83" ht="15" customHeight="1">
      <c r="G209" s="156"/>
      <c r="H209" s="157"/>
      <c r="I209" s="157"/>
      <c r="J209" s="85"/>
      <c r="K209" s="157"/>
      <c r="L209" s="157"/>
      <c r="M209" s="157"/>
      <c r="N209" s="157"/>
      <c r="O209" s="157"/>
      <c r="Q209" s="1204"/>
      <c r="V209" s="157"/>
      <c r="W209" s="157"/>
      <c r="X209" s="157"/>
      <c r="Z209" s="157"/>
      <c r="AA209" s="157"/>
      <c r="AB209" s="157"/>
      <c r="AC209" s="732"/>
      <c r="AD209" s="157"/>
    </row>
    <row r="210" spans="1:83" ht="15" customHeight="1">
      <c r="G210" s="156"/>
      <c r="H210" s="157"/>
      <c r="I210" s="157"/>
      <c r="J210" s="85"/>
      <c r="K210" s="157"/>
      <c r="L210" s="157"/>
      <c r="M210" s="157"/>
      <c r="N210" s="157"/>
      <c r="O210" s="157"/>
      <c r="Q210" s="225"/>
      <c r="Y210" s="157"/>
      <c r="Z210" s="157"/>
      <c r="AA210" s="157"/>
      <c r="AB210" s="157"/>
      <c r="AC210" s="157"/>
      <c r="AD210" s="157"/>
      <c r="AE210" s="157"/>
    </row>
    <row r="211" spans="1:83" ht="15" customHeight="1">
      <c r="A211" s="733"/>
      <c r="B211" s="733"/>
      <c r="C211" s="733"/>
      <c r="D211" s="733"/>
      <c r="E211" s="733"/>
      <c r="F211" s="733"/>
      <c r="G211" s="736"/>
      <c r="H211" s="737"/>
      <c r="I211" s="737"/>
      <c r="J211" s="734"/>
      <c r="K211" s="737"/>
      <c r="L211" s="737"/>
      <c r="M211" s="737"/>
      <c r="N211" s="1298" t="s">
        <v>85</v>
      </c>
      <c r="O211" s="1271"/>
      <c r="P211" s="1269">
        <v>1</v>
      </c>
      <c r="Q211" s="1299"/>
      <c r="R211" s="1209" t="s">
        <v>84</v>
      </c>
      <c r="S211" s="1300"/>
      <c r="T211" s="1287">
        <v>1</v>
      </c>
      <c r="U211" s="1205"/>
      <c r="V211" s="1209" t="s">
        <v>84</v>
      </c>
      <c r="W211" s="839"/>
      <c r="X211" s="740">
        <v>1</v>
      </c>
      <c r="Y211" s="1095"/>
      <c r="Z211" s="737"/>
      <c r="AA211" s="737"/>
      <c r="AB211" s="737"/>
      <c r="AC211" s="737"/>
      <c r="AD211" s="737"/>
      <c r="AE211" s="733"/>
      <c r="AF211" s="731"/>
      <c r="AG211" s="731"/>
      <c r="AH211" s="731"/>
      <c r="AI211" s="731"/>
      <c r="AJ211" s="731"/>
      <c r="AK211" s="731"/>
      <c r="AL211" s="731"/>
      <c r="AM211" s="731"/>
      <c r="AN211" s="731"/>
      <c r="AO211" s="731"/>
      <c r="AP211" s="731"/>
      <c r="AQ211" s="731"/>
      <c r="AR211" s="731"/>
      <c r="AS211" s="731"/>
      <c r="AT211" s="731"/>
      <c r="AU211" s="731"/>
      <c r="AV211" s="731"/>
      <c r="AW211" s="731"/>
      <c r="AX211" s="731"/>
      <c r="AY211" s="731"/>
      <c r="AZ211" s="731"/>
      <c r="BA211" s="731"/>
      <c r="BB211" s="731"/>
      <c r="BC211" s="731"/>
      <c r="BD211" s="731"/>
      <c r="BE211" s="731"/>
      <c r="BF211" s="731"/>
      <c r="BG211" s="731"/>
      <c r="BH211" s="731"/>
      <c r="BI211" s="731"/>
      <c r="BJ211" s="731"/>
      <c r="BK211" s="731"/>
      <c r="BL211" s="731"/>
      <c r="BM211" s="731"/>
      <c r="BN211" s="731"/>
      <c r="BO211" s="731"/>
      <c r="BP211" s="731"/>
      <c r="BQ211" s="731"/>
      <c r="BR211" s="731"/>
      <c r="BS211" s="731"/>
      <c r="BT211" s="731"/>
      <c r="BU211" s="731"/>
      <c r="BV211" s="731"/>
      <c r="BW211" s="731"/>
      <c r="BX211" s="731"/>
      <c r="BY211" s="731"/>
      <c r="BZ211" s="731"/>
      <c r="CA211" s="731"/>
      <c r="CB211" s="731"/>
      <c r="CC211" s="731"/>
      <c r="CD211" s="731"/>
      <c r="CE211" s="731"/>
    </row>
    <row r="212" spans="1:83" ht="15" customHeight="1">
      <c r="A212" s="733"/>
      <c r="B212" s="733"/>
      <c r="C212" s="733"/>
      <c r="D212" s="733"/>
      <c r="E212" s="733"/>
      <c r="F212" s="733"/>
      <c r="G212" s="736"/>
      <c r="H212" s="737"/>
      <c r="I212" s="737"/>
      <c r="J212" s="734"/>
      <c r="K212" s="737"/>
      <c r="L212" s="737"/>
      <c r="M212" s="737"/>
      <c r="N212" s="1298"/>
      <c r="O212" s="1271"/>
      <c r="P212" s="1269"/>
      <c r="Q212" s="1299"/>
      <c r="R212" s="1209"/>
      <c r="S212" s="1301"/>
      <c r="T212" s="1288"/>
      <c r="U212" s="1205"/>
      <c r="V212" s="1209"/>
      <c r="W212" s="738"/>
      <c r="X212" s="738"/>
      <c r="Y212" s="738" t="s">
        <v>714</v>
      </c>
      <c r="Z212" s="737"/>
      <c r="AA212" s="737"/>
      <c r="AB212" s="737"/>
      <c r="AC212" s="737"/>
      <c r="AD212" s="737"/>
      <c r="AE212" s="737"/>
      <c r="AF212" s="731"/>
      <c r="AG212" s="731"/>
      <c r="AH212" s="731"/>
      <c r="AI212" s="731"/>
      <c r="AJ212" s="731"/>
      <c r="AK212" s="731"/>
      <c r="AL212" s="731"/>
      <c r="AM212" s="731"/>
      <c r="AN212" s="731"/>
      <c r="AO212" s="731"/>
      <c r="AP212" s="731"/>
      <c r="AQ212" s="731"/>
      <c r="AR212" s="731"/>
      <c r="AS212" s="731"/>
      <c r="AT212" s="731"/>
      <c r="AU212" s="731"/>
      <c r="AV212" s="731"/>
      <c r="AW212" s="731"/>
      <c r="AX212" s="731"/>
      <c r="AY212" s="731"/>
      <c r="AZ212" s="731"/>
      <c r="BA212" s="731"/>
      <c r="BB212" s="731"/>
      <c r="BC212" s="731"/>
      <c r="BD212" s="731"/>
      <c r="BE212" s="731"/>
      <c r="BF212" s="731"/>
      <c r="BG212" s="731"/>
      <c r="BH212" s="731"/>
      <c r="BI212" s="731"/>
      <c r="BJ212" s="731"/>
      <c r="BK212" s="731"/>
      <c r="BL212" s="731"/>
      <c r="BM212" s="731"/>
      <c r="BN212" s="731"/>
      <c r="BO212" s="731"/>
      <c r="BP212" s="731"/>
      <c r="BQ212" s="731"/>
      <c r="BR212" s="731"/>
      <c r="BS212" s="731"/>
      <c r="BT212" s="731"/>
      <c r="BU212" s="731"/>
      <c r="BV212" s="731"/>
      <c r="BW212" s="731"/>
      <c r="BX212" s="731"/>
      <c r="BY212" s="731"/>
      <c r="BZ212" s="731"/>
      <c r="CA212" s="731"/>
      <c r="CB212" s="731"/>
      <c r="CC212" s="731"/>
      <c r="CD212" s="731"/>
      <c r="CE212" s="731"/>
    </row>
    <row r="213" spans="1:83" ht="15" customHeight="1">
      <c r="A213" s="733"/>
      <c r="B213" s="733"/>
      <c r="C213" s="733"/>
      <c r="D213" s="733"/>
      <c r="E213" s="733"/>
      <c r="F213" s="733"/>
      <c r="G213" s="736"/>
      <c r="H213" s="737"/>
      <c r="I213" s="737"/>
      <c r="J213" s="734"/>
      <c r="K213" s="737"/>
      <c r="L213" s="737"/>
      <c r="M213" s="737"/>
      <c r="N213" s="1298"/>
      <c r="O213" s="1271"/>
      <c r="P213" s="1269"/>
      <c r="Q213" s="1299"/>
      <c r="R213" s="1209"/>
      <c r="S213" s="735"/>
      <c r="T213" s="735"/>
      <c r="U213" s="738" t="s">
        <v>715</v>
      </c>
      <c r="V213" s="838"/>
      <c r="W213" s="739"/>
      <c r="X213" s="739"/>
      <c r="Y213" s="739"/>
      <c r="Z213" s="737"/>
      <c r="AA213" s="737"/>
      <c r="AB213" s="737"/>
      <c r="AC213" s="737"/>
      <c r="AD213" s="737"/>
      <c r="AE213" s="737"/>
      <c r="AF213" s="731"/>
      <c r="AG213" s="731"/>
      <c r="AH213" s="731"/>
      <c r="AI213" s="731"/>
      <c r="AJ213" s="731"/>
      <c r="AK213" s="731"/>
      <c r="AL213" s="731"/>
      <c r="AM213" s="731"/>
      <c r="AN213" s="731"/>
      <c r="AO213" s="731"/>
      <c r="AP213" s="731"/>
      <c r="AQ213" s="731"/>
      <c r="AR213" s="731"/>
      <c r="AS213" s="731"/>
      <c r="AT213" s="731"/>
      <c r="AU213" s="731"/>
      <c r="AV213" s="731"/>
      <c r="AW213" s="731"/>
      <c r="AX213" s="731"/>
      <c r="AY213" s="731"/>
      <c r="AZ213" s="731"/>
      <c r="BA213" s="731"/>
      <c r="BB213" s="731"/>
      <c r="BC213" s="731"/>
      <c r="BD213" s="731"/>
      <c r="BE213" s="731"/>
      <c r="BF213" s="731"/>
      <c r="BG213" s="731"/>
      <c r="BH213" s="731"/>
      <c r="BI213" s="731"/>
      <c r="BJ213" s="731"/>
      <c r="BK213" s="731"/>
      <c r="BL213" s="731"/>
      <c r="BM213" s="731"/>
      <c r="BN213" s="731"/>
      <c r="BO213" s="731"/>
      <c r="BP213" s="731"/>
      <c r="BQ213" s="731"/>
      <c r="BR213" s="731"/>
      <c r="BS213" s="731"/>
      <c r="BT213" s="731"/>
      <c r="BU213" s="731"/>
      <c r="BV213" s="731"/>
      <c r="BW213" s="731"/>
      <c r="BX213" s="731"/>
      <c r="BY213" s="731"/>
      <c r="BZ213" s="731"/>
      <c r="CA213" s="731"/>
      <c r="CB213" s="731"/>
      <c r="CC213" s="731"/>
      <c r="CD213" s="731"/>
      <c r="CE213" s="731"/>
    </row>
    <row r="214" spans="1:83" ht="15" customHeight="1">
      <c r="A214" s="733"/>
      <c r="B214" s="733"/>
      <c r="C214" s="733"/>
      <c r="D214" s="733"/>
      <c r="E214" s="733"/>
      <c r="F214" s="733"/>
      <c r="G214" s="736"/>
      <c r="H214" s="737"/>
      <c r="I214" s="737"/>
      <c r="J214" s="734"/>
      <c r="K214" s="737"/>
      <c r="L214" s="737"/>
      <c r="M214" s="737"/>
      <c r="N214" s="1209"/>
      <c r="O214" s="836"/>
      <c r="P214" s="836"/>
      <c r="Q214" s="837"/>
      <c r="R214" s="838"/>
      <c r="S214" s="739"/>
      <c r="T214" s="739"/>
      <c r="U214" s="739"/>
      <c r="V214" s="739"/>
      <c r="W214" s="739"/>
      <c r="X214" s="739"/>
      <c r="Y214" s="739"/>
      <c r="Z214" s="737"/>
      <c r="AA214" s="737"/>
      <c r="AB214" s="737"/>
      <c r="AC214" s="737"/>
      <c r="AD214" s="737"/>
      <c r="AE214" s="737"/>
      <c r="AF214" s="731"/>
      <c r="AG214" s="731"/>
      <c r="AH214" s="731"/>
      <c r="AI214" s="731"/>
      <c r="AJ214" s="731"/>
      <c r="AK214" s="731"/>
      <c r="AL214" s="731"/>
      <c r="AM214" s="731"/>
      <c r="AN214" s="731"/>
      <c r="AO214" s="731"/>
      <c r="AP214" s="731"/>
      <c r="AQ214" s="731"/>
      <c r="AR214" s="731"/>
      <c r="AS214" s="731"/>
      <c r="AT214" s="731"/>
      <c r="AU214" s="731"/>
      <c r="AV214" s="731"/>
      <c r="AW214" s="731"/>
      <c r="AX214" s="731"/>
      <c r="AY214" s="731"/>
      <c r="AZ214" s="731"/>
      <c r="BA214" s="731"/>
      <c r="BB214" s="731"/>
      <c r="BC214" s="731"/>
      <c r="BD214" s="731"/>
      <c r="BE214" s="731"/>
      <c r="BF214" s="731"/>
      <c r="BG214" s="731"/>
      <c r="BH214" s="731"/>
      <c r="BI214" s="731"/>
      <c r="BJ214" s="731"/>
      <c r="BK214" s="731"/>
      <c r="BL214" s="731"/>
      <c r="BM214" s="731"/>
      <c r="BN214" s="731"/>
      <c r="BO214" s="731"/>
      <c r="BP214" s="731"/>
      <c r="BQ214" s="731"/>
      <c r="BR214" s="731"/>
      <c r="BS214" s="731"/>
      <c r="BT214" s="731"/>
      <c r="BU214" s="731"/>
      <c r="BV214" s="731"/>
      <c r="BW214" s="731"/>
      <c r="BX214" s="731"/>
      <c r="BY214" s="731"/>
      <c r="BZ214" s="731"/>
      <c r="CA214" s="731"/>
      <c r="CB214" s="731"/>
      <c r="CC214" s="731"/>
      <c r="CD214" s="731"/>
      <c r="CE214" s="731"/>
    </row>
    <row r="216" spans="1:83" s="36" customFormat="1" ht="17.100000000000001" customHeight="1">
      <c r="A216" s="98"/>
      <c r="B216" s="98"/>
      <c r="C216" s="86"/>
      <c r="D216" s="151"/>
      <c r="E216" s="170"/>
      <c r="F216" s="172"/>
      <c r="G216" s="172"/>
      <c r="H216" s="171"/>
      <c r="I216" s="171"/>
      <c r="J216" s="171"/>
      <c r="K216" s="171"/>
      <c r="L216" s="171"/>
      <c r="M216" s="171"/>
      <c r="N216" s="171"/>
      <c r="O216" s="171"/>
      <c r="P216" s="171"/>
      <c r="Q216" s="171"/>
      <c r="R216" s="171"/>
      <c r="S216" s="171"/>
      <c r="T216" s="153"/>
      <c r="U216" s="153"/>
      <c r="V216" s="153"/>
      <c r="W216" s="173"/>
      <c r="X216" s="173"/>
    </row>
    <row r="217" spans="1:83" s="744" customFormat="1" ht="18.75" customHeight="1">
      <c r="X217" s="723"/>
      <c r="Y217" s="723"/>
      <c r="Z217" s="723"/>
      <c r="AA217" s="723"/>
      <c r="AB217" s="723"/>
      <c r="AC217" s="723"/>
      <c r="AD217" s="723"/>
      <c r="AE217" s="723"/>
      <c r="AF217" s="723"/>
      <c r="AG217" s="723"/>
      <c r="AH217" s="723"/>
      <c r="AI217" s="723"/>
      <c r="AJ217" s="723"/>
    </row>
    <row r="218" spans="1:83" s="35" customFormat="1" ht="17.100000000000001" customHeight="1">
      <c r="G218" s="35" t="s">
        <v>13</v>
      </c>
      <c r="I218" s="35" t="s">
        <v>747</v>
      </c>
      <c r="V218" s="158"/>
      <c r="X218" s="217"/>
      <c r="Y218" s="217"/>
      <c r="Z218" s="217"/>
      <c r="AA218" s="217"/>
      <c r="AB218" s="217"/>
      <c r="AC218" s="217"/>
      <c r="AD218" s="217"/>
      <c r="AE218" s="217"/>
      <c r="AF218" s="217"/>
      <c r="AG218" s="217"/>
      <c r="AH218" s="217"/>
      <c r="AI218" s="217"/>
      <c r="AJ218" s="217"/>
    </row>
    <row r="219" spans="1:83" s="744" customFormat="1" ht="17.100000000000001" customHeight="1">
      <c r="L219" s="122"/>
      <c r="M219" s="122"/>
      <c r="N219" s="122"/>
      <c r="O219" s="122"/>
      <c r="P219" s="122"/>
      <c r="Q219" s="122"/>
      <c r="R219" s="122"/>
      <c r="S219" s="122"/>
      <c r="T219" s="122"/>
      <c r="U219" s="122"/>
      <c r="V219" s="122"/>
      <c r="W219" s="122"/>
      <c r="X219" s="723"/>
      <c r="Y219" s="723"/>
      <c r="Z219" s="723"/>
      <c r="AA219" s="723"/>
      <c r="AB219" s="723"/>
      <c r="AC219" s="723"/>
      <c r="AD219" s="723"/>
      <c r="AE219" s="723"/>
      <c r="AF219" s="723"/>
      <c r="AG219" s="723"/>
      <c r="AH219" s="723"/>
      <c r="AI219" s="723"/>
      <c r="AJ219" s="723"/>
    </row>
    <row r="220" spans="1:83" s="801" customFormat="1" ht="22.5">
      <c r="A220" s="1202">
        <v>1</v>
      </c>
      <c r="B220" s="885"/>
      <c r="C220" s="885"/>
      <c r="D220" s="885"/>
      <c r="E220" s="886"/>
      <c r="F220" s="887"/>
      <c r="G220" s="887"/>
      <c r="H220" s="887"/>
      <c r="I220" s="888"/>
      <c r="J220" s="883"/>
      <c r="K220" s="890"/>
      <c r="L220" s="783">
        <f>mergeValue(A220)</f>
        <v>1</v>
      </c>
      <c r="M220" s="643" t="s">
        <v>20</v>
      </c>
      <c r="N220" s="648"/>
      <c r="O220" s="1281"/>
      <c r="P220" s="1282"/>
      <c r="Q220" s="1282"/>
      <c r="R220" s="1282"/>
      <c r="S220" s="1282"/>
      <c r="T220" s="1282"/>
      <c r="U220" s="1282"/>
      <c r="V220" s="1283"/>
      <c r="W220" s="632" t="s">
        <v>476</v>
      </c>
      <c r="X220" s="810"/>
      <c r="Y220" s="831"/>
      <c r="Z220" s="831" t="str">
        <f t="shared" ref="Z220:Z233" si="3">IF(M220="","",M220 )</f>
        <v>Наименование тарифа</v>
      </c>
      <c r="AA220" s="831"/>
      <c r="AB220" s="831"/>
      <c r="AC220" s="831"/>
      <c r="AD220" s="810"/>
      <c r="AE220" s="810"/>
      <c r="AF220" s="810"/>
      <c r="AG220" s="810"/>
      <c r="AH220" s="810"/>
      <c r="AI220" s="810"/>
      <c r="AJ220" s="810"/>
    </row>
    <row r="221" spans="1:83" s="801" customFormat="1" ht="22.5">
      <c r="A221" s="1202"/>
      <c r="B221" s="1202">
        <v>1</v>
      </c>
      <c r="C221" s="885"/>
      <c r="D221" s="885"/>
      <c r="E221" s="887"/>
      <c r="F221" s="887"/>
      <c r="G221" s="887"/>
      <c r="H221" s="887"/>
      <c r="I221" s="882"/>
      <c r="J221" s="881"/>
      <c r="K221" s="884"/>
      <c r="L221" s="783" t="str">
        <f>mergeValue(A221) &amp;"."&amp; mergeValue(B221)</f>
        <v>1.1</v>
      </c>
      <c r="M221" s="694" t="s">
        <v>16</v>
      </c>
      <c r="N221" s="648"/>
      <c r="O221" s="1281"/>
      <c r="P221" s="1282"/>
      <c r="Q221" s="1282"/>
      <c r="R221" s="1282"/>
      <c r="S221" s="1282"/>
      <c r="T221" s="1282"/>
      <c r="U221" s="1282"/>
      <c r="V221" s="1283"/>
      <c r="W221" s="632" t="s">
        <v>477</v>
      </c>
      <c r="X221" s="810"/>
      <c r="Y221" s="831"/>
      <c r="Z221" s="831" t="str">
        <f t="shared" si="3"/>
        <v>Территория действия тарифа</v>
      </c>
      <c r="AA221" s="831"/>
      <c r="AB221" s="831"/>
      <c r="AC221" s="831"/>
      <c r="AD221" s="810"/>
      <c r="AE221" s="810"/>
      <c r="AF221" s="810"/>
      <c r="AG221" s="810"/>
      <c r="AH221" s="810"/>
      <c r="AI221" s="810"/>
      <c r="AJ221" s="810"/>
    </row>
    <row r="222" spans="1:83" s="801" customFormat="1" ht="22.5">
      <c r="A222" s="1202"/>
      <c r="B222" s="1202"/>
      <c r="C222" s="1202">
        <v>1</v>
      </c>
      <c r="D222" s="885"/>
      <c r="E222" s="887"/>
      <c r="F222" s="887"/>
      <c r="G222" s="887"/>
      <c r="H222" s="887"/>
      <c r="I222" s="889"/>
      <c r="J222" s="881"/>
      <c r="K222" s="884"/>
      <c r="L222" s="783" t="str">
        <f>mergeValue(A222) &amp;"."&amp; mergeValue(B222)&amp;"."&amp; mergeValue(C222)</f>
        <v>1.1.1</v>
      </c>
      <c r="M222" s="695" t="s">
        <v>7</v>
      </c>
      <c r="N222" s="648"/>
      <c r="O222" s="1281"/>
      <c r="P222" s="1282"/>
      <c r="Q222" s="1282"/>
      <c r="R222" s="1282"/>
      <c r="S222" s="1282"/>
      <c r="T222" s="1282"/>
      <c r="U222" s="1282"/>
      <c r="V222" s="1283"/>
      <c r="W222" s="632" t="s">
        <v>634</v>
      </c>
      <c r="X222" s="810"/>
      <c r="Y222" s="831"/>
      <c r="Z222" s="831" t="str">
        <f t="shared" si="3"/>
        <v xml:space="preserve">Наименование системы теплоснабжения </v>
      </c>
      <c r="AA222" s="831"/>
      <c r="AB222" s="831"/>
      <c r="AC222" s="831"/>
      <c r="AD222" s="810"/>
      <c r="AE222" s="810"/>
      <c r="AF222" s="810"/>
      <c r="AG222" s="810"/>
      <c r="AH222" s="810"/>
      <c r="AI222" s="810"/>
      <c r="AJ222" s="810"/>
    </row>
    <row r="223" spans="1:83" s="801" customFormat="1" ht="22.5">
      <c r="A223" s="1202"/>
      <c r="B223" s="1202"/>
      <c r="C223" s="1202"/>
      <c r="D223" s="1202">
        <v>1</v>
      </c>
      <c r="E223" s="887"/>
      <c r="F223" s="887"/>
      <c r="G223" s="887"/>
      <c r="H223" s="887"/>
      <c r="I223" s="889"/>
      <c r="J223" s="881"/>
      <c r="K223" s="884"/>
      <c r="L223" s="783" t="str">
        <f>mergeValue(A223) &amp;"."&amp; mergeValue(B223)&amp;"."&amp; mergeValue(C223)&amp;"."&amp; mergeValue(D223)</f>
        <v>1.1.1.1</v>
      </c>
      <c r="M223" s="696" t="s">
        <v>22</v>
      </c>
      <c r="N223" s="648"/>
      <c r="O223" s="1281"/>
      <c r="P223" s="1282"/>
      <c r="Q223" s="1282"/>
      <c r="R223" s="1282"/>
      <c r="S223" s="1282"/>
      <c r="T223" s="1282"/>
      <c r="U223" s="1282"/>
      <c r="V223" s="1283"/>
      <c r="W223" s="632" t="s">
        <v>635</v>
      </c>
      <c r="X223" s="810"/>
      <c r="Y223" s="831"/>
      <c r="Z223" s="831" t="str">
        <f t="shared" si="3"/>
        <v xml:space="preserve">Источник тепловой энергии  </v>
      </c>
      <c r="AA223" s="831"/>
      <c r="AB223" s="831"/>
      <c r="AC223" s="831"/>
      <c r="AD223" s="810"/>
      <c r="AE223" s="810"/>
      <c r="AF223" s="810"/>
      <c r="AG223" s="810"/>
      <c r="AH223" s="810"/>
      <c r="AI223" s="810"/>
      <c r="AJ223" s="810"/>
    </row>
    <row r="224" spans="1:83" s="801" customFormat="1" ht="101.25">
      <c r="A224" s="1202"/>
      <c r="B224" s="1202"/>
      <c r="C224" s="1202"/>
      <c r="D224" s="1202"/>
      <c r="E224" s="1202">
        <v>1</v>
      </c>
      <c r="F224" s="887"/>
      <c r="G224" s="887"/>
      <c r="H224" s="885">
        <v>1</v>
      </c>
      <c r="I224" s="1202">
        <v>1</v>
      </c>
      <c r="J224" s="887"/>
      <c r="K224" s="892"/>
      <c r="L224" s="783" t="str">
        <f>mergeValue(A224) &amp;"."&amp; mergeValue(B224)&amp;"."&amp; mergeValue(C224)&amp;"."&amp; mergeValue(D224)&amp;"."&amp; mergeValue(E224)</f>
        <v>1.1.1.1.1</v>
      </c>
      <c r="M224" s="556" t="s">
        <v>9</v>
      </c>
      <c r="N224" s="648"/>
      <c r="O224" s="1205"/>
      <c r="P224" s="1206"/>
      <c r="Q224" s="1206"/>
      <c r="R224" s="1206"/>
      <c r="S224" s="1206"/>
      <c r="T224" s="1206"/>
      <c r="U224" s="1206"/>
      <c r="V224" s="1207"/>
      <c r="W224" s="632" t="s">
        <v>639</v>
      </c>
      <c r="X224" s="810"/>
      <c r="Y224" s="831"/>
      <c r="Z224" s="831" t="str">
        <f t="shared" si="3"/>
        <v>Схема подключения теплопотребляющей установки к коллектору источника тепловой энергии</v>
      </c>
      <c r="AA224" s="831"/>
      <c r="AB224" s="831"/>
      <c r="AC224" s="831"/>
      <c r="AD224" s="810"/>
      <c r="AE224" s="810"/>
      <c r="AF224" s="810"/>
      <c r="AG224" s="810"/>
      <c r="AH224" s="810"/>
      <c r="AI224" s="810"/>
      <c r="AJ224" s="810"/>
    </row>
    <row r="225" spans="1:36" s="801" customFormat="1" ht="90">
      <c r="A225" s="1202"/>
      <c r="B225" s="1202"/>
      <c r="C225" s="1202"/>
      <c r="D225" s="1202"/>
      <c r="E225" s="1202"/>
      <c r="F225" s="1202">
        <v>1</v>
      </c>
      <c r="G225" s="885"/>
      <c r="H225" s="885"/>
      <c r="I225" s="1202"/>
      <c r="J225" s="1202">
        <v>1</v>
      </c>
      <c r="K225" s="893"/>
      <c r="L225" s="783" t="str">
        <f>mergeValue(A225) &amp;"."&amp; mergeValue(B225)&amp;"."&amp; mergeValue(C225)&amp;"."&amp; mergeValue(D225)&amp;"."&amp; mergeValue(E225)&amp;"."&amp; mergeValue(F225)</f>
        <v>1.1.1.1.1.1</v>
      </c>
      <c r="M225" s="557" t="s">
        <v>10</v>
      </c>
      <c r="N225" s="648"/>
      <c r="O225" s="1205"/>
      <c r="P225" s="1206"/>
      <c r="Q225" s="1206"/>
      <c r="R225" s="1206"/>
      <c r="S225" s="1206"/>
      <c r="T225" s="1206"/>
      <c r="U225" s="1206"/>
      <c r="V225" s="1207"/>
      <c r="W225" s="632" t="s">
        <v>637</v>
      </c>
      <c r="X225" s="810"/>
      <c r="Y225" s="831"/>
      <c r="Z225" s="831" t="str">
        <f t="shared" si="3"/>
        <v>Группа потребителей</v>
      </c>
      <c r="AA225" s="831"/>
      <c r="AB225" s="831"/>
      <c r="AC225" s="831"/>
      <c r="AD225" s="810"/>
      <c r="AE225" s="810"/>
      <c r="AF225" s="810"/>
      <c r="AG225" s="810"/>
      <c r="AH225" s="810"/>
      <c r="AI225" s="810"/>
      <c r="AJ225" s="810"/>
    </row>
    <row r="226" spans="1:36" s="801" customFormat="1" ht="195.75" customHeight="1">
      <c r="A226" s="1202"/>
      <c r="B226" s="1202"/>
      <c r="C226" s="1202"/>
      <c r="D226" s="1202"/>
      <c r="E226" s="1202"/>
      <c r="F226" s="1202"/>
      <c r="G226" s="885">
        <v>1</v>
      </c>
      <c r="H226" s="885"/>
      <c r="I226" s="1202"/>
      <c r="J226" s="1202"/>
      <c r="K226" s="893">
        <v>1</v>
      </c>
      <c r="L226" s="783" t="str">
        <f>mergeValue(A226) &amp;"."&amp; mergeValue(B226)&amp;"."&amp; mergeValue(C226)&amp;"."&amp; mergeValue(D226)&amp;"."&amp; mergeValue(E226)&amp;"."&amp; mergeValue(F226)&amp;"."&amp; mergeValue(G226)</f>
        <v>1.1.1.1.1.1.1</v>
      </c>
      <c r="M226" s="1071"/>
      <c r="N226" s="648"/>
      <c r="O226" s="765"/>
      <c r="P226" s="765"/>
      <c r="Q226" s="765"/>
      <c r="R226" s="1208"/>
      <c r="S226" s="1209" t="s">
        <v>84</v>
      </c>
      <c r="T226" s="1208"/>
      <c r="U226" s="1209" t="s">
        <v>84</v>
      </c>
      <c r="V226" s="765"/>
      <c r="W226" s="1201" t="s">
        <v>656</v>
      </c>
      <c r="X226" s="810" t="str">
        <f>strCheckDate(O227:V227)</f>
        <v/>
      </c>
      <c r="Y226" s="831"/>
      <c r="Z226" s="831" t="str">
        <f t="shared" si="3"/>
        <v/>
      </c>
      <c r="AA226" s="831"/>
      <c r="AB226" s="831"/>
      <c r="AC226" s="831"/>
      <c r="AD226" s="810"/>
      <c r="AE226" s="810"/>
      <c r="AF226" s="810"/>
      <c r="AG226" s="810"/>
      <c r="AH226" s="810"/>
      <c r="AI226" s="810"/>
      <c r="AJ226" s="810"/>
    </row>
    <row r="227" spans="1:36" s="801" customFormat="1" ht="14.25" hidden="1" customHeight="1">
      <c r="A227" s="1202"/>
      <c r="B227" s="1202"/>
      <c r="C227" s="1202"/>
      <c r="D227" s="1202"/>
      <c r="E227" s="1202"/>
      <c r="F227" s="1202"/>
      <c r="G227" s="885"/>
      <c r="H227" s="885"/>
      <c r="I227" s="1202"/>
      <c r="J227" s="1202"/>
      <c r="K227" s="893"/>
      <c r="L227" s="802"/>
      <c r="M227" s="648"/>
      <c r="N227" s="648"/>
      <c r="O227" s="765"/>
      <c r="P227" s="765"/>
      <c r="Q227" s="771" t="str">
        <f>R226 &amp; "-" &amp; T226</f>
        <v>-</v>
      </c>
      <c r="R227" s="1208"/>
      <c r="S227" s="1209"/>
      <c r="T227" s="1208"/>
      <c r="U227" s="1209"/>
      <c r="V227" s="765"/>
      <c r="W227" s="1201"/>
      <c r="X227" s="810"/>
      <c r="Y227" s="831"/>
      <c r="Z227" s="831" t="str">
        <f t="shared" si="3"/>
        <v/>
      </c>
      <c r="AA227" s="831"/>
      <c r="AB227" s="831"/>
      <c r="AC227" s="831"/>
      <c r="AD227" s="810"/>
      <c r="AE227" s="810"/>
      <c r="AF227" s="810"/>
      <c r="AG227" s="810"/>
      <c r="AH227" s="810"/>
      <c r="AI227" s="810"/>
      <c r="AJ227" s="810"/>
    </row>
    <row r="228" spans="1:36" s="801" customFormat="1" ht="15" customHeight="1">
      <c r="A228" s="1202"/>
      <c r="B228" s="1202"/>
      <c r="C228" s="1202"/>
      <c r="D228" s="1202"/>
      <c r="E228" s="1202"/>
      <c r="F228" s="1202"/>
      <c r="G228" s="887"/>
      <c r="H228" s="885"/>
      <c r="I228" s="1202"/>
      <c r="J228" s="1202"/>
      <c r="K228" s="892"/>
      <c r="L228" s="690"/>
      <c r="M228" s="559" t="s">
        <v>25</v>
      </c>
      <c r="N228" s="767"/>
      <c r="O228" s="767"/>
      <c r="P228" s="767"/>
      <c r="Q228" s="767"/>
      <c r="R228" s="767"/>
      <c r="S228" s="767"/>
      <c r="T228" s="767"/>
      <c r="U228" s="767"/>
      <c r="V228" s="764"/>
      <c r="W228" s="1201"/>
      <c r="X228" s="810"/>
      <c r="Y228" s="831"/>
      <c r="Z228" s="831" t="str">
        <f t="shared" si="3"/>
        <v>Добавить вид теплоносителя (параметры теплоносителя)</v>
      </c>
      <c r="AA228" s="831"/>
      <c r="AB228" s="831"/>
      <c r="AC228" s="831"/>
      <c r="AD228" s="810"/>
      <c r="AE228" s="810"/>
      <c r="AF228" s="810"/>
      <c r="AG228" s="810"/>
      <c r="AH228" s="810"/>
      <c r="AI228" s="810"/>
      <c r="AJ228" s="810"/>
    </row>
    <row r="229" spans="1:36" s="801" customFormat="1" ht="15" customHeight="1">
      <c r="A229" s="1202"/>
      <c r="B229" s="1202"/>
      <c r="C229" s="1202"/>
      <c r="D229" s="1202"/>
      <c r="E229" s="1202"/>
      <c r="F229" s="887"/>
      <c r="G229" s="887"/>
      <c r="H229" s="885"/>
      <c r="I229" s="1202"/>
      <c r="J229" s="887"/>
      <c r="K229" s="892"/>
      <c r="L229" s="690"/>
      <c r="M229" s="558" t="s">
        <v>11</v>
      </c>
      <c r="N229" s="767"/>
      <c r="O229" s="767"/>
      <c r="P229" s="767"/>
      <c r="Q229" s="767"/>
      <c r="R229" s="767"/>
      <c r="S229" s="767"/>
      <c r="T229" s="767"/>
      <c r="U229" s="766"/>
      <c r="V229" s="767"/>
      <c r="W229" s="667"/>
      <c r="X229" s="810"/>
      <c r="Y229" s="831"/>
      <c r="Z229" s="831" t="str">
        <f t="shared" si="3"/>
        <v>Добавить группу потребителей</v>
      </c>
      <c r="AA229" s="831"/>
      <c r="AB229" s="831"/>
      <c r="AC229" s="831"/>
      <c r="AD229" s="810"/>
      <c r="AE229" s="810"/>
      <c r="AF229" s="810"/>
      <c r="AG229" s="810"/>
      <c r="AH229" s="810"/>
      <c r="AI229" s="810"/>
      <c r="AJ229" s="810"/>
    </row>
    <row r="230" spans="1:36" s="801" customFormat="1" ht="15" customHeight="1">
      <c r="A230" s="1202"/>
      <c r="B230" s="1202"/>
      <c r="C230" s="1202"/>
      <c r="D230" s="1202"/>
      <c r="E230" s="891"/>
      <c r="F230" s="887"/>
      <c r="G230" s="887"/>
      <c r="H230" s="887"/>
      <c r="I230" s="883"/>
      <c r="J230" s="880"/>
      <c r="K230" s="890"/>
      <c r="L230" s="690"/>
      <c r="M230" s="762" t="s">
        <v>12</v>
      </c>
      <c r="N230" s="767"/>
      <c r="O230" s="767"/>
      <c r="P230" s="767"/>
      <c r="Q230" s="767"/>
      <c r="R230" s="767"/>
      <c r="S230" s="767"/>
      <c r="T230" s="767"/>
      <c r="U230" s="766"/>
      <c r="V230" s="767"/>
      <c r="W230" s="667"/>
      <c r="X230" s="810"/>
      <c r="Y230" s="831"/>
      <c r="Z230" s="831" t="str">
        <f t="shared" si="3"/>
        <v>Добавить схему подключения</v>
      </c>
      <c r="AA230" s="831"/>
      <c r="AB230" s="831"/>
      <c r="AC230" s="831"/>
      <c r="AD230" s="810"/>
      <c r="AE230" s="810"/>
      <c r="AF230" s="810"/>
      <c r="AG230" s="810"/>
      <c r="AH230" s="810"/>
      <c r="AI230" s="810"/>
      <c r="AJ230" s="810"/>
    </row>
    <row r="231" spans="1:36" s="801" customFormat="1" ht="15" customHeight="1">
      <c r="A231" s="1202"/>
      <c r="B231" s="1202"/>
      <c r="C231" s="1202"/>
      <c r="D231" s="891"/>
      <c r="E231" s="891"/>
      <c r="F231" s="887"/>
      <c r="G231" s="887"/>
      <c r="H231" s="887"/>
      <c r="I231" s="883"/>
      <c r="J231" s="880"/>
      <c r="K231" s="890"/>
      <c r="L231" s="690"/>
      <c r="M231" s="761" t="s">
        <v>17</v>
      </c>
      <c r="N231" s="767"/>
      <c r="O231" s="767"/>
      <c r="P231" s="767"/>
      <c r="Q231" s="767"/>
      <c r="R231" s="767"/>
      <c r="S231" s="767"/>
      <c r="T231" s="767"/>
      <c r="U231" s="766"/>
      <c r="V231" s="767"/>
      <c r="W231" s="667"/>
      <c r="X231" s="810"/>
      <c r="Y231" s="831"/>
      <c r="Z231" s="831" t="str">
        <f t="shared" si="3"/>
        <v>Добавить источник тепловой энергии</v>
      </c>
      <c r="AA231" s="831"/>
      <c r="AB231" s="831"/>
      <c r="AC231" s="831"/>
      <c r="AD231" s="810"/>
      <c r="AE231" s="810"/>
      <c r="AF231" s="810"/>
      <c r="AG231" s="810"/>
      <c r="AH231" s="810"/>
      <c r="AI231" s="810"/>
      <c r="AJ231" s="810"/>
    </row>
    <row r="232" spans="1:36" s="801" customFormat="1" ht="15" customHeight="1">
      <c r="A232" s="1202"/>
      <c r="B232" s="1202"/>
      <c r="C232" s="891"/>
      <c r="D232" s="891"/>
      <c r="E232" s="891"/>
      <c r="F232" s="891"/>
      <c r="G232" s="896"/>
      <c r="H232" s="883"/>
      <c r="I232" s="894"/>
      <c r="J232" s="880"/>
      <c r="K232" s="895"/>
      <c r="L232" s="690"/>
      <c r="M232" s="760" t="s">
        <v>18</v>
      </c>
      <c r="N232" s="767"/>
      <c r="O232" s="767"/>
      <c r="P232" s="767"/>
      <c r="Q232" s="767"/>
      <c r="R232" s="767"/>
      <c r="S232" s="767"/>
      <c r="T232" s="767"/>
      <c r="U232" s="766"/>
      <c r="V232" s="767"/>
      <c r="W232" s="667"/>
      <c r="X232" s="810"/>
      <c r="Y232" s="831"/>
      <c r="Z232" s="831" t="str">
        <f t="shared" si="3"/>
        <v>Добавить наименование системы теплоснабжения</v>
      </c>
      <c r="AA232" s="831"/>
      <c r="AB232" s="831"/>
      <c r="AC232" s="831"/>
      <c r="AD232" s="810"/>
      <c r="AE232" s="810"/>
      <c r="AF232" s="810"/>
      <c r="AG232" s="810"/>
      <c r="AH232" s="810"/>
      <c r="AI232" s="810"/>
      <c r="AJ232" s="810"/>
    </row>
    <row r="233" spans="1:36" s="801" customFormat="1" ht="15" customHeight="1">
      <c r="A233" s="1202"/>
      <c r="B233" s="891"/>
      <c r="C233" s="891"/>
      <c r="D233" s="891"/>
      <c r="E233" s="891"/>
      <c r="F233" s="891"/>
      <c r="G233" s="896"/>
      <c r="H233" s="883"/>
      <c r="I233" s="883"/>
      <c r="J233" s="880"/>
      <c r="K233" s="890"/>
      <c r="L233" s="690"/>
      <c r="M233" s="735" t="s">
        <v>19</v>
      </c>
      <c r="N233" s="767"/>
      <c r="O233" s="767"/>
      <c r="P233" s="767"/>
      <c r="Q233" s="767"/>
      <c r="R233" s="767"/>
      <c r="S233" s="767"/>
      <c r="T233" s="767"/>
      <c r="U233" s="766"/>
      <c r="V233" s="767"/>
      <c r="W233" s="667"/>
      <c r="X233" s="810"/>
      <c r="Y233" s="831"/>
      <c r="Z233" s="831" t="str">
        <f t="shared" si="3"/>
        <v>Добавить территорию действия тарифа</v>
      </c>
      <c r="AA233" s="831"/>
      <c r="AB233" s="831"/>
      <c r="AC233" s="831"/>
      <c r="AD233" s="810"/>
      <c r="AE233" s="810"/>
      <c r="AF233" s="810"/>
      <c r="AG233" s="810"/>
      <c r="AH233" s="810"/>
      <c r="AI233" s="810"/>
      <c r="AJ233" s="810"/>
    </row>
    <row r="234" spans="1:36" s="744" customFormat="1" ht="15" customHeight="1">
      <c r="A234" s="879"/>
      <c r="B234" s="879"/>
      <c r="C234" s="879"/>
      <c r="D234" s="879"/>
      <c r="E234" s="879"/>
      <c r="F234" s="879"/>
      <c r="G234" s="879"/>
      <c r="H234" s="879"/>
      <c r="I234" s="879"/>
      <c r="J234" s="879"/>
      <c r="K234" s="879"/>
      <c r="L234" s="494"/>
      <c r="M234" s="738" t="s">
        <v>309</v>
      </c>
      <c r="N234" s="767"/>
      <c r="O234" s="767"/>
      <c r="P234" s="767"/>
      <c r="Q234" s="767"/>
      <c r="R234" s="767"/>
      <c r="S234" s="767"/>
      <c r="T234" s="767"/>
      <c r="U234" s="766"/>
      <c r="V234" s="767"/>
      <c r="W234" s="767"/>
      <c r="X234" s="767"/>
      <c r="Y234" s="767"/>
      <c r="Z234" s="767"/>
      <c r="AA234" s="767"/>
      <c r="AB234" s="766"/>
      <c r="AC234" s="767"/>
      <c r="AD234" s="667"/>
      <c r="AE234" s="723"/>
      <c r="AF234" s="723"/>
      <c r="AG234" s="723"/>
      <c r="AH234" s="723"/>
    </row>
    <row r="235" spans="1:36" s="991" customFormat="1" ht="18.75" customHeight="1">
      <c r="X235" s="1012"/>
      <c r="Y235" s="1012"/>
      <c r="Z235" s="1012"/>
      <c r="AA235" s="1012"/>
      <c r="AB235" s="1012"/>
      <c r="AC235" s="1012"/>
      <c r="AD235" s="1012"/>
      <c r="AE235" s="1012"/>
      <c r="AF235" s="1012"/>
      <c r="AG235" s="1012"/>
      <c r="AH235" s="1012"/>
      <c r="AI235" s="1012"/>
      <c r="AJ235" s="1012"/>
    </row>
    <row r="236" spans="1:36" s="35" customFormat="1" ht="17.100000000000001" customHeight="1">
      <c r="G236" s="35" t="s">
        <v>13</v>
      </c>
      <c r="I236" s="35" t="s">
        <v>212</v>
      </c>
      <c r="V236" s="158"/>
      <c r="X236" s="217"/>
      <c r="Y236" s="217"/>
      <c r="Z236" s="217"/>
      <c r="AA236" s="217"/>
      <c r="AB236" s="217"/>
      <c r="AC236" s="217"/>
      <c r="AD236" s="217"/>
      <c r="AE236" s="217"/>
      <c r="AF236" s="217"/>
      <c r="AG236" s="217"/>
      <c r="AH236" s="217"/>
      <c r="AI236" s="217"/>
      <c r="AJ236" s="217"/>
    </row>
    <row r="237" spans="1:36" s="991" customFormat="1" ht="17.100000000000001" customHeight="1">
      <c r="L237" s="122"/>
      <c r="M237" s="122"/>
      <c r="N237" s="122"/>
      <c r="O237" s="122"/>
      <c r="P237" s="122"/>
      <c r="Q237" s="122"/>
      <c r="R237" s="122"/>
      <c r="S237" s="122"/>
      <c r="T237" s="122"/>
      <c r="U237" s="122"/>
      <c r="V237" s="122"/>
      <c r="W237" s="122"/>
      <c r="X237" s="1012"/>
      <c r="Y237" s="1012"/>
      <c r="Z237" s="1012"/>
      <c r="AA237" s="1012"/>
      <c r="AB237" s="1012"/>
      <c r="AC237" s="1012"/>
      <c r="AD237" s="1012"/>
      <c r="AE237" s="1012"/>
      <c r="AF237" s="1012"/>
      <c r="AG237" s="1012"/>
      <c r="AH237" s="1012"/>
      <c r="AI237" s="1012"/>
      <c r="AJ237" s="1012"/>
    </row>
    <row r="238" spans="1:36" s="992" customFormat="1" ht="22.5">
      <c r="A238" s="1202">
        <v>1</v>
      </c>
      <c r="B238" s="1017"/>
      <c r="C238" s="1017"/>
      <c r="D238" s="1017"/>
      <c r="E238" s="983"/>
      <c r="F238" s="1028"/>
      <c r="G238" s="1028"/>
      <c r="H238" s="1028"/>
      <c r="I238" s="985"/>
      <c r="J238" s="981"/>
      <c r="K238" s="965"/>
      <c r="L238" s="1032">
        <f>mergeValue(A238)</f>
        <v>1</v>
      </c>
      <c r="M238" s="643" t="s">
        <v>20</v>
      </c>
      <c r="N238" s="648"/>
      <c r="O238" s="1281"/>
      <c r="P238" s="1282"/>
      <c r="Q238" s="1282"/>
      <c r="R238" s="1282"/>
      <c r="S238" s="1282"/>
      <c r="T238" s="1282"/>
      <c r="U238" s="1282"/>
      <c r="V238" s="1283"/>
      <c r="W238" s="632" t="s">
        <v>476</v>
      </c>
      <c r="X238" s="1010"/>
      <c r="Y238" s="831"/>
      <c r="Z238" s="831" t="str">
        <f t="shared" ref="Z238:Z251" si="4">IF(M238="","",M238 )</f>
        <v>Наименование тарифа</v>
      </c>
      <c r="AA238" s="831"/>
      <c r="AB238" s="831"/>
      <c r="AC238" s="831"/>
      <c r="AD238" s="1010"/>
      <c r="AE238" s="1010"/>
      <c r="AF238" s="1010"/>
      <c r="AG238" s="1010"/>
      <c r="AH238" s="1010"/>
      <c r="AI238" s="1010"/>
      <c r="AJ238" s="1010"/>
    </row>
    <row r="239" spans="1:36" s="992" customFormat="1" ht="22.5">
      <c r="A239" s="1202"/>
      <c r="B239" s="1202">
        <v>1</v>
      </c>
      <c r="C239" s="1017"/>
      <c r="D239" s="1017"/>
      <c r="E239" s="1028"/>
      <c r="F239" s="1028"/>
      <c r="G239" s="1028"/>
      <c r="H239" s="1028"/>
      <c r="I239" s="1023"/>
      <c r="J239" s="956"/>
      <c r="K239" s="959"/>
      <c r="L239" s="1032" t="str">
        <f>mergeValue(A239) &amp;"."&amp; mergeValue(B239)</f>
        <v>1.1</v>
      </c>
      <c r="M239" s="694" t="s">
        <v>16</v>
      </c>
      <c r="N239" s="648"/>
      <c r="O239" s="1281"/>
      <c r="P239" s="1282"/>
      <c r="Q239" s="1282"/>
      <c r="R239" s="1282"/>
      <c r="S239" s="1282"/>
      <c r="T239" s="1282"/>
      <c r="U239" s="1282"/>
      <c r="V239" s="1283"/>
      <c r="W239" s="632" t="s">
        <v>477</v>
      </c>
      <c r="X239" s="1010"/>
      <c r="Y239" s="831"/>
      <c r="Z239" s="831" t="str">
        <f t="shared" si="4"/>
        <v>Территория действия тарифа</v>
      </c>
      <c r="AA239" s="831"/>
      <c r="AB239" s="831"/>
      <c r="AC239" s="831"/>
      <c r="AD239" s="1010"/>
      <c r="AE239" s="1010"/>
      <c r="AF239" s="1010"/>
      <c r="AG239" s="1010"/>
      <c r="AH239" s="1010"/>
      <c r="AI239" s="1010"/>
      <c r="AJ239" s="1010"/>
    </row>
    <row r="240" spans="1:36" s="992" customFormat="1" ht="22.5">
      <c r="A240" s="1202"/>
      <c r="B240" s="1202"/>
      <c r="C240" s="1202">
        <v>1</v>
      </c>
      <c r="D240" s="1017"/>
      <c r="E240" s="1028"/>
      <c r="F240" s="1028"/>
      <c r="G240" s="1028"/>
      <c r="H240" s="1028"/>
      <c r="I240" s="964"/>
      <c r="J240" s="956"/>
      <c r="K240" s="959"/>
      <c r="L240" s="1032" t="str">
        <f>mergeValue(A240) &amp;"."&amp; mergeValue(B240)&amp;"."&amp; mergeValue(C240)</f>
        <v>1.1.1</v>
      </c>
      <c r="M240" s="695" t="s">
        <v>7</v>
      </c>
      <c r="N240" s="648"/>
      <c r="O240" s="1281"/>
      <c r="P240" s="1282"/>
      <c r="Q240" s="1282"/>
      <c r="R240" s="1282"/>
      <c r="S240" s="1282"/>
      <c r="T240" s="1282"/>
      <c r="U240" s="1282"/>
      <c r="V240" s="1283"/>
      <c r="W240" s="632" t="s">
        <v>634</v>
      </c>
      <c r="X240" s="1010"/>
      <c r="Y240" s="831"/>
      <c r="Z240" s="831" t="str">
        <f t="shared" si="4"/>
        <v xml:space="preserve">Наименование системы теплоснабжения </v>
      </c>
      <c r="AA240" s="831"/>
      <c r="AB240" s="831"/>
      <c r="AC240" s="831"/>
      <c r="AD240" s="1010"/>
      <c r="AE240" s="1010"/>
      <c r="AF240" s="1010"/>
      <c r="AG240" s="1010"/>
      <c r="AH240" s="1010"/>
      <c r="AI240" s="1010"/>
      <c r="AJ240" s="1010"/>
    </row>
    <row r="241" spans="1:36" s="992" customFormat="1" ht="22.5">
      <c r="A241" s="1202"/>
      <c r="B241" s="1202"/>
      <c r="C241" s="1202"/>
      <c r="D241" s="1202">
        <v>1</v>
      </c>
      <c r="E241" s="1028"/>
      <c r="F241" s="1028"/>
      <c r="G241" s="1028"/>
      <c r="H241" s="1028"/>
      <c r="I241" s="964"/>
      <c r="J241" s="956"/>
      <c r="K241" s="959"/>
      <c r="L241" s="1032" t="str">
        <f>mergeValue(A241) &amp;"."&amp; mergeValue(B241)&amp;"."&amp; mergeValue(C241)&amp;"."&amp; mergeValue(D241)</f>
        <v>1.1.1.1</v>
      </c>
      <c r="M241" s="696" t="s">
        <v>22</v>
      </c>
      <c r="N241" s="648"/>
      <c r="O241" s="1281"/>
      <c r="P241" s="1282"/>
      <c r="Q241" s="1282"/>
      <c r="R241" s="1282"/>
      <c r="S241" s="1282"/>
      <c r="T241" s="1282"/>
      <c r="U241" s="1282"/>
      <c r="V241" s="1283"/>
      <c r="W241" s="632" t="s">
        <v>635</v>
      </c>
      <c r="X241" s="1010"/>
      <c r="Y241" s="831"/>
      <c r="Z241" s="831" t="str">
        <f t="shared" si="4"/>
        <v xml:space="preserve">Источник тепловой энергии  </v>
      </c>
      <c r="AA241" s="831"/>
      <c r="AB241" s="831"/>
      <c r="AC241" s="831"/>
      <c r="AD241" s="1010"/>
      <c r="AE241" s="1010"/>
      <c r="AF241" s="1010"/>
      <c r="AG241" s="1010"/>
      <c r="AH241" s="1010"/>
      <c r="AI241" s="1010"/>
      <c r="AJ241" s="1010"/>
    </row>
    <row r="242" spans="1:36" s="992" customFormat="1" ht="101.25">
      <c r="A242" s="1202"/>
      <c r="B242" s="1202"/>
      <c r="C242" s="1202"/>
      <c r="D242" s="1202"/>
      <c r="E242" s="1202">
        <v>1</v>
      </c>
      <c r="F242" s="1028"/>
      <c r="G242" s="1028"/>
      <c r="H242" s="1017">
        <v>1</v>
      </c>
      <c r="I242" s="1202">
        <v>1</v>
      </c>
      <c r="J242" s="1028"/>
      <c r="K242" s="967"/>
      <c r="L242" s="1032" t="str">
        <f>mergeValue(A242) &amp;"."&amp; mergeValue(B242)&amp;"."&amp; mergeValue(C242)&amp;"."&amp; mergeValue(D242)&amp;"."&amp; mergeValue(E242)</f>
        <v>1.1.1.1.1</v>
      </c>
      <c r="M242" s="556" t="s">
        <v>9</v>
      </c>
      <c r="N242" s="648"/>
      <c r="O242" s="1205"/>
      <c r="P242" s="1206"/>
      <c r="Q242" s="1206"/>
      <c r="R242" s="1206"/>
      <c r="S242" s="1206"/>
      <c r="T242" s="1206"/>
      <c r="U242" s="1206"/>
      <c r="V242" s="1207"/>
      <c r="W242" s="632" t="s">
        <v>639</v>
      </c>
      <c r="X242" s="1010"/>
      <c r="Y242" s="831"/>
      <c r="Z242" s="831" t="str">
        <f t="shared" si="4"/>
        <v>Схема подключения теплопотребляющей установки к коллектору источника тепловой энергии</v>
      </c>
      <c r="AA242" s="831"/>
      <c r="AB242" s="831"/>
      <c r="AC242" s="831"/>
      <c r="AD242" s="1010"/>
      <c r="AE242" s="1010"/>
      <c r="AF242" s="1010"/>
      <c r="AG242" s="1010"/>
      <c r="AH242" s="1010"/>
      <c r="AI242" s="1010"/>
      <c r="AJ242" s="1010"/>
    </row>
    <row r="243" spans="1:36" s="992" customFormat="1" ht="90">
      <c r="A243" s="1202"/>
      <c r="B243" s="1202"/>
      <c r="C243" s="1202"/>
      <c r="D243" s="1202"/>
      <c r="E243" s="1202"/>
      <c r="F243" s="1202">
        <v>1</v>
      </c>
      <c r="G243" s="1017"/>
      <c r="H243" s="1017"/>
      <c r="I243" s="1202"/>
      <c r="J243" s="1202">
        <v>1</v>
      </c>
      <c r="K243" s="968"/>
      <c r="L243" s="1032" t="str">
        <f>mergeValue(A243) &amp;"."&amp; mergeValue(B243)&amp;"."&amp; mergeValue(C243)&amp;"."&amp; mergeValue(D243)&amp;"."&amp; mergeValue(E243)&amp;"."&amp; mergeValue(F243)</f>
        <v>1.1.1.1.1.1</v>
      </c>
      <c r="M243" s="557" t="s">
        <v>10</v>
      </c>
      <c r="N243" s="648"/>
      <c r="O243" s="1205"/>
      <c r="P243" s="1206"/>
      <c r="Q243" s="1206"/>
      <c r="R243" s="1206"/>
      <c r="S243" s="1206"/>
      <c r="T243" s="1206"/>
      <c r="U243" s="1206"/>
      <c r="V243" s="1207"/>
      <c r="W243" s="632" t="s">
        <v>637</v>
      </c>
      <c r="X243" s="1010"/>
      <c r="Y243" s="831"/>
      <c r="Z243" s="831" t="str">
        <f t="shared" si="4"/>
        <v>Группа потребителей</v>
      </c>
      <c r="AA243" s="831"/>
      <c r="AB243" s="831"/>
      <c r="AC243" s="831"/>
      <c r="AD243" s="1010"/>
      <c r="AE243" s="1010"/>
      <c r="AF243" s="1010"/>
      <c r="AG243" s="1010"/>
      <c r="AH243" s="1010"/>
      <c r="AI243" s="1010"/>
      <c r="AJ243" s="1010"/>
    </row>
    <row r="244" spans="1:36" s="992" customFormat="1" ht="189" customHeight="1">
      <c r="A244" s="1202"/>
      <c r="B244" s="1202"/>
      <c r="C244" s="1202"/>
      <c r="D244" s="1202"/>
      <c r="E244" s="1202"/>
      <c r="F244" s="1202"/>
      <c r="G244" s="1017">
        <v>1</v>
      </c>
      <c r="H244" s="1017"/>
      <c r="I244" s="1202"/>
      <c r="J244" s="1202"/>
      <c r="K244" s="968">
        <v>1</v>
      </c>
      <c r="L244" s="1032" t="str">
        <f>mergeValue(A244) &amp;"."&amp; mergeValue(B244)&amp;"."&amp; mergeValue(C244)&amp;"."&amp; mergeValue(D244)&amp;"."&amp; mergeValue(E244)&amp;"."&amp; mergeValue(F244)&amp;"."&amp; mergeValue(G244)</f>
        <v>1.1.1.1.1.1.1</v>
      </c>
      <c r="M244" s="1071"/>
      <c r="N244" s="648"/>
      <c r="O244" s="685"/>
      <c r="P244" s="765"/>
      <c r="Q244" s="1096"/>
      <c r="R244" s="1208"/>
      <c r="S244" s="1209" t="s">
        <v>84</v>
      </c>
      <c r="T244" s="1208"/>
      <c r="U244" s="1209" t="s">
        <v>84</v>
      </c>
      <c r="V244" s="765"/>
      <c r="W244" s="1219" t="s">
        <v>656</v>
      </c>
      <c r="X244" s="1010" t="str">
        <f>strCheckDate(O245:V245)</f>
        <v/>
      </c>
      <c r="Y244" s="831"/>
      <c r="Z244" s="831" t="str">
        <f t="shared" si="4"/>
        <v/>
      </c>
      <c r="AA244" s="831"/>
      <c r="AB244" s="831"/>
      <c r="AC244" s="831"/>
      <c r="AD244" s="1010"/>
      <c r="AE244" s="1010"/>
      <c r="AF244" s="1010"/>
      <c r="AG244" s="1010"/>
      <c r="AH244" s="1010"/>
      <c r="AI244" s="1010"/>
      <c r="AJ244" s="1010"/>
    </row>
    <row r="245" spans="1:36" s="992" customFormat="1" ht="11.25" hidden="1" customHeight="1">
      <c r="A245" s="1202"/>
      <c r="B245" s="1202"/>
      <c r="C245" s="1202"/>
      <c r="D245" s="1202"/>
      <c r="E245" s="1202"/>
      <c r="F245" s="1202"/>
      <c r="G245" s="1017"/>
      <c r="H245" s="1017"/>
      <c r="I245" s="1202"/>
      <c r="J245" s="1202"/>
      <c r="K245" s="968"/>
      <c r="L245" s="802"/>
      <c r="M245" s="648"/>
      <c r="N245" s="648"/>
      <c r="O245" s="765"/>
      <c r="P245" s="765"/>
      <c r="Q245" s="771" t="str">
        <f>R244 &amp; "-" &amp; T244</f>
        <v>-</v>
      </c>
      <c r="R245" s="1208"/>
      <c r="S245" s="1209"/>
      <c r="T245" s="1208"/>
      <c r="U245" s="1209"/>
      <c r="V245" s="765"/>
      <c r="W245" s="1220"/>
      <c r="X245" s="1010"/>
      <c r="Y245" s="831"/>
      <c r="Z245" s="831" t="str">
        <f t="shared" si="4"/>
        <v/>
      </c>
      <c r="AA245" s="831"/>
      <c r="AB245" s="831"/>
      <c r="AC245" s="831"/>
      <c r="AD245" s="1010"/>
      <c r="AE245" s="1010"/>
      <c r="AF245" s="1010"/>
      <c r="AG245" s="1010"/>
      <c r="AH245" s="1010"/>
      <c r="AI245" s="1010"/>
      <c r="AJ245" s="1010"/>
    </row>
    <row r="246" spans="1:36" s="992" customFormat="1" ht="15" customHeight="1">
      <c r="A246" s="1202"/>
      <c r="B246" s="1202"/>
      <c r="C246" s="1202"/>
      <c r="D246" s="1202"/>
      <c r="E246" s="1202"/>
      <c r="F246" s="1202"/>
      <c r="G246" s="1028"/>
      <c r="H246" s="1017"/>
      <c r="I246" s="1202"/>
      <c r="J246" s="1202"/>
      <c r="K246" s="967"/>
      <c r="L246" s="690"/>
      <c r="M246" s="559" t="s">
        <v>25</v>
      </c>
      <c r="N246" s="1008"/>
      <c r="O246" s="1008"/>
      <c r="P246" s="1008"/>
      <c r="Q246" s="1008"/>
      <c r="R246" s="1008"/>
      <c r="S246" s="1008"/>
      <c r="T246" s="1008"/>
      <c r="U246" s="1008"/>
      <c r="V246" s="764"/>
      <c r="W246" s="1221"/>
      <c r="X246" s="1010"/>
      <c r="Y246" s="831"/>
      <c r="Z246" s="831" t="str">
        <f t="shared" si="4"/>
        <v>Добавить вид теплоносителя (параметры теплоносителя)</v>
      </c>
      <c r="AA246" s="831"/>
      <c r="AB246" s="831"/>
      <c r="AC246" s="831"/>
      <c r="AD246" s="1010"/>
      <c r="AE246" s="1010"/>
      <c r="AF246" s="1010"/>
      <c r="AG246" s="1010"/>
      <c r="AH246" s="1010"/>
      <c r="AI246" s="1010"/>
      <c r="AJ246" s="1010"/>
    </row>
    <row r="247" spans="1:36" s="992" customFormat="1" ht="15" customHeight="1">
      <c r="A247" s="1202"/>
      <c r="B247" s="1202"/>
      <c r="C247" s="1202"/>
      <c r="D247" s="1202"/>
      <c r="E247" s="1202"/>
      <c r="F247" s="1028"/>
      <c r="G247" s="1028"/>
      <c r="H247" s="1017"/>
      <c r="I247" s="1202"/>
      <c r="J247" s="1028"/>
      <c r="K247" s="967"/>
      <c r="L247" s="690"/>
      <c r="M247" s="558" t="s">
        <v>11</v>
      </c>
      <c r="N247" s="1008"/>
      <c r="O247" s="1008"/>
      <c r="P247" s="1008"/>
      <c r="Q247" s="1008"/>
      <c r="R247" s="1008"/>
      <c r="S247" s="1008"/>
      <c r="T247" s="1008"/>
      <c r="U247" s="1007"/>
      <c r="V247" s="1008"/>
      <c r="W247" s="667"/>
      <c r="X247" s="1010"/>
      <c r="Y247" s="831"/>
      <c r="Z247" s="831" t="str">
        <f t="shared" si="4"/>
        <v>Добавить группу потребителей</v>
      </c>
      <c r="AA247" s="831"/>
      <c r="AB247" s="831"/>
      <c r="AC247" s="831"/>
      <c r="AD247" s="1010"/>
      <c r="AE247" s="1010"/>
      <c r="AF247" s="1010"/>
      <c r="AG247" s="1010"/>
      <c r="AH247" s="1010"/>
      <c r="AI247" s="1010"/>
      <c r="AJ247" s="1010"/>
    </row>
    <row r="248" spans="1:36" s="992" customFormat="1" ht="15" customHeight="1">
      <c r="A248" s="1202"/>
      <c r="B248" s="1202"/>
      <c r="C248" s="1202"/>
      <c r="D248" s="1202"/>
      <c r="E248" s="966"/>
      <c r="F248" s="1028"/>
      <c r="G248" s="1028"/>
      <c r="H248" s="1028"/>
      <c r="I248" s="981"/>
      <c r="J248" s="996"/>
      <c r="K248" s="965"/>
      <c r="L248" s="690"/>
      <c r="M248" s="1003" t="s">
        <v>12</v>
      </c>
      <c r="N248" s="1008"/>
      <c r="O248" s="1008"/>
      <c r="P248" s="1008"/>
      <c r="Q248" s="1008"/>
      <c r="R248" s="1008"/>
      <c r="S248" s="1008"/>
      <c r="T248" s="1008"/>
      <c r="U248" s="1007"/>
      <c r="V248" s="1008"/>
      <c r="W248" s="667"/>
      <c r="X248" s="1010"/>
      <c r="Y248" s="831"/>
      <c r="Z248" s="831" t="str">
        <f t="shared" si="4"/>
        <v>Добавить схему подключения</v>
      </c>
      <c r="AA248" s="831"/>
      <c r="AB248" s="831"/>
      <c r="AC248" s="831"/>
      <c r="AD248" s="1010"/>
      <c r="AE248" s="1010"/>
      <c r="AF248" s="1010"/>
      <c r="AG248" s="1010"/>
      <c r="AH248" s="1010"/>
      <c r="AI248" s="1010"/>
      <c r="AJ248" s="1010"/>
    </row>
    <row r="249" spans="1:36" s="992" customFormat="1" ht="15" customHeight="1">
      <c r="A249" s="1202"/>
      <c r="B249" s="1202"/>
      <c r="C249" s="1202"/>
      <c r="D249" s="966"/>
      <c r="E249" s="966"/>
      <c r="F249" s="1028"/>
      <c r="G249" s="1028"/>
      <c r="H249" s="1028"/>
      <c r="I249" s="981"/>
      <c r="J249" s="996"/>
      <c r="K249" s="965"/>
      <c r="L249" s="690"/>
      <c r="M249" s="1002" t="s">
        <v>17</v>
      </c>
      <c r="N249" s="1008"/>
      <c r="O249" s="1008"/>
      <c r="P249" s="1008"/>
      <c r="Q249" s="1008"/>
      <c r="R249" s="1008"/>
      <c r="S249" s="1008"/>
      <c r="T249" s="1008"/>
      <c r="U249" s="1007"/>
      <c r="V249" s="1008"/>
      <c r="W249" s="667"/>
      <c r="X249" s="1010"/>
      <c r="Y249" s="831"/>
      <c r="Z249" s="831" t="str">
        <f t="shared" si="4"/>
        <v>Добавить источник тепловой энергии</v>
      </c>
      <c r="AA249" s="831"/>
      <c r="AB249" s="831"/>
      <c r="AC249" s="831"/>
      <c r="AD249" s="1010"/>
      <c r="AE249" s="1010"/>
      <c r="AF249" s="1010"/>
      <c r="AG249" s="1010"/>
      <c r="AH249" s="1010"/>
      <c r="AI249" s="1010"/>
      <c r="AJ249" s="1010"/>
    </row>
    <row r="250" spans="1:36" s="992" customFormat="1" ht="15" customHeight="1">
      <c r="A250" s="1202"/>
      <c r="B250" s="1202"/>
      <c r="C250" s="966"/>
      <c r="D250" s="966"/>
      <c r="E250" s="966"/>
      <c r="F250" s="966"/>
      <c r="G250" s="971"/>
      <c r="H250" s="981"/>
      <c r="I250" s="969"/>
      <c r="J250" s="996"/>
      <c r="K250" s="970"/>
      <c r="L250" s="690"/>
      <c r="M250" s="1001" t="s">
        <v>18</v>
      </c>
      <c r="N250" s="1008"/>
      <c r="O250" s="1008"/>
      <c r="P250" s="1008"/>
      <c r="Q250" s="1008"/>
      <c r="R250" s="1008"/>
      <c r="S250" s="1008"/>
      <c r="T250" s="1008"/>
      <c r="U250" s="1007"/>
      <c r="V250" s="1008"/>
      <c r="W250" s="667"/>
      <c r="X250" s="1010"/>
      <c r="Y250" s="831"/>
      <c r="Z250" s="831" t="str">
        <f t="shared" si="4"/>
        <v>Добавить наименование системы теплоснабжения</v>
      </c>
      <c r="AA250" s="831"/>
      <c r="AB250" s="831"/>
      <c r="AC250" s="831"/>
      <c r="AD250" s="1010"/>
      <c r="AE250" s="1010"/>
      <c r="AF250" s="1010"/>
      <c r="AG250" s="1010"/>
      <c r="AH250" s="1010"/>
      <c r="AI250" s="1010"/>
      <c r="AJ250" s="1010"/>
    </row>
    <row r="251" spans="1:36" s="992" customFormat="1" ht="15" customHeight="1">
      <c r="A251" s="1202"/>
      <c r="B251" s="966"/>
      <c r="C251" s="966"/>
      <c r="D251" s="966"/>
      <c r="E251" s="966"/>
      <c r="F251" s="966"/>
      <c r="G251" s="971"/>
      <c r="H251" s="981"/>
      <c r="I251" s="981"/>
      <c r="J251" s="996"/>
      <c r="K251" s="965"/>
      <c r="L251" s="690"/>
      <c r="M251" s="735" t="s">
        <v>19</v>
      </c>
      <c r="N251" s="1008"/>
      <c r="O251" s="1008"/>
      <c r="P251" s="1008"/>
      <c r="Q251" s="1008"/>
      <c r="R251" s="1008"/>
      <c r="S251" s="1008"/>
      <c r="T251" s="1008"/>
      <c r="U251" s="1007"/>
      <c r="V251" s="1008"/>
      <c r="W251" s="667"/>
      <c r="X251" s="1010"/>
      <c r="Y251" s="831"/>
      <c r="Z251" s="831" t="str">
        <f t="shared" si="4"/>
        <v>Добавить территорию действия тарифа</v>
      </c>
      <c r="AA251" s="831"/>
      <c r="AB251" s="831"/>
      <c r="AC251" s="831"/>
      <c r="AD251" s="1010"/>
      <c r="AE251" s="1010"/>
      <c r="AF251" s="1010"/>
      <c r="AG251" s="1010"/>
      <c r="AH251" s="1010"/>
      <c r="AI251" s="1010"/>
      <c r="AJ251" s="1010"/>
    </row>
    <row r="252" spans="1:36" s="991" customFormat="1" ht="15" customHeight="1">
      <c r="L252" s="494"/>
      <c r="M252" s="738" t="s">
        <v>309</v>
      </c>
      <c r="N252" s="1008"/>
      <c r="O252" s="1008"/>
      <c r="P252" s="1008"/>
      <c r="Q252" s="1008"/>
      <c r="R252" s="1008"/>
      <c r="S252" s="1008"/>
      <c r="T252" s="1008"/>
      <c r="U252" s="1007"/>
      <c r="V252" s="1008"/>
      <c r="W252" s="667"/>
      <c r="X252" s="1012"/>
      <c r="Y252" s="1012"/>
      <c r="Z252" s="1012"/>
      <c r="AA252" s="1012"/>
      <c r="AB252" s="1012"/>
      <c r="AC252" s="1012"/>
      <c r="AD252" s="1012"/>
      <c r="AE252" s="1012"/>
      <c r="AF252" s="1012"/>
      <c r="AG252" s="1012"/>
      <c r="AH252" s="1012"/>
    </row>
    <row r="253" spans="1:36" s="599" customFormat="1" ht="15" customHeight="1">
      <c r="A253" s="598"/>
      <c r="B253" s="598"/>
      <c r="C253" s="598"/>
      <c r="D253" s="598"/>
      <c r="E253" s="598"/>
      <c r="F253" s="598"/>
      <c r="G253" s="597"/>
      <c r="H253" s="598"/>
      <c r="I253" s="408"/>
      <c r="J253" s="684"/>
      <c r="K253" s="408"/>
      <c r="L253" s="600"/>
      <c r="M253" s="678"/>
      <c r="N253" s="777"/>
      <c r="O253" s="777"/>
      <c r="P253" s="777"/>
      <c r="Q253" s="777"/>
      <c r="R253" s="777"/>
      <c r="S253" s="777"/>
      <c r="T253" s="777"/>
      <c r="U253" s="682"/>
      <c r="V253" s="777"/>
      <c r="W253" s="777"/>
      <c r="X253" s="777"/>
      <c r="Y253" s="777"/>
      <c r="Z253" s="777"/>
      <c r="AA253" s="777"/>
      <c r="AB253" s="682"/>
      <c r="AC253" s="777"/>
      <c r="AD253" s="682"/>
      <c r="AE253" s="598"/>
      <c r="AF253" s="598"/>
      <c r="AG253" s="598"/>
      <c r="AH253" s="598"/>
    </row>
    <row r="254" spans="1:36" s="35" customFormat="1" ht="11.25">
      <c r="A254" s="35" t="s">
        <v>277</v>
      </c>
    </row>
    <row r="255" spans="1:36" ht="11.25"/>
    <row r="256" spans="1:36" s="13" customFormat="1" ht="15" customHeight="1">
      <c r="C256" s="167"/>
      <c r="D256" s="123"/>
      <c r="E256" s="1075"/>
    </row>
    <row r="258" spans="1:24" s="35" customFormat="1" ht="17.100000000000001" customHeight="1">
      <c r="A258" s="35" t="s">
        <v>276</v>
      </c>
    </row>
    <row r="260" spans="1:24" s="36" customFormat="1" ht="17.100000000000001" customHeight="1">
      <c r="A260" s="98"/>
      <c r="B260" s="98"/>
      <c r="C260" s="86"/>
      <c r="D260" s="151"/>
      <c r="E260" s="106">
        <v>1</v>
      </c>
      <c r="F260" s="107"/>
      <c r="G260" s="107"/>
      <c r="H260" s="107"/>
      <c r="I260" s="107"/>
      <c r="J260" s="107"/>
      <c r="K260" s="107"/>
      <c r="L260" s="107"/>
      <c r="M260" s="107"/>
      <c r="N260" s="107"/>
      <c r="O260" s="107"/>
      <c r="P260" s="107"/>
      <c r="Q260" s="107"/>
      <c r="R260" s="108"/>
      <c r="S260" s="108"/>
      <c r="T260" s="108"/>
      <c r="U260" s="109"/>
      <c r="V260" s="109"/>
      <c r="W260" s="109"/>
      <c r="X260" s="110"/>
    </row>
    <row r="262" spans="1:24" s="35" customFormat="1" ht="17.100000000000001" customHeight="1">
      <c r="A262" s="35" t="s">
        <v>277</v>
      </c>
    </row>
    <row r="263" spans="1:24" ht="17.100000000000001" customHeight="1">
      <c r="G263" s="95"/>
      <c r="H263" s="95"/>
    </row>
    <row r="264" spans="1:24" s="36" customFormat="1" ht="17.100000000000001" customHeight="1">
      <c r="A264" s="97"/>
      <c r="B264" s="88"/>
      <c r="C264" s="86"/>
      <c r="D264" s="151"/>
      <c r="E264" s="111" t="s">
        <v>93</v>
      </c>
      <c r="F264" s="107"/>
      <c r="G264" s="107"/>
      <c r="H264" s="107"/>
      <c r="I264" s="107"/>
      <c r="J264" s="108"/>
      <c r="K264" s="108"/>
      <c r="L264" s="108"/>
      <c r="M264" s="109"/>
      <c r="N264" s="109"/>
      <c r="O264" s="109"/>
      <c r="P264" s="110"/>
      <c r="Q264" s="89"/>
      <c r="R264" s="89"/>
      <c r="S264" s="89"/>
      <c r="T264" s="89"/>
      <c r="U264" s="89"/>
      <c r="V264" s="89"/>
      <c r="W264" s="89"/>
      <c r="X264" s="89"/>
    </row>
    <row r="266" spans="1:24" s="35" customFormat="1" ht="17.100000000000001" customHeight="1">
      <c r="A266" s="35" t="s">
        <v>278</v>
      </c>
    </row>
    <row r="267" spans="1:24" ht="17.100000000000001" customHeight="1">
      <c r="G267" s="95"/>
      <c r="H267" s="95"/>
    </row>
    <row r="268" spans="1:24" s="36" customFormat="1" ht="17.100000000000001" customHeight="1">
      <c r="A268" s="97"/>
      <c r="B268" s="88"/>
      <c r="C268" s="86"/>
      <c r="D268" s="151"/>
      <c r="E268" s="111" t="s">
        <v>93</v>
      </c>
      <c r="F268" s="107"/>
      <c r="G268" s="107"/>
      <c r="H268" s="107"/>
      <c r="I268" s="107"/>
      <c r="J268" s="108"/>
      <c r="K268" s="108"/>
      <c r="L268" s="108"/>
      <c r="M268" s="109"/>
      <c r="N268" s="109"/>
      <c r="O268" s="109"/>
      <c r="P268" s="110"/>
      <c r="Q268" s="89"/>
      <c r="R268" s="89"/>
      <c r="S268" s="89"/>
      <c r="T268" s="89"/>
      <c r="U268" s="89"/>
      <c r="V268" s="89"/>
      <c r="W268" s="89"/>
      <c r="X268" s="89"/>
    </row>
    <row r="270" spans="1:24" s="35" customFormat="1" ht="17.100000000000001" customHeight="1">
      <c r="A270" s="35" t="s">
        <v>305</v>
      </c>
      <c r="B270" s="35" t="s">
        <v>306</v>
      </c>
      <c r="C270" s="35" t="s">
        <v>307</v>
      </c>
    </row>
    <row r="272" spans="1:24" s="23" customFormat="1" ht="20.100000000000001" customHeight="1">
      <c r="A272" s="91"/>
      <c r="B272" s="90"/>
      <c r="C272" s="20"/>
      <c r="D272" s="21"/>
      <c r="F272" s="40" t="s">
        <v>81</v>
      </c>
      <c r="G272" s="27"/>
      <c r="I272" s="55"/>
    </row>
    <row r="273" spans="1:9" s="23" customFormat="1" ht="22.5">
      <c r="A273" s="91"/>
      <c r="B273" s="92"/>
      <c r="C273" s="20"/>
      <c r="D273" s="33"/>
      <c r="E273" s="32" t="s">
        <v>77</v>
      </c>
      <c r="F273" s="34"/>
      <c r="G273" s="27"/>
      <c r="I273" s="55"/>
    </row>
    <row r="274" spans="1:9" s="23" customFormat="1" ht="19.5">
      <c r="A274" s="91"/>
      <c r="B274" s="92"/>
      <c r="C274" s="20"/>
      <c r="D274" s="33"/>
      <c r="E274" s="32" t="s">
        <v>78</v>
      </c>
      <c r="F274" s="34"/>
      <c r="G274" s="27"/>
      <c r="I274" s="55"/>
    </row>
    <row r="275" spans="1:9" s="23" customFormat="1" ht="13.5" customHeight="1">
      <c r="A275" s="90"/>
      <c r="B275" s="90"/>
      <c r="C275" s="20"/>
      <c r="D275" s="24"/>
      <c r="E275" s="25"/>
      <c r="F275" s="39"/>
      <c r="G275" s="21"/>
      <c r="I275" s="55"/>
    </row>
    <row r="276" spans="1:9" s="23" customFormat="1" ht="20.100000000000001" customHeight="1">
      <c r="A276" s="91"/>
      <c r="B276" s="90"/>
      <c r="C276" s="20"/>
      <c r="D276" s="21"/>
      <c r="F276" s="40" t="s">
        <v>172</v>
      </c>
      <c r="G276" s="27"/>
      <c r="I276" s="55"/>
    </row>
    <row r="277" spans="1:9" s="23" customFormat="1" ht="22.5">
      <c r="A277" s="91"/>
      <c r="B277" s="92"/>
      <c r="C277" s="20"/>
      <c r="D277" s="33"/>
      <c r="E277" s="41" t="s">
        <v>87</v>
      </c>
      <c r="F277" s="34"/>
      <c r="G277" s="27"/>
      <c r="I277" s="55"/>
    </row>
    <row r="278" spans="1:9" s="23" customFormat="1" ht="22.5">
      <c r="A278" s="91"/>
      <c r="B278" s="92"/>
      <c r="C278" s="20"/>
      <c r="D278" s="33"/>
      <c r="E278" s="41" t="s">
        <v>171</v>
      </c>
      <c r="F278" s="34"/>
      <c r="G278" s="27"/>
      <c r="I278" s="55"/>
    </row>
    <row r="279" spans="1:9" s="23" customFormat="1" ht="13.5" customHeight="1">
      <c r="A279" s="90"/>
      <c r="B279" s="90"/>
      <c r="C279" s="20"/>
      <c r="D279" s="24"/>
      <c r="E279" s="25"/>
      <c r="F279" s="39"/>
      <c r="G279" s="21"/>
      <c r="I279" s="55"/>
    </row>
    <row r="280" spans="1:9" s="23" customFormat="1" ht="20.100000000000001" customHeight="1">
      <c r="A280" s="91"/>
      <c r="B280" s="90"/>
      <c r="C280" s="20"/>
      <c r="D280" s="21"/>
      <c r="F280" s="40" t="s">
        <v>173</v>
      </c>
      <c r="G280" s="27"/>
      <c r="I280" s="55"/>
    </row>
    <row r="281" spans="1:9" s="23" customFormat="1" ht="22.5">
      <c r="A281" s="91"/>
      <c r="B281" s="92"/>
      <c r="C281" s="20"/>
      <c r="D281" s="33"/>
      <c r="E281" s="41" t="s">
        <v>87</v>
      </c>
      <c r="F281" s="34"/>
      <c r="G281" s="27"/>
      <c r="I281" s="55"/>
    </row>
    <row r="282" spans="1:9" s="23" customFormat="1" ht="22.5">
      <c r="A282" s="91"/>
      <c r="B282" s="92"/>
      <c r="C282" s="20"/>
      <c r="D282" s="33"/>
      <c r="E282" s="41" t="s">
        <v>171</v>
      </c>
      <c r="F282" s="34"/>
      <c r="G282" s="27"/>
      <c r="I282" s="55"/>
    </row>
    <row r="283" spans="1:9" s="23" customFormat="1" ht="13.5" customHeight="1">
      <c r="A283" s="90"/>
      <c r="B283" s="90"/>
      <c r="C283" s="20"/>
      <c r="D283" s="24"/>
      <c r="E283" s="25"/>
      <c r="F283" s="39"/>
      <c r="G283" s="21"/>
      <c r="I283" s="55"/>
    </row>
    <row r="284" spans="1:9" s="23" customFormat="1" ht="20.100000000000001" customHeight="1">
      <c r="A284" s="91"/>
      <c r="B284" s="90"/>
      <c r="C284" s="20"/>
      <c r="D284" s="21"/>
      <c r="F284" s="40" t="s">
        <v>174</v>
      </c>
      <c r="G284" s="27"/>
      <c r="I284" s="55"/>
    </row>
    <row r="285" spans="1:9" s="23" customFormat="1" ht="22.5">
      <c r="A285" s="91"/>
      <c r="B285" s="92"/>
      <c r="C285" s="20"/>
      <c r="D285" s="33"/>
      <c r="E285" s="32" t="s">
        <v>87</v>
      </c>
      <c r="F285" s="34"/>
      <c r="G285" s="27"/>
      <c r="I285" s="55"/>
    </row>
    <row r="286" spans="1:9" s="23" customFormat="1" ht="19.5">
      <c r="A286" s="91"/>
      <c r="B286" s="92"/>
      <c r="C286" s="20"/>
      <c r="D286" s="33"/>
      <c r="E286" s="32" t="s">
        <v>88</v>
      </c>
      <c r="F286" s="34"/>
      <c r="G286" s="27"/>
      <c r="I286" s="55"/>
    </row>
    <row r="287" spans="1:9" s="23" customFormat="1" ht="22.5">
      <c r="A287" s="91"/>
      <c r="B287" s="92"/>
      <c r="C287" s="20"/>
      <c r="D287" s="33"/>
      <c r="E287" s="41" t="s">
        <v>171</v>
      </c>
      <c r="F287" s="34"/>
      <c r="G287" s="27"/>
      <c r="I287" s="55"/>
    </row>
    <row r="288" spans="1:9" s="23" customFormat="1" ht="19.5">
      <c r="A288" s="91"/>
      <c r="B288" s="92"/>
      <c r="C288" s="20"/>
      <c r="D288" s="33"/>
      <c r="E288" s="32" t="s">
        <v>89</v>
      </c>
      <c r="F288" s="34"/>
      <c r="G288" s="27"/>
      <c r="I288" s="55"/>
    </row>
    <row r="290" spans="1:83" s="35" customFormat="1" ht="17.100000000000001" customHeight="1">
      <c r="A290" s="35" t="s">
        <v>326</v>
      </c>
    </row>
    <row r="292" spans="1:83" s="127" customFormat="1" ht="14.25">
      <c r="A292" s="185" t="s">
        <v>50</v>
      </c>
      <c r="B292" s="135" t="s">
        <v>253</v>
      </c>
      <c r="C292" s="136"/>
      <c r="D292" s="138"/>
      <c r="E292" s="448"/>
      <c r="F292" s="1088"/>
      <c r="G292" s="1088"/>
      <c r="H292" s="1088"/>
      <c r="I292" s="1093"/>
      <c r="J292" s="314"/>
      <c r="K292" s="315"/>
      <c r="M292" s="454" t="str">
        <f>IF(ISERROR(INDEX(kind_of_nameforms,MATCH(E292,kind_of_forms,0),1)),"",INDEX(kind_of_nameforms,MATCH(E292,kind_of_forms,0),1))</f>
        <v/>
      </c>
    </row>
    <row r="295" spans="1:83" s="261" customFormat="1" ht="15">
      <c r="A295" s="35" t="s">
        <v>404</v>
      </c>
      <c r="B295" s="35"/>
      <c r="C295" s="35"/>
      <c r="D295" s="35"/>
      <c r="E295" s="35"/>
      <c r="F295" s="35"/>
      <c r="G295" s="35"/>
      <c r="H295" s="35"/>
      <c r="I295" s="35"/>
      <c r="J295" s="35"/>
      <c r="K295" s="35"/>
      <c r="L295" s="35"/>
      <c r="M295" s="35"/>
      <c r="N295" s="35"/>
      <c r="O295" s="35"/>
      <c r="P295" s="35"/>
      <c r="Q295" s="35"/>
      <c r="R295" s="35"/>
      <c r="S295" s="35"/>
      <c r="T295" s="35"/>
      <c r="U295" s="260"/>
      <c r="V295" s="35"/>
      <c r="W295" s="35"/>
    </row>
    <row r="296" spans="1:83" s="261" customFormat="1" ht="15">
      <c r="D296" s="359"/>
      <c r="E296" s="359"/>
      <c r="F296" s="359"/>
      <c r="G296" s="359"/>
      <c r="H296" s="359"/>
      <c r="I296" s="359"/>
      <c r="J296" s="359"/>
      <c r="K296" s="359"/>
      <c r="L296" s="359"/>
      <c r="U296" s="262"/>
    </row>
    <row r="297" spans="1:83" s="265" customFormat="1" ht="15" customHeight="1">
      <c r="A297" s="89"/>
      <c r="B297" s="186" t="s">
        <v>405</v>
      </c>
      <c r="C297" s="1284"/>
      <c r="D297" s="1150">
        <v>1</v>
      </c>
      <c r="E297" s="1204"/>
      <c r="F297" s="353"/>
      <c r="G297" s="188">
        <v>0</v>
      </c>
      <c r="H297" s="358"/>
      <c r="I297" s="250"/>
      <c r="J297" s="395" t="s">
        <v>519</v>
      </c>
      <c r="K297" s="155"/>
      <c r="L297" s="266"/>
      <c r="M297" s="212">
        <f>mergeValue(H297)</f>
        <v>0</v>
      </c>
      <c r="N297" s="202"/>
      <c r="O297" s="202"/>
      <c r="P297" s="212" t="str">
        <f>IF(ISERROR(MATCH(Q297,MODesc,0)),"n","y")</f>
        <v>n</v>
      </c>
      <c r="Q297" s="202"/>
      <c r="R297" s="212" t="str">
        <f>K297&amp;"("&amp;L297&amp;")"</f>
        <v>()</v>
      </c>
      <c r="S297" s="186"/>
      <c r="T297" s="186"/>
      <c r="U297" s="248"/>
      <c r="V297" s="186"/>
      <c r="W297" s="186"/>
      <c r="X297" s="186"/>
      <c r="Y297" s="264"/>
      <c r="Z297" s="264"/>
      <c r="AA297" s="227"/>
      <c r="AB297" s="227"/>
      <c r="AC297" s="227"/>
      <c r="AD297" s="227"/>
      <c r="AE297" s="227"/>
      <c r="AF297" s="227"/>
      <c r="AG297" s="227"/>
      <c r="AH297" s="227"/>
      <c r="AI297" s="227"/>
      <c r="AJ297" s="227"/>
      <c r="AK297" s="227"/>
      <c r="AL297" s="227"/>
      <c r="AM297" s="227"/>
      <c r="AN297" s="227"/>
      <c r="AO297" s="227"/>
      <c r="AP297" s="227"/>
      <c r="AQ297" s="227"/>
      <c r="AR297" s="227"/>
      <c r="AS297" s="227"/>
      <c r="AT297" s="227"/>
      <c r="AU297" s="227"/>
      <c r="AV297" s="227"/>
      <c r="AW297" s="227"/>
      <c r="AX297" s="227"/>
      <c r="AY297" s="227"/>
      <c r="AZ297" s="227"/>
      <c r="BA297" s="227"/>
      <c r="BB297" s="227"/>
      <c r="BC297" s="227"/>
      <c r="BD297" s="227"/>
      <c r="BE297" s="227"/>
      <c r="BF297" s="227"/>
      <c r="BG297" s="227"/>
      <c r="BH297" s="227"/>
      <c r="BI297" s="227"/>
      <c r="BJ297" s="227"/>
      <c r="BK297" s="227"/>
      <c r="BL297" s="227"/>
      <c r="BM297" s="227"/>
      <c r="BN297" s="227"/>
      <c r="BO297" s="227"/>
      <c r="BP297" s="227"/>
      <c r="BQ297" s="227"/>
      <c r="BR297" s="227"/>
      <c r="BS297" s="227"/>
      <c r="BT297" s="227"/>
      <c r="BU297" s="227"/>
      <c r="BV297" s="264"/>
      <c r="BW297" s="264"/>
      <c r="BX297" s="264"/>
      <c r="BY297" s="264"/>
      <c r="BZ297" s="264"/>
      <c r="CA297" s="264"/>
      <c r="CB297" s="264"/>
      <c r="CC297" s="264"/>
      <c r="CD297" s="264"/>
      <c r="CE297" s="264"/>
    </row>
    <row r="298" spans="1:83" s="265" customFormat="1" ht="15" customHeight="1">
      <c r="A298" s="89"/>
      <c r="B298" s="89"/>
      <c r="C298" s="1284"/>
      <c r="D298" s="1150"/>
      <c r="E298" s="1204"/>
      <c r="F298" s="250"/>
      <c r="G298" s="251"/>
      <c r="H298" s="155" t="s">
        <v>403</v>
      </c>
      <c r="I298" s="251"/>
      <c r="J298" s="251"/>
      <c r="K298" s="267"/>
      <c r="L298" s="266"/>
      <c r="M298" s="202"/>
      <c r="N298" s="202"/>
      <c r="O298" s="202"/>
      <c r="P298" s="202"/>
      <c r="Q298" s="212"/>
      <c r="R298" s="202"/>
      <c r="S298" s="186"/>
      <c r="T298" s="186"/>
      <c r="U298" s="248"/>
      <c r="V298" s="186"/>
      <c r="W298" s="186"/>
      <c r="X298" s="186"/>
      <c r="Y298" s="264"/>
      <c r="Z298" s="264"/>
      <c r="AA298" s="227"/>
      <c r="AB298" s="227"/>
      <c r="AC298" s="227"/>
      <c r="AD298" s="227"/>
      <c r="AE298" s="227"/>
      <c r="AF298" s="227"/>
      <c r="AG298" s="227"/>
      <c r="AH298" s="227"/>
      <c r="AI298" s="227"/>
      <c r="AJ298" s="227"/>
      <c r="AK298" s="227"/>
      <c r="AL298" s="227"/>
      <c r="AM298" s="227"/>
      <c r="AN298" s="227"/>
      <c r="AO298" s="227"/>
      <c r="AP298" s="227"/>
      <c r="AQ298" s="227"/>
      <c r="AR298" s="227"/>
      <c r="AS298" s="227"/>
      <c r="AT298" s="227"/>
      <c r="AU298" s="227"/>
      <c r="AV298" s="227"/>
      <c r="AW298" s="227"/>
      <c r="AX298" s="227"/>
      <c r="AY298" s="227"/>
      <c r="AZ298" s="227"/>
      <c r="BA298" s="227"/>
      <c r="BB298" s="227"/>
      <c r="BC298" s="227"/>
      <c r="BD298" s="227"/>
      <c r="BE298" s="227"/>
      <c r="BF298" s="227"/>
      <c r="BG298" s="227"/>
      <c r="BH298" s="227"/>
      <c r="BI298" s="227"/>
      <c r="BJ298" s="227"/>
      <c r="BK298" s="227"/>
      <c r="BL298" s="227"/>
      <c r="BM298" s="227"/>
      <c r="BN298" s="227"/>
      <c r="BO298" s="227"/>
      <c r="BP298" s="227"/>
      <c r="BQ298" s="227"/>
      <c r="BR298" s="227"/>
      <c r="BS298" s="227"/>
      <c r="BT298" s="227"/>
      <c r="BU298" s="227"/>
      <c r="BV298" s="264"/>
      <c r="BW298" s="264"/>
      <c r="BX298" s="264"/>
      <c r="BY298" s="264"/>
      <c r="BZ298" s="264"/>
      <c r="CA298" s="264"/>
      <c r="CB298" s="264"/>
      <c r="CC298" s="264"/>
      <c r="CD298" s="264"/>
      <c r="CE298" s="264"/>
    </row>
    <row r="299" spans="1:83" s="261" customFormat="1" ht="15">
      <c r="Q299" s="268"/>
      <c r="U299" s="262"/>
    </row>
    <row r="300" spans="1:83" s="261" customFormat="1" ht="15">
      <c r="A300" s="35" t="s">
        <v>406</v>
      </c>
      <c r="B300" s="35"/>
      <c r="C300" s="35"/>
      <c r="D300" s="35"/>
      <c r="E300" s="35"/>
      <c r="F300" s="35"/>
      <c r="G300" s="35"/>
      <c r="H300" s="35"/>
      <c r="I300" s="35"/>
      <c r="J300" s="35"/>
      <c r="K300" s="35"/>
      <c r="L300" s="35"/>
      <c r="M300" s="35"/>
      <c r="N300" s="35"/>
      <c r="O300" s="35"/>
      <c r="P300" s="35"/>
      <c r="Q300" s="269"/>
      <c r="R300" s="35"/>
      <c r="S300" s="35"/>
      <c r="T300" s="35"/>
      <c r="U300" s="260"/>
      <c r="V300" s="35"/>
      <c r="W300" s="35"/>
    </row>
    <row r="301" spans="1:83" s="261" customFormat="1" ht="15">
      <c r="F301" s="359"/>
      <c r="G301" s="359"/>
      <c r="H301" s="359"/>
      <c r="I301" s="359"/>
      <c r="J301" s="359"/>
      <c r="K301" s="359"/>
      <c r="L301" s="359"/>
      <c r="Q301" s="268"/>
      <c r="U301" s="262"/>
    </row>
    <row r="302" spans="1:83" s="265" customFormat="1" ht="15" customHeight="1">
      <c r="A302" s="89"/>
      <c r="B302" s="186" t="s">
        <v>405</v>
      </c>
      <c r="C302" s="1285"/>
      <c r="D302" s="249"/>
      <c r="E302" s="456"/>
      <c r="F302" s="1286"/>
      <c r="G302" s="1150">
        <v>0</v>
      </c>
      <c r="H302" s="1148"/>
      <c r="I302" s="250"/>
      <c r="J302" s="395" t="s">
        <v>519</v>
      </c>
      <c r="K302" s="155"/>
      <c r="L302" s="266"/>
      <c r="M302" s="212">
        <f>mergeValue(H302)</f>
        <v>0</v>
      </c>
      <c r="N302" s="202"/>
      <c r="O302" s="202"/>
      <c r="P302" s="202"/>
      <c r="Q302" s="202"/>
      <c r="R302" s="212" t="str">
        <f>K302&amp;"("&amp;L302&amp;")"</f>
        <v>()</v>
      </c>
      <c r="S302" s="186"/>
      <c r="T302" s="186"/>
      <c r="U302" s="248"/>
      <c r="V302" s="186"/>
      <c r="W302" s="186"/>
      <c r="X302" s="186"/>
      <c r="Y302" s="264"/>
      <c r="Z302" s="264"/>
      <c r="AA302" s="227"/>
      <c r="AB302" s="227"/>
      <c r="AC302" s="227"/>
      <c r="AD302" s="227"/>
      <c r="AE302" s="227"/>
      <c r="AF302" s="227"/>
      <c r="AG302" s="227"/>
      <c r="AH302" s="227"/>
      <c r="AI302" s="227"/>
      <c r="AJ302" s="227"/>
      <c r="AK302" s="227"/>
      <c r="AL302" s="227"/>
      <c r="AM302" s="227"/>
      <c r="AN302" s="227"/>
      <c r="AO302" s="227"/>
      <c r="AP302" s="227"/>
      <c r="AQ302" s="227"/>
      <c r="AR302" s="227"/>
      <c r="AS302" s="227"/>
      <c r="AT302" s="227"/>
      <c r="AU302" s="227"/>
      <c r="AV302" s="227"/>
      <c r="AW302" s="227"/>
      <c r="AX302" s="227"/>
      <c r="AY302" s="227"/>
      <c r="AZ302" s="227"/>
      <c r="BA302" s="227"/>
      <c r="BB302" s="227"/>
      <c r="BC302" s="227"/>
      <c r="BD302" s="227"/>
      <c r="BE302" s="227"/>
      <c r="BF302" s="227"/>
      <c r="BG302" s="227"/>
      <c r="BH302" s="227"/>
      <c r="BI302" s="227"/>
      <c r="BJ302" s="227"/>
      <c r="BK302" s="227"/>
      <c r="BL302" s="227"/>
      <c r="BM302" s="227"/>
      <c r="BN302" s="227"/>
      <c r="BO302" s="227"/>
      <c r="BP302" s="227"/>
      <c r="BQ302" s="227"/>
      <c r="BR302" s="227"/>
      <c r="BS302" s="227"/>
      <c r="BT302" s="227"/>
      <c r="BU302" s="227"/>
      <c r="BV302" s="264"/>
      <c r="BW302" s="264"/>
      <c r="BX302" s="264"/>
      <c r="BY302" s="264"/>
      <c r="BZ302" s="264"/>
      <c r="CA302" s="264"/>
      <c r="CB302" s="264"/>
      <c r="CC302" s="264"/>
      <c r="CD302" s="264"/>
      <c r="CE302" s="264"/>
    </row>
    <row r="303" spans="1:83" s="265" customFormat="1" ht="15" customHeight="1">
      <c r="A303" s="89"/>
      <c r="B303" s="89"/>
      <c r="C303" s="1285"/>
      <c r="D303" s="249"/>
      <c r="E303" s="456"/>
      <c r="F303" s="1286"/>
      <c r="G303" s="1150"/>
      <c r="H303" s="1148"/>
      <c r="I303" s="251"/>
      <c r="J303" s="251"/>
      <c r="K303" s="155" t="s">
        <v>4</v>
      </c>
      <c r="L303" s="266"/>
      <c r="M303" s="202"/>
      <c r="N303" s="202"/>
      <c r="O303" s="202"/>
      <c r="P303" s="202"/>
      <c r="Q303" s="212"/>
      <c r="R303" s="202"/>
      <c r="S303" s="186"/>
      <c r="T303" s="186"/>
      <c r="U303" s="248"/>
      <c r="V303" s="186"/>
      <c r="W303" s="186"/>
      <c r="X303" s="186"/>
      <c r="Y303" s="264"/>
      <c r="Z303" s="264"/>
      <c r="AA303" s="227"/>
      <c r="AB303" s="227"/>
      <c r="AC303" s="227"/>
      <c r="AD303" s="227"/>
      <c r="AE303" s="227"/>
      <c r="AF303" s="227"/>
      <c r="AG303" s="227"/>
      <c r="AH303" s="227"/>
      <c r="AI303" s="227"/>
      <c r="AJ303" s="227"/>
      <c r="AK303" s="227"/>
      <c r="AL303" s="227"/>
      <c r="AM303" s="227"/>
      <c r="AN303" s="227"/>
      <c r="AO303" s="227"/>
      <c r="AP303" s="227"/>
      <c r="AQ303" s="227"/>
      <c r="AR303" s="227"/>
      <c r="AS303" s="227"/>
      <c r="AT303" s="227"/>
      <c r="AU303" s="227"/>
      <c r="AV303" s="227"/>
      <c r="AW303" s="227"/>
      <c r="AX303" s="227"/>
      <c r="AY303" s="227"/>
      <c r="AZ303" s="227"/>
      <c r="BA303" s="227"/>
      <c r="BB303" s="227"/>
      <c r="BC303" s="227"/>
      <c r="BD303" s="227"/>
      <c r="BE303" s="227"/>
      <c r="BF303" s="227"/>
      <c r="BG303" s="227"/>
      <c r="BH303" s="227"/>
      <c r="BI303" s="227"/>
      <c r="BJ303" s="227"/>
      <c r="BK303" s="227"/>
      <c r="BL303" s="227"/>
      <c r="BM303" s="227"/>
      <c r="BN303" s="227"/>
      <c r="BO303" s="227"/>
      <c r="BP303" s="227"/>
      <c r="BQ303" s="227"/>
      <c r="BR303" s="227"/>
      <c r="BS303" s="227"/>
      <c r="BT303" s="227"/>
      <c r="BU303" s="227"/>
      <c r="BV303" s="264"/>
      <c r="BW303" s="264"/>
      <c r="BX303" s="264"/>
      <c r="BY303" s="264"/>
      <c r="BZ303" s="264"/>
      <c r="CA303" s="264"/>
      <c r="CB303" s="264"/>
      <c r="CC303" s="264"/>
      <c r="CD303" s="264"/>
      <c r="CE303" s="264"/>
    </row>
    <row r="304" spans="1:83" s="261" customFormat="1" ht="15">
      <c r="Q304" s="268"/>
      <c r="U304" s="262"/>
    </row>
    <row r="305" spans="1:83" s="261" customFormat="1" ht="15">
      <c r="A305" s="35" t="s">
        <v>407</v>
      </c>
      <c r="B305" s="35"/>
      <c r="C305" s="35"/>
      <c r="D305" s="35"/>
      <c r="E305" s="35"/>
      <c r="F305" s="35"/>
      <c r="G305" s="35"/>
      <c r="H305" s="35"/>
      <c r="I305" s="35"/>
      <c r="J305" s="35"/>
      <c r="K305" s="35"/>
      <c r="L305" s="35"/>
      <c r="M305" s="35"/>
      <c r="N305" s="35"/>
      <c r="O305" s="35"/>
      <c r="P305" s="35"/>
      <c r="Q305" s="269"/>
      <c r="R305" s="35"/>
      <c r="S305" s="35"/>
      <c r="T305" s="35"/>
      <c r="U305" s="260"/>
      <c r="V305" s="35"/>
      <c r="W305" s="35"/>
    </row>
    <row r="306" spans="1:83" s="261" customFormat="1" ht="15">
      <c r="Q306" s="268"/>
      <c r="U306" s="262"/>
    </row>
    <row r="307" spans="1:83" s="265" customFormat="1" ht="15" customHeight="1">
      <c r="A307" s="89"/>
      <c r="B307" s="186" t="s">
        <v>405</v>
      </c>
      <c r="C307" s="399"/>
      <c r="D307" s="261"/>
      <c r="E307" s="457"/>
      <c r="F307" s="261"/>
      <c r="G307" s="261"/>
      <c r="H307" s="261"/>
      <c r="I307" s="221"/>
      <c r="J307" s="188">
        <v>0</v>
      </c>
      <c r="K307" s="398"/>
      <c r="L307" s="247"/>
      <c r="M307" s="212">
        <f>mergeValue(H307)</f>
        <v>0</v>
      </c>
      <c r="N307" s="202"/>
      <c r="O307" s="202"/>
      <c r="P307" s="202"/>
      <c r="Q307" s="202"/>
      <c r="R307" s="212" t="str">
        <f>K307&amp;" ("&amp;L307&amp;")"</f>
        <v xml:space="preserve"> ()</v>
      </c>
      <c r="S307" s="186"/>
      <c r="T307" s="186"/>
      <c r="U307" s="248"/>
      <c r="V307" s="186"/>
      <c r="W307" s="186"/>
      <c r="X307" s="186"/>
      <c r="Y307" s="264"/>
      <c r="Z307" s="264"/>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7"/>
      <c r="AY307" s="227"/>
      <c r="AZ307" s="227"/>
      <c r="BA307" s="227"/>
      <c r="BB307" s="227"/>
      <c r="BC307" s="227"/>
      <c r="BD307" s="227"/>
      <c r="BE307" s="227"/>
      <c r="BF307" s="227"/>
      <c r="BG307" s="227"/>
      <c r="BH307" s="227"/>
      <c r="BI307" s="227"/>
      <c r="BJ307" s="227"/>
      <c r="BK307" s="227"/>
      <c r="BL307" s="227"/>
      <c r="BM307" s="227"/>
      <c r="BN307" s="227"/>
      <c r="BO307" s="227"/>
      <c r="BP307" s="227"/>
      <c r="BQ307" s="227"/>
      <c r="BR307" s="227"/>
      <c r="BS307" s="227"/>
      <c r="BT307" s="227"/>
      <c r="BU307" s="227"/>
      <c r="BV307" s="264"/>
      <c r="BW307" s="264"/>
      <c r="BX307" s="264"/>
      <c r="BY307" s="264"/>
      <c r="BZ307" s="264"/>
      <c r="CA307" s="264"/>
      <c r="CB307" s="264"/>
      <c r="CC307" s="264"/>
      <c r="CD307" s="264"/>
      <c r="CE307" s="264"/>
    </row>
    <row r="309" spans="1:83" ht="11.25"/>
    <row r="310" spans="1:83" s="35" customFormat="1" ht="11.25">
      <c r="A310" s="35" t="s">
        <v>453</v>
      </c>
    </row>
    <row r="311" spans="1:83" ht="11.25"/>
    <row r="312" spans="1:83" s="36" customFormat="1" ht="20.100000000000001" customHeight="1">
      <c r="A312" s="97"/>
      <c r="B312" s="186"/>
      <c r="C312" s="86"/>
      <c r="D312" s="187"/>
      <c r="E312" s="292"/>
      <c r="F312" s="288"/>
      <c r="G312" s="293"/>
      <c r="I312" s="212"/>
      <c r="J312" s="212"/>
    </row>
    <row r="313" spans="1:83" ht="11.25"/>
    <row r="314" spans="1:83" ht="11.25"/>
    <row r="315" spans="1:83" s="35" customFormat="1" ht="11.25">
      <c r="A315" s="35" t="s">
        <v>468</v>
      </c>
    </row>
    <row r="316" spans="1:83" ht="11.25"/>
    <row r="317" spans="1:83" s="36" customFormat="1" ht="20.100000000000001" customHeight="1">
      <c r="A317" s="285"/>
      <c r="B317" s="186"/>
      <c r="C317" s="86"/>
      <c r="D317" s="187"/>
      <c r="E317" s="296"/>
      <c r="F317" s="295" t="s">
        <v>458</v>
      </c>
      <c r="G317" s="295" t="s">
        <v>458</v>
      </c>
      <c r="H317" s="314"/>
      <c r="I317" s="212"/>
      <c r="K317" s="212"/>
      <c r="L317" s="212"/>
    </row>
    <row r="318" spans="1:83" ht="11.25"/>
    <row r="319" spans="1:83" ht="11.25"/>
    <row r="320" spans="1:83" s="35" customFormat="1" ht="11.25">
      <c r="A320" s="35" t="s">
        <v>469</v>
      </c>
    </row>
    <row r="321" spans="1:12" ht="11.25"/>
    <row r="322" spans="1:12" s="36" customFormat="1" ht="20.100000000000001" customHeight="1">
      <c r="A322" s="285"/>
      <c r="B322" s="186"/>
      <c r="C322" s="86"/>
      <c r="D322" s="187"/>
      <c r="E322" s="296"/>
      <c r="F322" s="295" t="s">
        <v>458</v>
      </c>
      <c r="G322" s="414"/>
      <c r="H322" s="295" t="s">
        <v>458</v>
      </c>
      <c r="I322" s="212"/>
      <c r="K322" s="212"/>
      <c r="L322" s="212"/>
    </row>
    <row r="323" spans="1:12" ht="11.25"/>
    <row r="324" spans="1:12" ht="11.25"/>
    <row r="325" spans="1:12" s="35" customFormat="1" ht="11.25">
      <c r="A325" s="35" t="s">
        <v>470</v>
      </c>
    </row>
    <row r="326" spans="1:12" ht="11.25"/>
    <row r="327" spans="1:12" s="36" customFormat="1" ht="20.100000000000001" customHeight="1">
      <c r="A327" s="285"/>
      <c r="B327" s="186"/>
      <c r="C327" s="86"/>
      <c r="D327" s="187"/>
      <c r="E327" s="303">
        <f>E326</f>
        <v>0</v>
      </c>
      <c r="F327" s="295" t="s">
        <v>458</v>
      </c>
      <c r="G327" s="414"/>
      <c r="H327" s="295" t="s">
        <v>458</v>
      </c>
      <c r="I327" s="212"/>
      <c r="K327" s="212"/>
      <c r="L327" s="212"/>
    </row>
    <row r="328" spans="1:12" s="36" customFormat="1" ht="14.25">
      <c r="A328" s="285"/>
      <c r="B328" s="186"/>
      <c r="C328" s="86"/>
      <c r="D328" s="101"/>
      <c r="E328" s="304"/>
      <c r="F328" s="305"/>
      <c r="G328"/>
      <c r="H328" s="305"/>
      <c r="I328" s="212"/>
      <c r="K328" s="212"/>
      <c r="L328" s="212"/>
    </row>
    <row r="330" spans="1:12" s="35" customFormat="1" ht="11.25">
      <c r="A330" s="35" t="s">
        <v>471</v>
      </c>
    </row>
    <row r="331" spans="1:12" ht="11.25"/>
    <row r="332" spans="1:12" s="36" customFormat="1" ht="20.100000000000001" customHeight="1">
      <c r="A332" s="285"/>
      <c r="B332" s="186"/>
      <c r="C332" s="86"/>
      <c r="D332" s="187"/>
      <c r="E332" s="303">
        <f>E331</f>
        <v>0</v>
      </c>
      <c r="F332" s="295" t="s">
        <v>458</v>
      </c>
      <c r="G332" s="306"/>
      <c r="H332" s="295" t="s">
        <v>458</v>
      </c>
      <c r="I332" s="212"/>
      <c r="K332" s="212"/>
      <c r="L332" s="212"/>
    </row>
    <row r="335" spans="1:12" s="35" customFormat="1" ht="17.100000000000001" customHeight="1">
      <c r="A335" s="35" t="s">
        <v>507</v>
      </c>
    </row>
    <row r="337" spans="1:20" s="190" customFormat="1" ht="409.5">
      <c r="A337" s="1200">
        <v>1</v>
      </c>
      <c r="B337" s="214"/>
      <c r="C337" s="214"/>
      <c r="D337" s="214"/>
      <c r="F337" s="335" t="str">
        <f>"2." &amp;mergeValue(A337)</f>
        <v>2.1</v>
      </c>
      <c r="G337" s="417" t="s">
        <v>494</v>
      </c>
      <c r="H337" s="317"/>
      <c r="I337" s="196" t="s">
        <v>591</v>
      </c>
      <c r="J337" s="334"/>
      <c r="K337" s="214"/>
      <c r="L337" s="214"/>
      <c r="M337" s="214"/>
      <c r="N337" s="214"/>
      <c r="O337" s="214"/>
      <c r="P337" s="214"/>
      <c r="Q337" s="214"/>
      <c r="R337" s="214"/>
      <c r="S337" s="214"/>
      <c r="T337" s="214"/>
    </row>
    <row r="338" spans="1:20" s="190" customFormat="1" ht="90">
      <c r="A338" s="1200"/>
      <c r="B338" s="214"/>
      <c r="C338" s="214"/>
      <c r="D338" s="214"/>
      <c r="F338" s="335" t="str">
        <f>"3." &amp;mergeValue(A338)</f>
        <v>3.1</v>
      </c>
      <c r="G338" s="417" t="s">
        <v>495</v>
      </c>
      <c r="H338" s="317"/>
      <c r="I338" s="196" t="s">
        <v>589</v>
      </c>
      <c r="J338" s="334"/>
      <c r="K338" s="214"/>
      <c r="L338" s="214"/>
      <c r="M338" s="214"/>
      <c r="N338" s="214"/>
      <c r="O338" s="214"/>
      <c r="P338" s="214"/>
      <c r="Q338" s="214"/>
      <c r="R338" s="214"/>
      <c r="S338" s="214"/>
      <c r="T338" s="214"/>
    </row>
    <row r="339" spans="1:20" s="190" customFormat="1" ht="45">
      <c r="A339" s="1200"/>
      <c r="B339" s="214"/>
      <c r="C339" s="214"/>
      <c r="D339" s="214"/>
      <c r="F339" s="335" t="str">
        <f>"4."&amp;mergeValue(A339)</f>
        <v>4.1</v>
      </c>
      <c r="G339" s="417" t="s">
        <v>496</v>
      </c>
      <c r="H339" s="318" t="s">
        <v>458</v>
      </c>
      <c r="I339" s="196"/>
      <c r="J339" s="334"/>
      <c r="K339" s="214"/>
      <c r="L339" s="214"/>
      <c r="M339" s="214"/>
      <c r="N339" s="214"/>
      <c r="O339" s="214"/>
      <c r="P339" s="214"/>
      <c r="Q339" s="214"/>
      <c r="R339" s="214"/>
      <c r="S339" s="214"/>
      <c r="T339" s="214"/>
    </row>
    <row r="340" spans="1:20" s="190" customFormat="1" ht="101.25">
      <c r="A340" s="1200"/>
      <c r="B340" s="1200">
        <v>1</v>
      </c>
      <c r="C340" s="342"/>
      <c r="D340" s="342"/>
      <c r="F340" s="335" t="str">
        <f>"4."&amp;mergeValue(A340) &amp;"."&amp;mergeValue(B340)</f>
        <v>4.1.1</v>
      </c>
      <c r="G340" s="324" t="s">
        <v>593</v>
      </c>
      <c r="H340" s="317" t="str">
        <f>IF(region_name="","",region_name)</f>
        <v>Ростовская область</v>
      </c>
      <c r="I340" s="196" t="s">
        <v>499</v>
      </c>
      <c r="J340" s="334"/>
      <c r="K340" s="214"/>
      <c r="L340" s="214"/>
      <c r="M340" s="214"/>
      <c r="N340" s="214"/>
      <c r="O340" s="214"/>
      <c r="P340" s="214"/>
      <c r="Q340" s="214"/>
      <c r="R340" s="214"/>
      <c r="S340" s="214"/>
      <c r="T340" s="214"/>
    </row>
    <row r="341" spans="1:20" s="190" customFormat="1" ht="191.25">
      <c r="A341" s="1200"/>
      <c r="B341" s="1200"/>
      <c r="C341" s="1200">
        <v>1</v>
      </c>
      <c r="D341" s="342"/>
      <c r="F341" s="335" t="str">
        <f>"4."&amp;mergeValue(A341) &amp;"."&amp;mergeValue(B341)&amp;"."&amp;mergeValue(C341)</f>
        <v>4.1.1.1</v>
      </c>
      <c r="G341" s="341" t="s">
        <v>497</v>
      </c>
      <c r="H341" s="317"/>
      <c r="I341" s="196" t="s">
        <v>500</v>
      </c>
      <c r="J341" s="334"/>
      <c r="K341" s="214"/>
      <c r="L341" s="214"/>
      <c r="M341" s="214"/>
      <c r="N341" s="214"/>
      <c r="O341" s="214"/>
      <c r="P341" s="214"/>
      <c r="Q341" s="214"/>
      <c r="R341" s="214"/>
      <c r="S341" s="214"/>
      <c r="T341" s="214"/>
    </row>
    <row r="342" spans="1:20" s="190" customFormat="1" ht="33.75" customHeight="1">
      <c r="A342" s="1200"/>
      <c r="B342" s="1200"/>
      <c r="C342" s="1200"/>
      <c r="D342" s="342">
        <v>1</v>
      </c>
      <c r="F342" s="335" t="str">
        <f>"4."&amp;mergeValue(A342) &amp;"."&amp;mergeValue(B342)&amp;"."&amp;mergeValue(C342)&amp;"."&amp;mergeValue(D342)</f>
        <v>4.1.1.1.1</v>
      </c>
      <c r="G342" s="420" t="s">
        <v>498</v>
      </c>
      <c r="H342" s="317"/>
      <c r="I342" s="1201" t="s">
        <v>592</v>
      </c>
      <c r="J342" s="334"/>
      <c r="K342" s="214"/>
      <c r="L342" s="214"/>
      <c r="M342" s="214"/>
      <c r="N342" s="214"/>
      <c r="O342" s="214"/>
      <c r="P342" s="214"/>
      <c r="Q342" s="214"/>
      <c r="R342" s="214"/>
      <c r="S342" s="214"/>
      <c r="T342" s="214"/>
    </row>
    <row r="343" spans="1:20" s="190" customFormat="1" ht="18.75">
      <c r="A343" s="1200"/>
      <c r="B343" s="1200"/>
      <c r="C343" s="1200"/>
      <c r="D343" s="342"/>
      <c r="F343" s="424"/>
      <c r="G343" s="425" t="s">
        <v>4</v>
      </c>
      <c r="H343" s="426"/>
      <c r="I343" s="1201"/>
      <c r="J343" s="334"/>
      <c r="K343" s="214"/>
      <c r="L343" s="214"/>
      <c r="M343" s="214"/>
      <c r="N343" s="214"/>
      <c r="O343" s="214"/>
      <c r="P343" s="214"/>
      <c r="Q343" s="214"/>
      <c r="R343" s="214"/>
      <c r="S343" s="214"/>
      <c r="T343" s="214"/>
    </row>
    <row r="344" spans="1:20" s="190" customFormat="1" ht="18.75">
      <c r="A344" s="1200"/>
      <c r="B344" s="1200"/>
      <c r="C344" s="342"/>
      <c r="D344" s="342"/>
      <c r="F344" s="338"/>
      <c r="G344" s="149" t="s">
        <v>403</v>
      </c>
      <c r="H344" s="339"/>
      <c r="I344" s="340"/>
      <c r="J344" s="334"/>
      <c r="K344" s="214"/>
      <c r="L344" s="214"/>
      <c r="M344" s="214"/>
      <c r="N344" s="214"/>
      <c r="O344" s="214"/>
      <c r="P344" s="214"/>
      <c r="Q344" s="214"/>
      <c r="R344" s="214"/>
      <c r="S344" s="214"/>
      <c r="T344" s="214"/>
    </row>
    <row r="345" spans="1:20" s="190" customFormat="1" ht="18.75">
      <c r="A345" s="1200"/>
      <c r="B345" s="214"/>
      <c r="C345" s="214"/>
      <c r="D345" s="214"/>
      <c r="F345" s="338"/>
      <c r="G345" s="155" t="s">
        <v>506</v>
      </c>
      <c r="H345" s="339"/>
      <c r="I345" s="340"/>
      <c r="J345" s="334"/>
      <c r="K345" s="214"/>
      <c r="L345" s="214"/>
      <c r="M345" s="214"/>
      <c r="N345" s="214"/>
      <c r="O345" s="214"/>
      <c r="P345" s="214"/>
      <c r="Q345" s="214"/>
      <c r="R345" s="214"/>
      <c r="S345" s="214"/>
      <c r="T345" s="214"/>
    </row>
    <row r="346" spans="1:20" s="190" customFormat="1" ht="18.75">
      <c r="A346" s="214"/>
      <c r="B346" s="214"/>
      <c r="C346" s="214"/>
      <c r="D346" s="214"/>
      <c r="F346" s="338"/>
      <c r="G346" s="165" t="s">
        <v>505</v>
      </c>
      <c r="H346" s="339"/>
      <c r="I346" s="340"/>
      <c r="J346" s="334"/>
      <c r="K346" s="214"/>
      <c r="L346" s="214"/>
      <c r="M346" s="214"/>
      <c r="N346" s="214"/>
      <c r="O346" s="214"/>
      <c r="P346" s="214"/>
      <c r="Q346" s="214"/>
      <c r="R346" s="214"/>
      <c r="S346" s="214"/>
      <c r="T346" s="214"/>
    </row>
  </sheetData>
  <sheetProtection formatColumns="0" formatRows="0"/>
  <dataConsolidate link="1"/>
  <mergeCells count="285">
    <mergeCell ref="O182:W182"/>
    <mergeCell ref="O85:V85"/>
    <mergeCell ref="O86:V86"/>
    <mergeCell ref="O87:V87"/>
    <mergeCell ref="O88:V88"/>
    <mergeCell ref="O89:V89"/>
    <mergeCell ref="O90:V90"/>
    <mergeCell ref="T131:T132"/>
    <mergeCell ref="O148:V148"/>
    <mergeCell ref="T149:T150"/>
    <mergeCell ref="R149:R150"/>
    <mergeCell ref="U149:U150"/>
    <mergeCell ref="O146:V146"/>
    <mergeCell ref="O128:V128"/>
    <mergeCell ref="O130:V130"/>
    <mergeCell ref="W149:W151"/>
    <mergeCell ref="J243:J246"/>
    <mergeCell ref="J225:J228"/>
    <mergeCell ref="I224:I229"/>
    <mergeCell ref="W244:W246"/>
    <mergeCell ref="R244:R245"/>
    <mergeCell ref="S244:S245"/>
    <mergeCell ref="T244:T245"/>
    <mergeCell ref="U244:U245"/>
    <mergeCell ref="O238:V238"/>
    <mergeCell ref="O239:V239"/>
    <mergeCell ref="O240:V240"/>
    <mergeCell ref="O241:V241"/>
    <mergeCell ref="O242:V242"/>
    <mergeCell ref="O243:V243"/>
    <mergeCell ref="T226:T227"/>
    <mergeCell ref="W226:W228"/>
    <mergeCell ref="U226:U227"/>
    <mergeCell ref="I88:I95"/>
    <mergeCell ref="G109:G112"/>
    <mergeCell ref="F108:F113"/>
    <mergeCell ref="I108:I113"/>
    <mergeCell ref="A238:A251"/>
    <mergeCell ref="B239:B250"/>
    <mergeCell ref="C240:C249"/>
    <mergeCell ref="D241:D248"/>
    <mergeCell ref="E242:E247"/>
    <mergeCell ref="I242:I247"/>
    <mergeCell ref="F243:F246"/>
    <mergeCell ref="E107:E114"/>
    <mergeCell ref="A103:A118"/>
    <mergeCell ref="B104:B117"/>
    <mergeCell ref="C105:C116"/>
    <mergeCell ref="D106:D114"/>
    <mergeCell ref="A143:A156"/>
    <mergeCell ref="A179:A188"/>
    <mergeCell ref="B180:B187"/>
    <mergeCell ref="C181:C186"/>
    <mergeCell ref="D182:D185"/>
    <mergeCell ref="A193:A204"/>
    <mergeCell ref="B194:B203"/>
    <mergeCell ref="C195:C202"/>
    <mergeCell ref="O221:V221"/>
    <mergeCell ref="O222:V222"/>
    <mergeCell ref="O223:V223"/>
    <mergeCell ref="O224:V224"/>
    <mergeCell ref="O225:V225"/>
    <mergeCell ref="P15:P16"/>
    <mergeCell ref="A220:A233"/>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129:I134"/>
    <mergeCell ref="K197:K200"/>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C69:C78"/>
    <mergeCell ref="J109:J112"/>
    <mergeCell ref="F90:F93"/>
    <mergeCell ref="J90:J93"/>
    <mergeCell ref="O163:V163"/>
    <mergeCell ref="O164:V164"/>
    <mergeCell ref="O165:V165"/>
    <mergeCell ref="O166:V166"/>
    <mergeCell ref="S149:S150"/>
    <mergeCell ref="O161:V161"/>
    <mergeCell ref="O162:V162"/>
    <mergeCell ref="F166:F169"/>
    <mergeCell ref="I165:I170"/>
    <mergeCell ref="J166:J169"/>
    <mergeCell ref="F148:F151"/>
    <mergeCell ref="I147:I152"/>
    <mergeCell ref="J148:J151"/>
    <mergeCell ref="O103:AA103"/>
    <mergeCell ref="O104:AA104"/>
    <mergeCell ref="O105:AA105"/>
    <mergeCell ref="U131:U132"/>
    <mergeCell ref="S131:S132"/>
    <mergeCell ref="W131:W133"/>
    <mergeCell ref="Y109:Y111"/>
    <mergeCell ref="O125:V125"/>
    <mergeCell ref="T211:T212"/>
    <mergeCell ref="R167:R168"/>
    <mergeCell ref="T167:T168"/>
    <mergeCell ref="U167:U168"/>
    <mergeCell ref="O220:V220"/>
    <mergeCell ref="N195:AF195"/>
    <mergeCell ref="N196:AF196"/>
    <mergeCell ref="W167:W169"/>
    <mergeCell ref="N193:AF193"/>
    <mergeCell ref="V211:V212"/>
    <mergeCell ref="Q207:Q209"/>
    <mergeCell ref="S167:S168"/>
    <mergeCell ref="O179:W179"/>
    <mergeCell ref="N194:AF194"/>
    <mergeCell ref="U207:U208"/>
    <mergeCell ref="R211:R213"/>
    <mergeCell ref="N211:N214"/>
    <mergeCell ref="Q211:Q213"/>
    <mergeCell ref="O211:O213"/>
    <mergeCell ref="P211:P213"/>
    <mergeCell ref="U211:U212"/>
    <mergeCell ref="S211:S212"/>
    <mergeCell ref="O180:W180"/>
    <mergeCell ref="O181:W181"/>
    <mergeCell ref="A337:A345"/>
    <mergeCell ref="C341:C343"/>
    <mergeCell ref="I342:I343"/>
    <mergeCell ref="H302:H303"/>
    <mergeCell ref="B340:B344"/>
    <mergeCell ref="C297:C298"/>
    <mergeCell ref="C302:C303"/>
    <mergeCell ref="F302:F303"/>
    <mergeCell ref="G302:G303"/>
    <mergeCell ref="D70:D77"/>
    <mergeCell ref="E71:E76"/>
    <mergeCell ref="A85:A98"/>
    <mergeCell ref="B86:B97"/>
    <mergeCell ref="C87:C96"/>
    <mergeCell ref="D88:D95"/>
    <mergeCell ref="E89:E94"/>
    <mergeCell ref="A49:A62"/>
    <mergeCell ref="B50:B61"/>
    <mergeCell ref="C51:C60"/>
    <mergeCell ref="D52:D59"/>
    <mergeCell ref="D196:D201"/>
    <mergeCell ref="E197:E20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70:V70"/>
    <mergeCell ref="O71:V71"/>
    <mergeCell ref="O72:V72"/>
    <mergeCell ref="R131:R132"/>
    <mergeCell ref="R73:R74"/>
    <mergeCell ref="S73:S74"/>
    <mergeCell ref="T73:T74"/>
  </mergeCells>
  <phoneticPr fontId="13" type="noConversion"/>
  <dataValidations xWindow="636" yWindow="660" count="29">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X184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E238:WWE245 WMI238:WMI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JS238:JS245 TO238:TO245 ADK238:ADK245 ANG238:ANG245 AXC238:AXC245 BGY238:BGY245 BQU238:BQU245 CAQ238:CAQ245 CKM238:CKM245 CUI238:CUI245 DEE238:DEE245 DOA238:DOA245 DXW238:DXW245 EHS238:EHS245 ERO238:ERO245 FBK238:FBK245 FLG238:FLG245 FVC238:FVC245 GEY238:GEY245 GOU238:GOU245 GYQ238:GYQ245 HIM238:HIM245 HSI238:HSI245 ICE238:ICE245 IMA238:IMA245 IVW238:IVW245 JFS238:JFS245 JPO238:JPO245 JZK238:JZK245 KJG238:KJG245 KTC238:KTC245 LCY238:LCY245 LMU238:LMU245 LWQ238:LWQ245 MGM238:MGM245 MQI238:MQI245 NAE238:NAE245 NKA238:NKA245 NTW238:NTW245 ODS238:ODS245 ONO238:ONO245 OXK238:OXK245 PHG238:PHG245 PRC238:PRC245 QAY238:QAY245 QKU238:QKU245 QUQ238:QUQ245 REM238:REM245 ROI238:ROI245 RYE238:RYE245 SIA238:SIA245 SRW238:SRW245 TBS238:TBS245 TLO238:TLO245 TVK238:TVK245 UFG238:UFG245 UPC238:UPC245 UYY238:UYY245 VIU238:VIU245 VSQ238:VSQ245 WCM238:WCM245 R15:R16 R9:R10 V15:W15 V9:W9">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AE197 JO244 S244 WWC244 WMG244 WCK244 VSO244 VIS244 UYW244 UPA244 UFE244 TVI244 TLM244 TBQ244 SRU244 SHY244 RYC244 ROG244 REK244 QUO244 QKS244 QAW244 PRA244 PHE244 OXI244 ONM244 ODQ244 NTU244 NJY244 NAC244 MQG244 MGK244 LWO244 LMS244 LCW244 KTA244 KJE244 JZI244 JPM244 JFQ244 IVU244 ILY244 ICC244 HSG244 HIK244 GYO244 GOS244 GEW244 FVA244 FLE244 FBI244 ERM244 EHQ244 DXU244 DNY244 DEC244 CUG244 CKK244 CAO244 BQS244 BGW244 AXA244 ANE244 ADI244 TM244 TK244 JQ244 WWA244 WME244 WCI244 VSM244 VIQ244 UYU244 UOY244 UFC244 TVG244 TLK244 TBO244 SRS244 SHW244 RYA244 ROE244 REI244 QUM244 QKQ244 QAU244 PQY244 PHC244 OXG244 ONK244 ODO244 NTS244 NJW244 NAA244 MQE244 MGI244 LWM244 LMQ244 LCU244 KSY244 KJC244 JZG244 JPK244 JFO244 IVS244 ILW244 ICA244 HSE244 HII244 GYM244 GOQ244 GEU244 FUY244 FLC244 FBG244 ERK244 EHO244 DXS244 DNW244 DEA244 CUE244 CKI244 CAM244 BQQ244 BGU244 AWY244 ANC244 ADG244 U244 S9:S10 S15:S16 U55 Z120 Z109:Z110 U167 V183 U91:U9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WB244 WMF244 WCJ244 VSN244 VIR244 UYV244 UOZ244 UFD244 TVH244 TLL244 TBP244 SRT244 SHX244 RYB244 ROF244 REJ244 QUN244 QKR244 QAV244 PQZ244 PHD244 OXH244 ONL244 ODP244 NTT244 NJX244 NAB244 MQF244 MGJ244 LWN244 LMR244 LCV244 KSZ244 KJD244 JZH244 JPL244 JFP244 IVT244 ILX244 ICB244 HSF244 HIJ244 GYN244 GOR244 GEV244 FUZ244 FLD244 FBH244 ERL244 EHP244 DXT244 DNX244 DEB244 CUF244 CKJ244 CAN244 BQR244 BGV244 AWZ244 AND244 ADH244 TL244 JP244 T244 WVZ244 WMD244 WCH244 VSL244 VIP244 UYT244 UOX244 UFB244 TVF244 TLJ244 TBN244 SRR244 SHV244 RXZ244 ROD244 REH244 QUL244 QKP244 QAT244 PQX244 PHB244 OXF244 ONJ244 ODN244 NTR244 NJV244 MZZ244 MQD244 MGH244 LWL244 LMP244 LCT244 KSX244 KJB244 JZF244 JPJ244 JFN244 IVR244 ILV244 IBZ244 HSD244 HIH244 GYL244 GOP244 GET244 FUX244 FLB244 FBF244 ERJ244 EHN244 DXR244 DNV244 DDZ244 CUD244 CKH244 CAL244 BQP244 BGT244 AWX244 ANB244 ADF244 TJ244 JN244"/>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JM245 TI245 ADE245 ANA245 AWW245 BGS245 BQO245 CAK245 CKG245 CUC245 DDY245 DNU245 DXQ245 EHM245 ERI245 FBE245 FLA245 FUW245 GES245 GOO245 GYK245 HIG245 HSC245 IBY245 ILU245 IVQ245 JFM245 JPI245 JZE245 KJA245 KSW245 LCS245 LMO245 LWK245 MGG245 MQC245 MZY245 NJU245 NTQ245 ODM245 ONI245 OXE245 PHA245 PQW245 QAS245 QKO245 QUK245 REG245 ROC245 RXY245 SHU245 SRQ245 TBM245 TLI245 TVE245 UFA245 UOW245 UYS245 VIO245 VSK245 WCG245 WMC245 WVY245"/>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formula1>kind_of_heat_transfer</formula1>
    </dataValidation>
    <dataValidation type="list" allowBlank="1" showInputMessage="1" showErrorMessage="1" errorTitle="Ошибка" error="Выберите значение из списка" prompt="Выберите значение из списка" sqref="F216">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CE243:WCL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SI243:VSP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UYQ243:UYX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IM243:VIT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EY243:UFF243 WVW243:WWD243 WMA243:WMH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OU243:UPB243 JK243:JR243 TG243:TN243 ADC243:ADJ243 AMY243:ANF243 AWU243:AXB243 BGQ243:BGX243 BQM243:BQT243 CAI243:CAP243 CKE243:CKL243 CUA243:CUH243 DDW243:DED243 DNS243:DNZ243 DXO243:DXV243 EHK243:EHR243 ERG243:ERN243 FBC243:FBJ243 FKY243:FLF243 FUU243:FVB243 GEQ243:GEX243 GOM243:GOT243 GYI243:GYP243 HIE243:HIL243 HSA243:HSH243 IBW243:ICD243 ILS243:ILZ243 IVO243:IVV243 JFK243:JFR243 JPG243:JPN243 JZC243:JZJ243 KIY243:KJF243 KSU243:KTB243 LCQ243:LCX243 LMM243:LMT243 LWI243:LWP243 MGE243:MGL243 MQA243:MQH243 MZW243:NAD243 NJS243:NJZ243 NTO243:NTV243 ODK243:ODR243 ONG243:ONN243 OXC243:OXJ243 PGY243:PHF243 PQU243:PRB243 QAQ243:QAX243 QKM243:QKT243 QUI243:QUP243 REE243:REL243 ROA243:ROH243 RXW243:RYD243 SHS243:SHZ243 SRO243:SRV243 TBK243:TBR243 TLG243:TLN243 TVC243:TVJ243">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formula1>kind_of_cons</formula1>
    </dataValidation>
    <dataValidation type="list" allowBlank="1" showInputMessage="1" showErrorMessage="1" errorTitle="Ошибка" error="Выберите значение из списка" sqref="WVU91 WVU131 JI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TE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DA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MW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WS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VU244 WLY244 WCC244 VSG244 VIK244 UYO244 UOS244 UEW244 TVA244 TLE244 TBI244 SRM244 SHQ244 RXU244 RNY244 REC244 QUG244 QKK244 QAO244 PQS244 PGW244 OXA244 ONE244 ODI244 NTM244 NJQ244 MZU244 MPY244 MGC244 LWG244 LMK244 LCO244 KSS244 KIW244 JZA244 JPE244 JFI244 IVM244 ILQ244 IBU244 HRY244 HIC244 GYG244 GOK244 GEO244 FUS244 FKW244 FBA244 ERE244 EHI244 DXM244 DNQ244 DDU244 CTY244 CKC244 CAG244 BQK244 BGO244 M37 M55 M73 M91 M131">
      <formula1>kind_of_heat_transfer</formula1>
    </dataValidation>
    <dataValidation type="list" allowBlank="1" showInputMessage="1" showErrorMessage="1" errorTitle="Ошибка" error="Выберите значение из списка" prompt="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AMV246:ANG253 MPX246:MQI253 GOJ246:GOU253 MZT246:NAE253 DNP246:DOA253 NJP246:NKA253 GYF246:GYQ253 NTL246:NTW253 CAF246:CAQ253 ODH246:ODS253 HIB246:HIM253 OND246:ONO253 DXL246:DXW253 OWZ246:OXK253 HRX246:HSI253 PGV246:PHG253 BGN246:BGY253 PQR246:PRC253 IBT246:ICE253 QAN246:QAY253 EHH246:EHS253 QKJ246:QKU253 ILP246:IMA253 QUF246:QUQ253 CKB246:CKM253 REB246:REM253 IVL246:IVW253 RNX246:ROI253 ERD246:ERO253 RXT246:RYE253 JFH246:JFS253 SHP246:SIA253 AWR246:AXC253 SRL246:SRW253 JPD246:JPO253 TBH246:TBS253 FAZ246:FBK253 TLD246:TLO253 JYZ246:JZK253 TUZ246:TVK253 CTX246:CUI253 UEV246:UFG253 KIV246:KJG253 UOR246:UPC253 FKV246:FLG253 UYN246:UYY253 KSR246:KTC253 VIJ246:VIU253 BQJ246:BQU253 VSF246:VSQ253 LCN246:LCY253 WCB246:WCM253 FUR246:FVC253 WLX246:WMI253 LMJ246:LMU253 WVT246:WWE253 DDT246:DEE253 TD246:TO253 LWF246:LWQ253 JH246:JS253 GEN246:GEY253 ACZ246:ADK253 MGB246:MGM253 L246:V246 L247:W252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dataValidation type="list" allowBlank="1" showInputMessage="1" showErrorMessage="1" errorTitle="Ошибка" error="Выберите значение из списка" prompt="Выберите значение из списка" sqref="E292">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TD201:TY205 ACZ201:ADU205 JH201:KC205 AWR201:AXM205 AMV201:ANQ205 BGN201:BHI205 WVT201:WWO205 BQJ201:BRE205 WLX201:WMS205 WCB201:WCW205 VSF201:VTA205 VIJ201:VJE205 UYN201:UZI205 UOR201:UPM205 UEV201:UFQ205 TUZ201:TVU205 TLD201:TLY205 TBH201:TCC205 SRL201:SSG205 SHP201:SIK205 RXT201:RYO205 RNX201:ROS205 REB201:REW205 QUF201:QVA205 QKJ201:QLE205 QAN201:QBI205 PQR201:PRM205 PGV201:PHQ205 OWZ201:OXU205 OND201:ONY205 ODH201:OEC205 NTL201:NUG205 NJP201:NKK205 MZT201:NAO205 MPX201:MQS205 MGB201:MGW205 LWF201:LXA205 LMJ201:LNE205 LCN201:LDI205 KSR201:KTM205 KIV201:KJQ205 JYZ201:JZU205 JPD201:JPY205 JFH201:JGC205 IVL201:IWG205 ILP201:IMK205 IBT201:ICO205 HRX201:HSS205 HIB201:HIW205 GYF201:GZA205 GOJ201:GPE205 GEN201:GFI205 FUR201:FVM205 FKV201:FLQ205 FAZ201:FBU205 ERD201:ERY205 EHH201:EIC205 DXL201:DYG205 DNP201:DOK205 DDT201:DEO205 CTX201:CUS205 CKB201:CKW205 CAF201:CBA205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98 WVT99:WWE100 WLX96:WMI98 WLX99:WMI100 WCB96:WCM98 WCB99:WCM100 VSF96:VSQ98 VSF99:VSQ100 VIJ96:VIU98 VIJ99:VIU100 UYN96:UYY98 UYN99:UYY100 UOR96:UPC98 UOR99:UPC100 UEV96:UFG98 UEV99:UFG100 TUZ96:TVK98 TUZ99:TVK100 TLD96:TLO98 TLD99:TLO100 TBH96:TBS98 TBH99:TBS100 SRL96:SRW98 SRL99:SRW100 SHP96:SIA98 SHP99:SIA100 RXT96:RYE98 RXT99:RYE100 RNX96:ROI98 RNX99:ROI100 REB96:REM98 REB99:REM100 QUF96:QUQ98 QUF99:QUQ100 QKJ96:QKU98 QKJ99:QKU100 QAN96:QAY98 QAN99:QAY100 PQR96:PRC98 PQR99:PRC100 PGV96:PHG98 PGV99:PHG100 OWZ96:OXK98 OWZ99:OXK100 OND96:ONO98 OND99:ONO100 ODH96:ODS98 ODH99:ODS100 NTL96:NTW98 NTL99:NTW100 NJP96:NKA98 NJP99:NKA100 MZT96:NAE98 MZT99:NAE100 MPX96:MQI98 MPX99:MQI100 MGB96:MGM98 MGB99:MGM100 LWF96:LWQ98 LWF99:LWQ100 LMJ96:LMU98 LMJ99:LMU100 LCN96:LCY98 LCN99:LCY100 KSR96:KTC98 KSR99:KTC100 KIV96:KJG98 KIV99:KJG100 JYZ96:JZK98 JYZ99:JZK100 JPD96:JPO98 JPD99:JPO100 JFH96:JFS98 JFH99:JFS100 IVL96:IVW98 IVL99:IVW100 ILP96:IMA98 ILP99:IMA100 IBT96:ICE98 IBT99:ICE100 HRX96:HSI98 HRX99:HSI100 HIB96:HIM98 HIB99:HIM100 GYF96:GYQ98 GYF99:GYQ100 GOJ96:GOU98 GOJ99:GOU100 GEN96:GEY98 GEN99:GEY100 FUR96:FVC98 FUR99:FVC100 FKV96:FLG98 FKV99:FLG100 FAZ96:FBK98 FAZ99:FBK100 ERD96:ERO98 ERD99:ERO100 EHH96:EHS98 EHH99:EHS100 DXL96:DXW98 DXL99:DXW100 DNP96:DOA98 DNP99:DOA100 DDT96:DEE98 DDT99:DEE100 CTX96:CUI98 CTX99:CUI100 CKB96:CKM98 CKB99:CKM100 CAF96:CAQ98 CAF99:CAQ100 BQJ96:BQU98 BQJ99:BQU100 BGN96:BGY98 BGN99:BGY100 AWR96:AXC98 AWR99:AXC100 AMV96:ANG98 AMV99:ANG100 ACZ96:ADK98 ACZ99:ADK100 TD96:TO98 TD99:TO100 JH96:JS98 JH99:JS100"/>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errorTitle="Ошибка" error="Выберите значение из списка" prompt="Выберите значение из списка" sqref="Q207:Q209">
      <formula1>kind_of_load4</formula1>
    </dataValidation>
    <dataValidation type="list" allowBlank="1" showInputMessage="1" showErrorMessage="1" errorTitle="Ошибка" error="Выберите значение из списка" prompt="Выберите значение из списка" sqref="U207:U208 U211:U212">
      <formula1>kind_of_nets</formula1>
    </dataValidation>
    <dataValidation type="list" allowBlank="1" showInputMessage="1" showErrorMessage="1" errorTitle="Ошибка" error="Выберите значение из списка" prompt="Выберите значение из списка" sqref="Y207 Y211">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243:V243 O166 O90">
      <formula1>kind_of_cons</formula1>
    </dataValidation>
    <dataValidation type="decimal" allowBlank="1" showErrorMessage="1" errorTitle="Ошибка" error="Допускается ввод только действительных чисел!" sqref="O244">
      <formula1>-9.99999999999999E+23</formula1>
      <formula2>9.99999999999999E+23</formula2>
    </dataValidation>
  </dataValidations>
  <pageMargins left="0.75" right="0.75" top="1" bottom="1" header="0.5" footer="0.5"/>
  <pageSetup paperSize="9" orientation="portrait" horizontalDpi="200" verticalDpi="2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BC87"/>
  <sheetViews>
    <sheetView showGridLines="0" zoomScaleNormal="100" workbookViewId="0"/>
  </sheetViews>
  <sheetFormatPr defaultRowHeight="11.25"/>
  <cols>
    <col min="1" max="1" width="32.5703125" style="7" customWidth="1"/>
    <col min="2" max="2" width="9.140625" style="142"/>
    <col min="3" max="3" width="9.140625" style="145"/>
    <col min="4" max="4" width="26.5703125" style="145" customWidth="1"/>
    <col min="5" max="6" width="26.5703125" style="82" customWidth="1"/>
    <col min="7" max="7" width="31.42578125" style="82" customWidth="1"/>
    <col min="8" max="8" width="40.85546875" style="82" customWidth="1"/>
    <col min="9" max="9" width="14.5703125" style="82" customWidth="1"/>
    <col min="10" max="10" width="26.85546875" style="82" customWidth="1"/>
    <col min="11" max="11" width="50" style="82" customWidth="1"/>
    <col min="12" max="13" width="10.7109375" style="82" customWidth="1"/>
    <col min="14" max="14" width="55.140625" style="82" customWidth="1"/>
    <col min="15" max="15" width="31.85546875" style="82" customWidth="1"/>
    <col min="16" max="16" width="23.85546875" style="82" customWidth="1"/>
    <col min="17" max="17" width="46.5703125" style="82" customWidth="1"/>
    <col min="18" max="18" width="24" style="82" bestFit="1" customWidth="1"/>
    <col min="19" max="19" width="20.5703125" style="82" customWidth="1"/>
    <col min="20" max="20" width="22" style="82" customWidth="1"/>
    <col min="21" max="22" width="26.42578125" style="82" customWidth="1"/>
    <col min="23" max="23" width="8.28515625" style="82" hidden="1" customWidth="1"/>
    <col min="24" max="24" width="59.7109375" style="82" customWidth="1"/>
    <col min="25" max="25" width="49.140625" style="82" customWidth="1"/>
    <col min="26" max="26" width="11.140625" style="82" customWidth="1"/>
    <col min="27" max="30" width="29" style="82" customWidth="1"/>
    <col min="31" max="31" width="9.140625" style="82"/>
    <col min="32" max="32" width="34.7109375" style="82" customWidth="1"/>
    <col min="33" max="33" width="9.140625" style="82"/>
    <col min="34" max="35" width="34.42578125" style="82" customWidth="1"/>
    <col min="36" max="36" width="9.140625" style="82"/>
    <col min="37" max="37" width="24.5703125" style="82" customWidth="1"/>
    <col min="38" max="38" width="9.140625" style="82"/>
    <col min="39" max="39" width="26.140625" style="82" customWidth="1"/>
    <col min="40" max="40" width="1.7109375" style="82" customWidth="1"/>
    <col min="41" max="41" width="9.140625" style="82"/>
    <col min="42" max="43" width="47.85546875" style="82" customWidth="1"/>
    <col min="44" max="44" width="1.7109375" style="82" customWidth="1"/>
    <col min="45" max="45" width="21.42578125" style="82" customWidth="1"/>
    <col min="46" max="46" width="1.7109375" style="82" customWidth="1"/>
    <col min="47" max="47" width="31.28515625" style="82" bestFit="1" customWidth="1"/>
    <col min="48" max="48" width="1.7109375" style="82" customWidth="1"/>
    <col min="49" max="50" width="9.140625" style="408"/>
    <col min="51" max="51" width="3.7109375" style="82" customWidth="1"/>
    <col min="52" max="52" width="20" style="82" customWidth="1"/>
    <col min="53" max="53" width="42.85546875" style="82" bestFit="1" customWidth="1"/>
    <col min="54" max="54" width="3.7109375" style="82" customWidth="1"/>
    <col min="55" max="55" width="55" style="82" customWidth="1"/>
    <col min="56" max="16384" width="9.140625" style="82"/>
  </cols>
  <sheetData>
    <row r="1" spans="1:55" s="141" customFormat="1" ht="43.5" customHeight="1">
      <c r="A1" s="148" t="s">
        <v>67</v>
      </c>
      <c r="B1" s="148" t="s">
        <v>362</v>
      </c>
      <c r="C1" s="148" t="s">
        <v>86</v>
      </c>
      <c r="D1" s="148" t="s">
        <v>83</v>
      </c>
      <c r="E1" s="148" t="s">
        <v>185</v>
      </c>
      <c r="F1" s="148" t="s">
        <v>225</v>
      </c>
      <c r="G1" s="148" t="s">
        <v>202</v>
      </c>
      <c r="H1" s="148" t="s">
        <v>206</v>
      </c>
      <c r="I1" s="148" t="s">
        <v>224</v>
      </c>
      <c r="J1" s="148" t="s">
        <v>241</v>
      </c>
      <c r="K1" s="148" t="s">
        <v>245</v>
      </c>
      <c r="L1" s="148"/>
      <c r="M1" s="148"/>
      <c r="N1" s="99" t="s">
        <v>281</v>
      </c>
      <c r="O1" s="148" t="s">
        <v>272</v>
      </c>
      <c r="P1" s="148" t="s">
        <v>296</v>
      </c>
      <c r="Q1" s="148" t="s">
        <v>340</v>
      </c>
      <c r="R1" s="148" t="s">
        <v>21</v>
      </c>
      <c r="S1" s="148" t="s">
        <v>29</v>
      </c>
      <c r="T1" s="161" t="s">
        <v>35</v>
      </c>
      <c r="U1" s="161" t="s">
        <v>40</v>
      </c>
      <c r="V1" s="458"/>
      <c r="W1" s="459" t="s">
        <v>325</v>
      </c>
      <c r="X1" s="407" t="s">
        <v>294</v>
      </c>
      <c r="Y1" s="407" t="s">
        <v>308</v>
      </c>
      <c r="Z1" s="148"/>
      <c r="AA1" s="207" t="s">
        <v>363</v>
      </c>
      <c r="AB1" s="207"/>
      <c r="AC1" s="207" t="s">
        <v>364</v>
      </c>
      <c r="AD1" s="207"/>
      <c r="AF1" s="161" t="s">
        <v>337</v>
      </c>
      <c r="AH1" s="148" t="s">
        <v>338</v>
      </c>
      <c r="AI1" s="148" t="s">
        <v>339</v>
      </c>
      <c r="AK1" s="148" t="s">
        <v>354</v>
      </c>
      <c r="AM1" s="148" t="s">
        <v>355</v>
      </c>
      <c r="AP1" s="148" t="s">
        <v>371</v>
      </c>
      <c r="AQ1" s="148" t="s">
        <v>370</v>
      </c>
      <c r="AS1" s="407" t="s">
        <v>376</v>
      </c>
      <c r="AU1" s="161" t="s">
        <v>384</v>
      </c>
      <c r="AW1" s="409" t="s">
        <v>548</v>
      </c>
      <c r="AX1" s="409" t="s">
        <v>549</v>
      </c>
      <c r="AZ1" s="1321" t="s">
        <v>582</v>
      </c>
      <c r="BA1" s="1321"/>
      <c r="BC1" s="827" t="s">
        <v>725</v>
      </c>
    </row>
    <row r="2" spans="1:55" ht="90">
      <c r="A2" s="6" t="s">
        <v>101</v>
      </c>
      <c r="B2" s="44">
        <v>2000</v>
      </c>
      <c r="C2" s="44">
        <v>2013</v>
      </c>
      <c r="D2" s="44" t="s">
        <v>84</v>
      </c>
      <c r="E2" s="143" t="s">
        <v>186</v>
      </c>
      <c r="F2" s="143" t="s">
        <v>226</v>
      </c>
      <c r="G2" s="143" t="s">
        <v>200</v>
      </c>
      <c r="H2" s="143" t="s">
        <v>204</v>
      </c>
      <c r="I2" s="143" t="s">
        <v>93</v>
      </c>
      <c r="J2" s="143" t="s">
        <v>242</v>
      </c>
      <c r="K2" s="144" t="s">
        <v>246</v>
      </c>
      <c r="L2" s="178" t="s">
        <v>246</v>
      </c>
      <c r="M2" s="144">
        <v>1</v>
      </c>
      <c r="N2" s="658" t="s">
        <v>285</v>
      </c>
      <c r="O2" s="528" t="s">
        <v>643</v>
      </c>
      <c r="P2" s="662" t="s">
        <v>42</v>
      </c>
      <c r="Q2" s="180" t="s">
        <v>3</v>
      </c>
      <c r="R2" s="183" t="s">
        <v>24</v>
      </c>
      <c r="S2" s="181" t="s">
        <v>26</v>
      </c>
      <c r="T2" s="182" t="s">
        <v>30</v>
      </c>
      <c r="U2" s="178" t="s">
        <v>36</v>
      </c>
      <c r="V2" s="1039">
        <v>1</v>
      </c>
      <c r="W2" s="460"/>
      <c r="X2" s="461" t="s">
        <v>613</v>
      </c>
      <c r="Y2" s="44" t="s">
        <v>638</v>
      </c>
      <c r="Z2" s="160"/>
      <c r="AA2" s="753" t="s">
        <v>718</v>
      </c>
      <c r="AB2" s="755" t="s">
        <v>718</v>
      </c>
      <c r="AC2" s="44" t="s">
        <v>310</v>
      </c>
      <c r="AD2" s="209" t="s">
        <v>310</v>
      </c>
      <c r="AF2" s="45" t="s">
        <v>36</v>
      </c>
      <c r="AH2" s="143" t="s">
        <v>342</v>
      </c>
      <c r="AI2" s="143" t="s">
        <v>342</v>
      </c>
      <c r="AK2" s="143" t="s">
        <v>346</v>
      </c>
      <c r="AM2" s="143" t="s">
        <v>356</v>
      </c>
      <c r="AP2" s="1102" t="s">
        <v>613</v>
      </c>
      <c r="AQ2" s="1035" t="s">
        <v>771</v>
      </c>
      <c r="AS2" s="44" t="s">
        <v>374</v>
      </c>
      <c r="AU2" s="45" t="s">
        <v>377</v>
      </c>
      <c r="AW2" s="410" t="s">
        <v>550</v>
      </c>
      <c r="AX2" s="411" t="s">
        <v>550</v>
      </c>
      <c r="AZ2" s="446" t="s">
        <v>583</v>
      </c>
      <c r="BA2" s="447" t="s">
        <v>584</v>
      </c>
      <c r="BC2" s="804" t="s">
        <v>726</v>
      </c>
    </row>
    <row r="3" spans="1:55" ht="101.25">
      <c r="A3" s="6" t="s">
        <v>102</v>
      </c>
      <c r="B3" s="44">
        <v>2001</v>
      </c>
      <c r="C3" s="44">
        <v>2014</v>
      </c>
      <c r="D3" s="44" t="s">
        <v>85</v>
      </c>
      <c r="E3" s="143" t="s">
        <v>187</v>
      </c>
      <c r="F3" s="143" t="s">
        <v>227</v>
      </c>
      <c r="G3" s="143" t="s">
        <v>201</v>
      </c>
      <c r="H3" s="143" t="s">
        <v>205</v>
      </c>
      <c r="I3" s="143" t="s">
        <v>49</v>
      </c>
      <c r="J3" s="143" t="s">
        <v>282</v>
      </c>
      <c r="K3" s="144" t="s">
        <v>248</v>
      </c>
      <c r="L3" s="144" t="s">
        <v>248</v>
      </c>
      <c r="M3" s="144">
        <v>2</v>
      </c>
      <c r="N3" s="658" t="s">
        <v>259</v>
      </c>
      <c r="O3" s="528" t="s">
        <v>644</v>
      </c>
      <c r="P3" s="662" t="s">
        <v>43</v>
      </c>
      <c r="Q3" s="180" t="s">
        <v>301</v>
      </c>
      <c r="R3" s="179" t="s">
        <v>303</v>
      </c>
      <c r="S3" s="181" t="s">
        <v>27</v>
      </c>
      <c r="T3" s="182" t="s">
        <v>31</v>
      </c>
      <c r="U3" s="178" t="s">
        <v>37</v>
      </c>
      <c r="V3" s="1039">
        <v>2</v>
      </c>
      <c r="W3" s="460"/>
      <c r="X3" s="461" t="s">
        <v>771</v>
      </c>
      <c r="Y3" s="44" t="s">
        <v>638</v>
      </c>
      <c r="Z3" s="160"/>
      <c r="AA3" s="753" t="s">
        <v>719</v>
      </c>
      <c r="AB3" s="755" t="s">
        <v>719</v>
      </c>
      <c r="AC3" s="44" t="s">
        <v>311</v>
      </c>
      <c r="AD3" s="209" t="s">
        <v>311</v>
      </c>
      <c r="AF3" s="45" t="s">
        <v>37</v>
      </c>
      <c r="AH3" s="143" t="s">
        <v>365</v>
      </c>
      <c r="AI3" s="143" t="s">
        <v>344</v>
      </c>
      <c r="AK3" s="143" t="s">
        <v>347</v>
      </c>
      <c r="AM3" s="143" t="s">
        <v>357</v>
      </c>
      <c r="AP3" s="1102" t="s">
        <v>772</v>
      </c>
      <c r="AQ3" s="1035" t="s">
        <v>614</v>
      </c>
      <c r="AS3" s="44" t="s">
        <v>375</v>
      </c>
      <c r="AU3" s="45" t="s">
        <v>378</v>
      </c>
      <c r="AW3" s="410" t="s">
        <v>551</v>
      </c>
      <c r="AX3" s="411" t="s">
        <v>551</v>
      </c>
      <c r="AZ3" s="146" t="s">
        <v>654</v>
      </c>
      <c r="BA3" s="179" t="s">
        <v>653</v>
      </c>
      <c r="BC3" s="804" t="s">
        <v>727</v>
      </c>
    </row>
    <row r="4" spans="1:55" ht="101.25">
      <c r="A4" s="6" t="s">
        <v>103</v>
      </c>
      <c r="B4" s="44">
        <v>2002</v>
      </c>
      <c r="C4" s="44">
        <v>2015</v>
      </c>
      <c r="E4" s="143" t="s">
        <v>188</v>
      </c>
      <c r="F4" s="143" t="s">
        <v>228</v>
      </c>
      <c r="H4" s="143" t="s">
        <v>2</v>
      </c>
      <c r="I4" s="143" t="s">
        <v>50</v>
      </c>
      <c r="J4" s="143" t="s">
        <v>283</v>
      </c>
      <c r="K4" s="144" t="s">
        <v>249</v>
      </c>
      <c r="L4" s="144" t="s">
        <v>249</v>
      </c>
      <c r="M4" s="144">
        <v>3</v>
      </c>
      <c r="N4" s="658" t="s">
        <v>286</v>
      </c>
      <c r="O4" s="545" t="s">
        <v>645</v>
      </c>
      <c r="Q4" s="180" t="s">
        <v>23</v>
      </c>
      <c r="R4" s="179" t="s">
        <v>774</v>
      </c>
      <c r="S4" s="181" t="s">
        <v>28</v>
      </c>
      <c r="T4" s="182" t="s">
        <v>32</v>
      </c>
      <c r="U4" s="178" t="s">
        <v>38</v>
      </c>
      <c r="V4" s="1039">
        <v>3</v>
      </c>
      <c r="W4" s="460"/>
      <c r="X4" s="461" t="s">
        <v>762</v>
      </c>
      <c r="Y4" s="753" t="s">
        <v>638</v>
      </c>
      <c r="Z4" s="208"/>
      <c r="AC4" s="44" t="s">
        <v>312</v>
      </c>
      <c r="AD4" s="209" t="s">
        <v>312</v>
      </c>
      <c r="AF4" s="45" t="s">
        <v>38</v>
      </c>
      <c r="AH4" s="45" t="s">
        <v>368</v>
      </c>
      <c r="AK4" s="143" t="s">
        <v>348</v>
      </c>
      <c r="AM4" s="143" t="s">
        <v>358</v>
      </c>
      <c r="AP4" s="1102" t="s">
        <v>771</v>
      </c>
      <c r="AQ4" s="1035" t="s">
        <v>615</v>
      </c>
      <c r="AS4" s="44" t="s">
        <v>345</v>
      </c>
      <c r="AU4" s="45" t="s">
        <v>379</v>
      </c>
      <c r="AW4" s="410" t="s">
        <v>552</v>
      </c>
      <c r="AX4" s="411" t="s">
        <v>552</v>
      </c>
      <c r="AZ4" s="146" t="s">
        <v>664</v>
      </c>
      <c r="BA4" s="179" t="s">
        <v>663</v>
      </c>
      <c r="BC4" s="804" t="s">
        <v>728</v>
      </c>
    </row>
    <row r="5" spans="1:55" ht="33.75">
      <c r="A5" s="6" t="s">
        <v>104</v>
      </c>
      <c r="B5" s="44">
        <v>2003</v>
      </c>
      <c r="C5" s="44">
        <v>2016</v>
      </c>
      <c r="E5" s="143" t="s">
        <v>189</v>
      </c>
      <c r="F5" s="143" t="s">
        <v>229</v>
      </c>
      <c r="I5" s="143" t="s">
        <v>51</v>
      </c>
      <c r="K5" s="144" t="s">
        <v>247</v>
      </c>
      <c r="L5" s="144" t="s">
        <v>247</v>
      </c>
      <c r="M5" s="144">
        <v>4</v>
      </c>
      <c r="N5" s="659" t="s">
        <v>287</v>
      </c>
      <c r="O5" s="545" t="s">
        <v>646</v>
      </c>
      <c r="Q5" s="180" t="s">
        <v>302</v>
      </c>
      <c r="R5" s="179" t="s">
        <v>304</v>
      </c>
      <c r="T5" s="45" t="s">
        <v>33</v>
      </c>
      <c r="U5" s="178" t="s">
        <v>39</v>
      </c>
      <c r="V5" s="1039">
        <v>4</v>
      </c>
      <c r="W5" s="460"/>
      <c r="X5" s="461" t="s">
        <v>614</v>
      </c>
      <c r="Y5" s="753" t="s">
        <v>662</v>
      </c>
      <c r="Z5" s="208">
        <v>1</v>
      </c>
      <c r="AF5" s="45" t="s">
        <v>327</v>
      </c>
      <c r="AH5" s="143" t="s">
        <v>366</v>
      </c>
      <c r="AK5" s="143" t="s">
        <v>349</v>
      </c>
      <c r="AM5" s="143" t="s">
        <v>359</v>
      </c>
      <c r="AP5" s="1102" t="s">
        <v>614</v>
      </c>
      <c r="AQ5" s="1035" t="s">
        <v>762</v>
      </c>
      <c r="AU5" s="45" t="s">
        <v>380</v>
      </c>
      <c r="AW5" s="410" t="s">
        <v>553</v>
      </c>
      <c r="AX5" s="411" t="s">
        <v>553</v>
      </c>
      <c r="AZ5" s="546" t="s">
        <v>665</v>
      </c>
      <c r="BA5" s="570" t="s">
        <v>671</v>
      </c>
      <c r="BC5" s="804" t="s">
        <v>729</v>
      </c>
    </row>
    <row r="6" spans="1:55" ht="45">
      <c r="A6" s="6" t="s">
        <v>105</v>
      </c>
      <c r="B6" s="44">
        <v>2004</v>
      </c>
      <c r="C6" s="44">
        <v>2017</v>
      </c>
      <c r="E6" s="143" t="s">
        <v>190</v>
      </c>
      <c r="F6" s="147"/>
      <c r="G6" s="148" t="s">
        <v>291</v>
      </c>
      <c r="H6" s="148" t="s">
        <v>258</v>
      </c>
      <c r="I6" s="143" t="s">
        <v>68</v>
      </c>
      <c r="J6" s="148" t="s">
        <v>264</v>
      </c>
      <c r="N6" s="659" t="s">
        <v>288</v>
      </c>
      <c r="O6" s="545" t="s">
        <v>647</v>
      </c>
      <c r="R6" s="179" t="s">
        <v>3</v>
      </c>
      <c r="T6" s="45" t="s">
        <v>34</v>
      </c>
      <c r="U6" s="178" t="s">
        <v>327</v>
      </c>
      <c r="V6" s="1039">
        <v>5</v>
      </c>
      <c r="W6" s="460"/>
      <c r="X6" s="753" t="s">
        <v>615</v>
      </c>
      <c r="Y6" s="753" t="s">
        <v>672</v>
      </c>
      <c r="Z6" s="208"/>
      <c r="AA6" s="219"/>
      <c r="AH6" s="143" t="s">
        <v>367</v>
      </c>
      <c r="AK6" s="143" t="s">
        <v>350</v>
      </c>
      <c r="AM6" s="143" t="s">
        <v>360</v>
      </c>
      <c r="AP6" s="1102" t="s">
        <v>615</v>
      </c>
      <c r="AQ6" s="1035" t="s">
        <v>616</v>
      </c>
      <c r="AU6" s="220" t="s">
        <v>381</v>
      </c>
      <c r="AW6" s="410" t="s">
        <v>554</v>
      </c>
      <c r="AX6" s="411" t="s">
        <v>554</v>
      </c>
      <c r="AZ6" s="546" t="s">
        <v>666</v>
      </c>
      <c r="BA6" s="570" t="s">
        <v>676</v>
      </c>
    </row>
    <row r="7" spans="1:55" ht="33.75">
      <c r="A7" s="6" t="s">
        <v>106</v>
      </c>
      <c r="B7" s="44">
        <v>2005</v>
      </c>
      <c r="E7" s="143" t="s">
        <v>191</v>
      </c>
      <c r="F7" s="147"/>
      <c r="G7" s="143" t="s">
        <v>255</v>
      </c>
      <c r="H7" s="143" t="s">
        <v>257</v>
      </c>
      <c r="I7" s="143" t="s">
        <v>69</v>
      </c>
      <c r="J7" s="143" t="s">
        <v>284</v>
      </c>
      <c r="N7" s="660" t="s">
        <v>289</v>
      </c>
      <c r="O7" s="545" t="s">
        <v>648</v>
      </c>
      <c r="U7" s="178" t="s">
        <v>85</v>
      </c>
      <c r="V7" s="1040" t="s">
        <v>69</v>
      </c>
      <c r="W7" s="460"/>
      <c r="X7" s="753" t="s">
        <v>616</v>
      </c>
      <c r="Y7" s="753" t="s">
        <v>662</v>
      </c>
      <c r="Z7" s="208"/>
      <c r="AA7" s="219"/>
      <c r="AH7" s="143" t="s">
        <v>343</v>
      </c>
      <c r="AK7" s="143" t="s">
        <v>351</v>
      </c>
      <c r="AM7" s="143" t="s">
        <v>361</v>
      </c>
      <c r="AP7" s="1102" t="s">
        <v>762</v>
      </c>
      <c r="AQ7" s="1035" t="s">
        <v>617</v>
      </c>
      <c r="AU7" s="220" t="s">
        <v>382</v>
      </c>
      <c r="AW7" s="410" t="s">
        <v>555</v>
      </c>
      <c r="AX7" s="411" t="s">
        <v>555</v>
      </c>
      <c r="AZ7" s="546" t="s">
        <v>684</v>
      </c>
      <c r="BA7" s="570" t="s">
        <v>685</v>
      </c>
    </row>
    <row r="8" spans="1:55" ht="33.75">
      <c r="A8" s="6" t="s">
        <v>107</v>
      </c>
      <c r="B8" s="44">
        <v>2006</v>
      </c>
      <c r="E8" s="143" t="s">
        <v>192</v>
      </c>
      <c r="F8" s="147"/>
      <c r="G8" s="143" t="s">
        <v>256</v>
      </c>
      <c r="H8" s="143" t="s">
        <v>263</v>
      </c>
      <c r="I8" s="143" t="s">
        <v>183</v>
      </c>
      <c r="J8" s="143" t="s">
        <v>280</v>
      </c>
      <c r="N8" s="661" t="s">
        <v>290</v>
      </c>
      <c r="O8" s="545" t="s">
        <v>649</v>
      </c>
      <c r="V8" s="1040" t="s">
        <v>183</v>
      </c>
      <c r="W8" s="460"/>
      <c r="X8" s="753" t="s">
        <v>617</v>
      </c>
      <c r="Y8" s="753" t="s">
        <v>662</v>
      </c>
      <c r="Z8" s="208"/>
      <c r="AA8" s="219"/>
      <c r="AK8" s="143" t="s">
        <v>352</v>
      </c>
      <c r="AP8" s="1102" t="s">
        <v>616</v>
      </c>
      <c r="AQ8" s="1035" t="s">
        <v>620</v>
      </c>
      <c r="AU8" s="220" t="s">
        <v>383</v>
      </c>
      <c r="AW8" s="410" t="s">
        <v>556</v>
      </c>
      <c r="AX8" s="411" t="s">
        <v>556</v>
      </c>
      <c r="AZ8" s="146" t="s">
        <v>692</v>
      </c>
      <c r="BA8" s="179" t="s">
        <v>691</v>
      </c>
    </row>
    <row r="9" spans="1:55" ht="56.25">
      <c r="A9" s="6" t="s">
        <v>108</v>
      </c>
      <c r="B9" s="44">
        <v>2007</v>
      </c>
      <c r="E9" s="143" t="s">
        <v>193</v>
      </c>
      <c r="F9" s="147"/>
      <c r="G9" s="143" t="s">
        <v>263</v>
      </c>
      <c r="I9" s="143" t="s">
        <v>184</v>
      </c>
      <c r="O9" s="545" t="s">
        <v>650</v>
      </c>
      <c r="V9" s="1040" t="s">
        <v>184</v>
      </c>
      <c r="W9" s="460"/>
      <c r="X9" s="753" t="s">
        <v>618</v>
      </c>
      <c r="Y9" s="753" t="s">
        <v>638</v>
      </c>
      <c r="Z9" s="208">
        <v>1</v>
      </c>
      <c r="AA9" s="219"/>
      <c r="AK9" s="143" t="s">
        <v>353</v>
      </c>
      <c r="AP9" s="1102" t="s">
        <v>617</v>
      </c>
      <c r="AQ9" s="1035" t="s">
        <v>619</v>
      </c>
      <c r="AW9" s="410" t="s">
        <v>557</v>
      </c>
      <c r="AX9" s="411" t="s">
        <v>557</v>
      </c>
      <c r="AZ9" s="146" t="s">
        <v>769</v>
      </c>
      <c r="BA9" s="179" t="s">
        <v>603</v>
      </c>
    </row>
    <row r="10" spans="1:55" ht="45">
      <c r="A10" s="6" t="s">
        <v>109</v>
      </c>
      <c r="B10" s="44">
        <v>2008</v>
      </c>
      <c r="E10" s="143" t="s">
        <v>194</v>
      </c>
      <c r="F10" s="147"/>
      <c r="I10" s="143" t="s">
        <v>208</v>
      </c>
      <c r="O10" s="545" t="s">
        <v>651</v>
      </c>
      <c r="V10" s="1041" t="s">
        <v>208</v>
      </c>
      <c r="W10" s="1038"/>
      <c r="X10" s="1036" t="s">
        <v>619</v>
      </c>
      <c r="Y10" s="1037" t="s">
        <v>686</v>
      </c>
      <c r="Z10" s="208"/>
      <c r="AP10" s="1102" t="s">
        <v>620</v>
      </c>
      <c r="AQ10" s="1035" t="s">
        <v>618</v>
      </c>
      <c r="AW10" s="410" t="s">
        <v>558</v>
      </c>
      <c r="AX10" s="411" t="s">
        <v>558</v>
      </c>
    </row>
    <row r="11" spans="1:55" ht="112.5">
      <c r="A11" s="6" t="s">
        <v>110</v>
      </c>
      <c r="B11" s="44">
        <v>2009</v>
      </c>
      <c r="E11" s="143" t="s">
        <v>195</v>
      </c>
      <c r="F11" s="147"/>
      <c r="I11" s="143" t="s">
        <v>209</v>
      </c>
      <c r="O11" s="528" t="s">
        <v>652</v>
      </c>
      <c r="V11" s="1040" t="s">
        <v>209</v>
      </c>
      <c r="W11" s="462"/>
      <c r="X11" s="461" t="s">
        <v>620</v>
      </c>
      <c r="Y11" s="753" t="s">
        <v>674</v>
      </c>
      <c r="Z11" s="208"/>
      <c r="AP11" s="1102" t="s">
        <v>619</v>
      </c>
      <c r="AQ11" s="742" t="s">
        <v>613</v>
      </c>
      <c r="AW11" s="410" t="s">
        <v>559</v>
      </c>
      <c r="AX11" s="411" t="s">
        <v>559</v>
      </c>
    </row>
    <row r="12" spans="1:55" ht="33.75">
      <c r="A12" s="6" t="s">
        <v>65</v>
      </c>
      <c r="B12" s="44">
        <v>2010</v>
      </c>
      <c r="E12" s="143" t="s">
        <v>196</v>
      </c>
      <c r="F12" s="147"/>
      <c r="G12" s="148" t="s">
        <v>292</v>
      </c>
      <c r="H12" s="148" t="s">
        <v>260</v>
      </c>
      <c r="I12" s="143" t="s">
        <v>210</v>
      </c>
      <c r="O12" s="528" t="s">
        <v>3</v>
      </c>
      <c r="V12" s="1040" t="s">
        <v>210</v>
      </c>
      <c r="W12" s="546"/>
      <c r="X12" s="461" t="s">
        <v>765</v>
      </c>
      <c r="Y12" s="753" t="s">
        <v>638</v>
      </c>
      <c r="AP12" s="1102" t="s">
        <v>618</v>
      </c>
      <c r="AW12" s="410" t="s">
        <v>209</v>
      </c>
      <c r="AX12" s="411" t="s">
        <v>209</v>
      </c>
    </row>
    <row r="13" spans="1:55" ht="22.5">
      <c r="A13" s="6" t="s">
        <v>111</v>
      </c>
      <c r="B13" s="44">
        <v>2011</v>
      </c>
      <c r="E13" s="143" t="s">
        <v>197</v>
      </c>
      <c r="F13" s="147"/>
      <c r="G13" s="143" t="s">
        <v>261</v>
      </c>
      <c r="H13" s="143" t="s">
        <v>262</v>
      </c>
      <c r="I13" s="143" t="s">
        <v>211</v>
      </c>
      <c r="V13" s="1040" t="s">
        <v>211</v>
      </c>
      <c r="W13" s="546"/>
      <c r="X13" s="546"/>
      <c r="Y13" s="546"/>
      <c r="AW13" s="410" t="s">
        <v>210</v>
      </c>
      <c r="AX13" s="411" t="s">
        <v>210</v>
      </c>
    </row>
    <row r="14" spans="1:55" ht="45">
      <c r="A14" s="6" t="s">
        <v>66</v>
      </c>
      <c r="B14" s="44">
        <v>2012</v>
      </c>
      <c r="G14" s="143" t="s">
        <v>263</v>
      </c>
      <c r="H14" s="143" t="s">
        <v>263</v>
      </c>
      <c r="I14" s="143" t="s">
        <v>212</v>
      </c>
      <c r="N14" s="99" t="s">
        <v>316</v>
      </c>
      <c r="V14" s="1039">
        <v>13</v>
      </c>
      <c r="W14" s="460"/>
      <c r="X14" s="461" t="s">
        <v>772</v>
      </c>
      <c r="Y14" s="753" t="s">
        <v>638</v>
      </c>
      <c r="AW14" s="410" t="s">
        <v>211</v>
      </c>
      <c r="AX14" s="411" t="s">
        <v>211</v>
      </c>
    </row>
    <row r="15" spans="1:55" ht="63.75">
      <c r="A15" s="6" t="s">
        <v>441</v>
      </c>
      <c r="B15" s="44">
        <v>2013</v>
      </c>
      <c r="I15" s="143" t="s">
        <v>213</v>
      </c>
      <c r="N15" s="177" t="s">
        <v>324</v>
      </c>
      <c r="V15" s="529"/>
      <c r="W15" s="529"/>
      <c r="X15" s="218"/>
      <c r="Y15" s="529"/>
      <c r="AW15" s="410" t="s">
        <v>212</v>
      </c>
      <c r="AX15" s="411" t="s">
        <v>212</v>
      </c>
    </row>
    <row r="16" spans="1:55" ht="21" customHeight="1">
      <c r="A16" s="6" t="s">
        <v>112</v>
      </c>
      <c r="B16" s="44">
        <v>2014</v>
      </c>
      <c r="I16" s="143" t="s">
        <v>214</v>
      </c>
      <c r="N16" s="177" t="s">
        <v>323</v>
      </c>
      <c r="AW16" s="410" t="s">
        <v>213</v>
      </c>
      <c r="AX16" s="411" t="s">
        <v>213</v>
      </c>
    </row>
    <row r="17" spans="1:50" ht="21" customHeight="1">
      <c r="A17" s="6" t="s">
        <v>113</v>
      </c>
      <c r="B17" s="44">
        <v>2015</v>
      </c>
      <c r="I17" s="143" t="s">
        <v>215</v>
      </c>
      <c r="N17" s="177" t="s">
        <v>322</v>
      </c>
      <c r="X17" s="218"/>
      <c r="AW17" s="410" t="s">
        <v>214</v>
      </c>
      <c r="AX17" s="411" t="s">
        <v>214</v>
      </c>
    </row>
    <row r="18" spans="1:50" ht="21" customHeight="1">
      <c r="A18" s="6" t="s">
        <v>114</v>
      </c>
      <c r="B18" s="44">
        <v>2016</v>
      </c>
      <c r="I18" s="143" t="s">
        <v>216</v>
      </c>
      <c r="N18" s="177" t="s">
        <v>321</v>
      </c>
      <c r="X18" s="218"/>
      <c r="AW18" s="410" t="s">
        <v>215</v>
      </c>
      <c r="AX18" s="411" t="s">
        <v>215</v>
      </c>
    </row>
    <row r="19" spans="1:50" ht="21" customHeight="1">
      <c r="A19" s="6" t="s">
        <v>115</v>
      </c>
      <c r="B19" s="44">
        <v>2017</v>
      </c>
      <c r="I19" s="143" t="s">
        <v>217</v>
      </c>
      <c r="N19" s="177" t="s">
        <v>320</v>
      </c>
      <c r="X19" s="218"/>
      <c r="AW19" s="410" t="s">
        <v>216</v>
      </c>
      <c r="AX19" s="411" t="s">
        <v>216</v>
      </c>
    </row>
    <row r="20" spans="1:50" ht="21" customHeight="1">
      <c r="A20" s="6" t="s">
        <v>116</v>
      </c>
      <c r="B20" s="44">
        <v>2018</v>
      </c>
      <c r="I20" s="143" t="s">
        <v>218</v>
      </c>
      <c r="N20" s="177" t="s">
        <v>319</v>
      </c>
      <c r="AW20" s="410" t="s">
        <v>217</v>
      </c>
      <c r="AX20" s="411" t="s">
        <v>217</v>
      </c>
    </row>
    <row r="21" spans="1:50" ht="21" customHeight="1">
      <c r="A21" s="6" t="s">
        <v>117</v>
      </c>
      <c r="B21" s="44">
        <v>2019</v>
      </c>
      <c r="I21" s="143" t="s">
        <v>219</v>
      </c>
      <c r="N21" s="177" t="s">
        <v>318</v>
      </c>
      <c r="AW21" s="410" t="s">
        <v>218</v>
      </c>
      <c r="AX21" s="411" t="s">
        <v>218</v>
      </c>
    </row>
    <row r="22" spans="1:50" ht="21" customHeight="1">
      <c r="A22" s="6" t="s">
        <v>118</v>
      </c>
      <c r="B22" s="44">
        <v>2020</v>
      </c>
      <c r="N22" s="177" t="s">
        <v>317</v>
      </c>
      <c r="AW22" s="410" t="s">
        <v>219</v>
      </c>
      <c r="AX22" s="411" t="s">
        <v>219</v>
      </c>
    </row>
    <row r="23" spans="1:50" ht="21" customHeight="1">
      <c r="A23" s="6" t="s">
        <v>119</v>
      </c>
      <c r="B23" s="44">
        <v>2021</v>
      </c>
      <c r="AW23" s="410" t="s">
        <v>560</v>
      </c>
      <c r="AX23" s="411" t="s">
        <v>560</v>
      </c>
    </row>
    <row r="24" spans="1:50" ht="21" customHeight="1">
      <c r="A24" s="6" t="s">
        <v>120</v>
      </c>
      <c r="B24" s="44">
        <v>2022</v>
      </c>
      <c r="AW24" s="410" t="s">
        <v>561</v>
      </c>
      <c r="AX24" s="411" t="s">
        <v>561</v>
      </c>
    </row>
    <row r="25" spans="1:50">
      <c r="A25" s="6" t="s">
        <v>121</v>
      </c>
      <c r="B25" s="44">
        <v>2023</v>
      </c>
      <c r="AW25" s="410" t="s">
        <v>562</v>
      </c>
      <c r="AX25" s="411" t="s">
        <v>562</v>
      </c>
    </row>
    <row r="26" spans="1:50">
      <c r="A26" s="6" t="s">
        <v>122</v>
      </c>
      <c r="B26" s="44">
        <v>2024</v>
      </c>
      <c r="AX26" s="411" t="s">
        <v>563</v>
      </c>
    </row>
    <row r="27" spans="1:50">
      <c r="A27" s="6" t="s">
        <v>123</v>
      </c>
      <c r="B27" s="44">
        <v>2025</v>
      </c>
      <c r="AX27" s="411" t="s">
        <v>564</v>
      </c>
    </row>
    <row r="28" spans="1:50">
      <c r="A28" s="6" t="s">
        <v>124</v>
      </c>
      <c r="D28" s="270"/>
      <c r="E28" s="271"/>
      <c r="F28" s="271"/>
      <c r="H28" s="272" t="s">
        <v>408</v>
      </c>
      <c r="AX28" s="411" t="s">
        <v>565</v>
      </c>
    </row>
    <row r="29" spans="1:50">
      <c r="A29" s="6" t="s">
        <v>125</v>
      </c>
      <c r="D29" s="273" t="s">
        <v>409</v>
      </c>
      <c r="E29" s="274" t="str">
        <f>IF(periodStart = "","", periodStart)</f>
        <v>01.12.2022</v>
      </c>
      <c r="F29" s="274" t="str">
        <f>IF(periodEnd = "","", periodEnd)</f>
        <v>31.12.2023</v>
      </c>
      <c r="H29" s="275" t="s">
        <v>2278</v>
      </c>
      <c r="AX29" s="411" t="s">
        <v>566</v>
      </c>
    </row>
    <row r="30" spans="1:50">
      <c r="A30" s="6" t="s">
        <v>126</v>
      </c>
      <c r="D30" s="276"/>
      <c r="E30" s="277"/>
      <c r="F30" s="277"/>
      <c r="AX30" s="411" t="s">
        <v>567</v>
      </c>
    </row>
    <row r="31" spans="1:50" ht="12.75">
      <c r="A31" s="6" t="s">
        <v>127</v>
      </c>
      <c r="D31" s="270"/>
      <c r="E31" s="271"/>
      <c r="F31" s="271"/>
      <c r="H31" s="278"/>
      <c r="AX31" s="411" t="s">
        <v>568</v>
      </c>
    </row>
    <row r="32" spans="1:50">
      <c r="A32" s="6" t="s">
        <v>128</v>
      </c>
      <c r="D32" s="273" t="s">
        <v>410</v>
      </c>
      <c r="E32" s="279"/>
      <c r="F32" s="279"/>
      <c r="H32" s="280" t="s">
        <v>411</v>
      </c>
      <c r="O32" s="529" t="s">
        <v>643</v>
      </c>
      <c r="AX32" s="411" t="s">
        <v>569</v>
      </c>
    </row>
    <row r="33" spans="1:50">
      <c r="A33" s="6" t="s">
        <v>129</v>
      </c>
      <c r="O33" s="529" t="s">
        <v>644</v>
      </c>
      <c r="AX33" s="411" t="s">
        <v>570</v>
      </c>
    </row>
    <row r="34" spans="1:50">
      <c r="A34" s="6" t="s">
        <v>130</v>
      </c>
      <c r="O34" s="529" t="s">
        <v>645</v>
      </c>
      <c r="AX34" s="411" t="s">
        <v>571</v>
      </c>
    </row>
    <row r="35" spans="1:50">
      <c r="A35" s="6" t="s">
        <v>131</v>
      </c>
      <c r="O35" s="529" t="s">
        <v>646</v>
      </c>
      <c r="X35" s="529"/>
      <c r="Y35" s="529"/>
      <c r="AX35" s="411" t="s">
        <v>572</v>
      </c>
    </row>
    <row r="36" spans="1:50">
      <c r="A36" s="6" t="s">
        <v>95</v>
      </c>
      <c r="O36" s="529" t="s">
        <v>647</v>
      </c>
      <c r="AX36" s="411" t="s">
        <v>573</v>
      </c>
    </row>
    <row r="37" spans="1:50">
      <c r="A37" s="6" t="s">
        <v>96</v>
      </c>
      <c r="O37" s="529" t="s">
        <v>648</v>
      </c>
      <c r="AX37" s="411" t="s">
        <v>574</v>
      </c>
    </row>
    <row r="38" spans="1:50">
      <c r="A38" s="6" t="s">
        <v>97</v>
      </c>
      <c r="O38" s="529" t="s">
        <v>649</v>
      </c>
      <c r="AX38" s="411" t="s">
        <v>575</v>
      </c>
    </row>
    <row r="39" spans="1:50">
      <c r="A39" s="6" t="s">
        <v>98</v>
      </c>
      <c r="O39" s="529" t="s">
        <v>650</v>
      </c>
      <c r="AX39" s="411" t="s">
        <v>523</v>
      </c>
    </row>
    <row r="40" spans="1:50">
      <c r="A40" s="6" t="s">
        <v>99</v>
      </c>
      <c r="O40" s="529" t="s">
        <v>651</v>
      </c>
      <c r="AX40" s="411" t="s">
        <v>524</v>
      </c>
    </row>
    <row r="41" spans="1:50">
      <c r="A41" s="6" t="s">
        <v>100</v>
      </c>
      <c r="O41" s="529" t="s">
        <v>652</v>
      </c>
      <c r="AX41" s="411" t="s">
        <v>525</v>
      </c>
    </row>
    <row r="42" spans="1:50">
      <c r="A42" s="6" t="s">
        <v>132</v>
      </c>
      <c r="AX42" s="411" t="s">
        <v>526</v>
      </c>
    </row>
    <row r="43" spans="1:50">
      <c r="A43" s="6" t="s">
        <v>133</v>
      </c>
      <c r="AX43" s="411" t="s">
        <v>527</v>
      </c>
    </row>
    <row r="44" spans="1:50">
      <c r="A44" s="6" t="s">
        <v>134</v>
      </c>
      <c r="AX44" s="411" t="s">
        <v>528</v>
      </c>
    </row>
    <row r="45" spans="1:50">
      <c r="A45" s="6" t="s">
        <v>135</v>
      </c>
      <c r="AX45" s="411" t="s">
        <v>529</v>
      </c>
    </row>
    <row r="46" spans="1:50">
      <c r="A46" s="6" t="s">
        <v>136</v>
      </c>
      <c r="AX46" s="411" t="s">
        <v>530</v>
      </c>
    </row>
    <row r="47" spans="1:50">
      <c r="A47" s="6" t="s">
        <v>157</v>
      </c>
      <c r="AX47" s="411" t="s">
        <v>531</v>
      </c>
    </row>
    <row r="48" spans="1:50">
      <c r="A48" s="6" t="s">
        <v>158</v>
      </c>
      <c r="AX48" s="411" t="s">
        <v>532</v>
      </c>
    </row>
    <row r="49" spans="1:50">
      <c r="A49" s="6" t="s">
        <v>159</v>
      </c>
      <c r="AX49" s="411" t="s">
        <v>533</v>
      </c>
    </row>
    <row r="50" spans="1:50">
      <c r="A50" s="6" t="s">
        <v>137</v>
      </c>
      <c r="AX50" s="411" t="s">
        <v>534</v>
      </c>
    </row>
    <row r="51" spans="1:50">
      <c r="A51" s="6" t="s">
        <v>138</v>
      </c>
      <c r="AX51" s="411" t="s">
        <v>535</v>
      </c>
    </row>
    <row r="52" spans="1:50">
      <c r="A52" s="6" t="s">
        <v>139</v>
      </c>
      <c r="AX52" s="411" t="s">
        <v>536</v>
      </c>
    </row>
    <row r="53" spans="1:50">
      <c r="A53" s="6" t="s">
        <v>140</v>
      </c>
      <c r="X53" s="481"/>
      <c r="AX53" s="411" t="s">
        <v>537</v>
      </c>
    </row>
    <row r="54" spans="1:50">
      <c r="A54" s="6" t="s">
        <v>141</v>
      </c>
      <c r="X54" s="481"/>
      <c r="AX54" s="411" t="s">
        <v>538</v>
      </c>
    </row>
    <row r="55" spans="1:50">
      <c r="A55" s="6" t="s">
        <v>142</v>
      </c>
      <c r="X55" s="481"/>
      <c r="AX55" s="411" t="s">
        <v>539</v>
      </c>
    </row>
    <row r="56" spans="1:50">
      <c r="A56" s="6" t="s">
        <v>143</v>
      </c>
      <c r="X56" s="481"/>
      <c r="AX56" s="411" t="s">
        <v>540</v>
      </c>
    </row>
    <row r="57" spans="1:50">
      <c r="A57" s="6" t="s">
        <v>388</v>
      </c>
      <c r="X57" s="481"/>
      <c r="AX57" s="411" t="s">
        <v>541</v>
      </c>
    </row>
    <row r="58" spans="1:50">
      <c r="A58" s="6" t="s">
        <v>144</v>
      </c>
      <c r="X58" s="481"/>
      <c r="AX58" s="411" t="s">
        <v>542</v>
      </c>
    </row>
    <row r="59" spans="1:50">
      <c r="A59" s="6" t="s">
        <v>145</v>
      </c>
      <c r="X59" s="481"/>
      <c r="AX59" s="411" t="s">
        <v>543</v>
      </c>
    </row>
    <row r="60" spans="1:50">
      <c r="A60" s="6" t="s">
        <v>146</v>
      </c>
      <c r="X60" s="481"/>
      <c r="AX60" s="411" t="s">
        <v>544</v>
      </c>
    </row>
    <row r="61" spans="1:50">
      <c r="A61" s="6" t="s">
        <v>147</v>
      </c>
      <c r="X61" s="481"/>
      <c r="AX61" s="411" t="s">
        <v>545</v>
      </c>
    </row>
    <row r="62" spans="1:50">
      <c r="A62" s="6" t="s">
        <v>90</v>
      </c>
      <c r="X62" s="481"/>
    </row>
    <row r="63" spans="1:50">
      <c r="A63" s="6" t="s">
        <v>148</v>
      </c>
    </row>
    <row r="64" spans="1:50">
      <c r="A64" s="6" t="s">
        <v>149</v>
      </c>
    </row>
    <row r="65" spans="1:1">
      <c r="A65" s="6" t="s">
        <v>150</v>
      </c>
    </row>
    <row r="66" spans="1:1">
      <c r="A66" s="6" t="s">
        <v>151</v>
      </c>
    </row>
    <row r="67" spans="1:1">
      <c r="A67" s="6" t="s">
        <v>152</v>
      </c>
    </row>
    <row r="68" spans="1:1">
      <c r="A68" s="6" t="s">
        <v>153</v>
      </c>
    </row>
    <row r="69" spans="1:1">
      <c r="A69" s="6" t="s">
        <v>154</v>
      </c>
    </row>
    <row r="70" spans="1:1">
      <c r="A70" s="6" t="s">
        <v>155</v>
      </c>
    </row>
    <row r="71" spans="1:1">
      <c r="A71" s="6" t="s">
        <v>156</v>
      </c>
    </row>
    <row r="72" spans="1:1">
      <c r="A72" s="6" t="s">
        <v>160</v>
      </c>
    </row>
    <row r="73" spans="1:1">
      <c r="A73" s="6" t="s">
        <v>161</v>
      </c>
    </row>
    <row r="74" spans="1:1">
      <c r="A74" s="6" t="s">
        <v>162</v>
      </c>
    </row>
    <row r="75" spans="1:1">
      <c r="A75" s="6" t="s">
        <v>163</v>
      </c>
    </row>
    <row r="76" spans="1:1">
      <c r="A76" s="6" t="s">
        <v>164</v>
      </c>
    </row>
    <row r="77" spans="1:1">
      <c r="A77" s="6" t="s">
        <v>165</v>
      </c>
    </row>
    <row r="78" spans="1:1">
      <c r="A78" s="6" t="s">
        <v>166</v>
      </c>
    </row>
    <row r="79" spans="1:1">
      <c r="A79" s="6" t="s">
        <v>94</v>
      </c>
    </row>
    <row r="80" spans="1:1">
      <c r="A80" s="6" t="s">
        <v>167</v>
      </c>
    </row>
    <row r="81" spans="1:1">
      <c r="A81" s="6" t="s">
        <v>168</v>
      </c>
    </row>
    <row r="82" spans="1:1">
      <c r="A82" s="6" t="s">
        <v>169</v>
      </c>
    </row>
    <row r="83" spans="1:1">
      <c r="A83" s="6" t="s">
        <v>44</v>
      </c>
    </row>
    <row r="84" spans="1:1">
      <c r="A84" s="6" t="s">
        <v>45</v>
      </c>
    </row>
    <row r="85" spans="1:1">
      <c r="A85" s="6" t="s">
        <v>46</v>
      </c>
    </row>
    <row r="86" spans="1:1">
      <c r="A86" s="6" t="s">
        <v>47</v>
      </c>
    </row>
    <row r="87" spans="1:1">
      <c r="A87" s="6" t="s">
        <v>48</v>
      </c>
    </row>
  </sheetData>
  <sheetProtection formatColumns="0" formatRows="0"/>
  <mergeCells count="1">
    <mergeCell ref="AZ1:BA1"/>
  </mergeCells>
  <phoneticPr fontId="14" type="noConversion"/>
  <pageMargins left="0.75" right="0.75" top="1" bottom="1" header="0.5" footer="0.5"/>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129"/>
  <sheetViews>
    <sheetView showGridLines="0" workbookViewId="0"/>
  </sheetViews>
  <sheetFormatPr defaultRowHeight="11.25"/>
  <sheetData>
    <row r="1" spans="1:1">
      <c r="A1" s="1034">
        <f>IF('Форма 4.2.1 | Т-ТЭ | &gt;=25МВт'!$O$22="",1,0)</f>
        <v>1</v>
      </c>
    </row>
    <row r="2" spans="1:1">
      <c r="A2" s="1034">
        <f>IF('Форма 4.2.1 | Т-ТЭ | &gt;=25МВт'!$O$23="",1,0)</f>
        <v>1</v>
      </c>
    </row>
    <row r="3" spans="1:1">
      <c r="A3" s="1034">
        <f>IF('Форма 4.2.1 | Т-ТЭ | &gt;=25МВт'!$M$24="",1,0)</f>
        <v>1</v>
      </c>
    </row>
    <row r="4" spans="1:1">
      <c r="A4" s="1034">
        <f>IF('Форма 4.2.1 | Т-ТЭ | &gt;=25МВт'!$R$24="",1,0)</f>
        <v>1</v>
      </c>
    </row>
    <row r="5" spans="1:1">
      <c r="A5" s="1034">
        <f>IF('Форма 4.2.1 | Т-ТЭ | &gt;=25МВт'!$T$24="",1,0)</f>
        <v>1</v>
      </c>
    </row>
    <row r="6" spans="1:1">
      <c r="A6" s="1034">
        <f>IF('Форма 4.2.1 | Т-ТЭ | &gt;=25МВт'!$S$24="",1,0)</f>
        <v>0</v>
      </c>
    </row>
    <row r="7" spans="1:1">
      <c r="A7" s="1034">
        <f>IF('Форма 4.2.1 | Т-ТЭ | &gt;=25МВт'!$U$24="",1,0)</f>
        <v>0</v>
      </c>
    </row>
    <row r="8" spans="1:1">
      <c r="A8" s="1034">
        <f>IF('Форма 4.2.1 | Т-ТЭ | ТСО'!$O$22="",1,0)</f>
        <v>1</v>
      </c>
    </row>
    <row r="9" spans="1:1">
      <c r="A9" s="1034">
        <f>IF('Форма 4.2.1 | Т-ТЭ | ТСО'!$O$23="",1,0)</f>
        <v>1</v>
      </c>
    </row>
    <row r="10" spans="1:1">
      <c r="A10" s="1034">
        <f>IF('Форма 4.2.1 | Т-ТЭ | ТСО'!$M$24="",1,0)</f>
        <v>1</v>
      </c>
    </row>
    <row r="11" spans="1:1">
      <c r="A11" s="1034">
        <f>IF('Форма 4.2.1 | Т-ТЭ | ТСО'!$R$24="",1,0)</f>
        <v>1</v>
      </c>
    </row>
    <row r="12" spans="1:1">
      <c r="A12" s="1034">
        <f>IF('Форма 4.2.1 | Т-ТЭ | ТСО'!$T$24="",1,0)</f>
        <v>1</v>
      </c>
    </row>
    <row r="13" spans="1:1">
      <c r="A13" s="1034">
        <f>IF('Форма 4.2.1 | Т-ТЭ | ТСО'!$S$24="",1,0)</f>
        <v>0</v>
      </c>
    </row>
    <row r="14" spans="1:1">
      <c r="A14" s="1034">
        <f>IF('Форма 4.2.1 | Т-ТЭ | ТСО'!$U$24="",1,0)</f>
        <v>0</v>
      </c>
    </row>
    <row r="15" spans="1:1">
      <c r="A15" s="1034">
        <f>IF('Форма 4.2.1 | Т-ТЭ | потр'!$O$22="",1,0)</f>
        <v>0</v>
      </c>
    </row>
    <row r="16" spans="1:1">
      <c r="A16" s="1034">
        <f>IF('Форма 4.2.1 | Т-ТЭ | потр'!$O$23="",1,0)</f>
        <v>0</v>
      </c>
    </row>
    <row r="17" spans="1:1">
      <c r="A17" s="1034">
        <f>IF('Форма 4.2.1 | Т-ТЭ | потр'!$M$24="",1,0)</f>
        <v>0</v>
      </c>
    </row>
    <row r="18" spans="1:1">
      <c r="A18" s="1034">
        <f>IF('Форма 4.2.1 | Т-ТЭ | потр'!$R$24="",1,0)</f>
        <v>0</v>
      </c>
    </row>
    <row r="19" spans="1:1">
      <c r="A19" s="1034">
        <f>IF('Форма 4.2.1 | Т-ТЭ | потр'!$T$24="",1,0)</f>
        <v>0</v>
      </c>
    </row>
    <row r="20" spans="1:1">
      <c r="A20" s="1034">
        <f>IF('Форма 4.2.1 | Т-ТЭ | потр'!$S$24="",1,0)</f>
        <v>0</v>
      </c>
    </row>
    <row r="21" spans="1:1">
      <c r="A21" s="1034">
        <f>IF('Форма 4.2.1 | Т-ТЭ | потр'!$U$24="",1,0)</f>
        <v>0</v>
      </c>
    </row>
    <row r="22" spans="1:1">
      <c r="A22" s="1034">
        <f>IF('Форма 4.2.1 | Т-ТЭ | предел'!$O$24="",1,0)</f>
        <v>1</v>
      </c>
    </row>
    <row r="23" spans="1:1">
      <c r="A23" s="1034">
        <f>IF('Форма 4.2.1 | Т-ТЭ | предел'!$O$25="",1,0)</f>
        <v>1</v>
      </c>
    </row>
    <row r="24" spans="1:1">
      <c r="A24" s="1034">
        <f>IF('Форма 4.2.1 | Т-ТЭ | предел'!$M$26="",1,0)</f>
        <v>1</v>
      </c>
    </row>
    <row r="25" spans="1:1">
      <c r="A25" s="1034">
        <f>IF('Форма 4.2.1 | Т-ТЭ | предел'!$R$26="",1,0)</f>
        <v>1</v>
      </c>
    </row>
    <row r="26" spans="1:1">
      <c r="A26" s="1034">
        <f>IF('Форма 4.2.1 | Т-ТЭ | предел'!$T$26="",1,0)</f>
        <v>1</v>
      </c>
    </row>
    <row r="27" spans="1:1">
      <c r="A27" s="1034">
        <f>IF('Форма 4.2.1 | Т-ТЭ | предел'!$O$7="",1,0)</f>
        <v>0</v>
      </c>
    </row>
    <row r="28" spans="1:1">
      <c r="A28" s="1034">
        <f>IF('Форма 4.2.1 | Т-ТЭ | предел'!$S$26="",1,0)</f>
        <v>0</v>
      </c>
    </row>
    <row r="29" spans="1:1">
      <c r="A29" s="1034">
        <f>IF('Форма 4.2.1 | Т-ТЭ | предел'!$U$26="",1,0)</f>
        <v>0</v>
      </c>
    </row>
    <row r="30" spans="1:1">
      <c r="A30" s="1034">
        <f>IF('Форма 4.2.1 | Т-ТЭ | индикат'!$O$7="",1,0)</f>
        <v>1</v>
      </c>
    </row>
    <row r="31" spans="1:1">
      <c r="A31" s="1034">
        <f>IF('Форма 4.2.1 | Т-ТЭ | индикат'!$O$24="",1,0)</f>
        <v>1</v>
      </c>
    </row>
    <row r="32" spans="1:1">
      <c r="A32" s="1034">
        <f>IF('Форма 4.2.1 | Т-ТЭ | индикат'!$O$25="",1,0)</f>
        <v>1</v>
      </c>
    </row>
    <row r="33" spans="1:1">
      <c r="A33" s="1034">
        <f>IF('Форма 4.2.1 | Т-ТЭ | индикат'!$M$26="",1,0)</f>
        <v>1</v>
      </c>
    </row>
    <row r="34" spans="1:1">
      <c r="A34" s="1034">
        <f>IF('Форма 4.2.1 | Т-ТЭ | индикат'!$R$26="",1,0)</f>
        <v>1</v>
      </c>
    </row>
    <row r="35" spans="1:1">
      <c r="A35" s="1034">
        <f>IF('Форма 4.2.1 | Т-ТЭ | индикат'!$T$26="",1,0)</f>
        <v>1</v>
      </c>
    </row>
    <row r="36" spans="1:1">
      <c r="A36" s="1034">
        <f>IF('Форма 4.2.1 | Т-ТЭ | индикат'!$S$26="",1,0)</f>
        <v>0</v>
      </c>
    </row>
    <row r="37" spans="1:1">
      <c r="A37" s="1034">
        <f>IF('Форма 4.2.1 | Т-ТЭ | индикат'!$U$26="",1,0)</f>
        <v>0</v>
      </c>
    </row>
    <row r="38" spans="1:1">
      <c r="A38" s="1034">
        <f>IF('Форма 4.2.1 | Резерв мощности'!$O$22="",1,0)</f>
        <v>1</v>
      </c>
    </row>
    <row r="39" spans="1:1">
      <c r="A39" s="1034">
        <f>IF('Форма 4.2.1 | Резерв мощности'!$O$23="",1,0)</f>
        <v>1</v>
      </c>
    </row>
    <row r="40" spans="1:1">
      <c r="A40" s="1034">
        <f>IF('Форма 4.2.1 | Резерв мощности'!$M$24="",1,0)</f>
        <v>1</v>
      </c>
    </row>
    <row r="41" spans="1:1">
      <c r="A41" s="1034">
        <f>IF('Форма 4.2.1 | Резерв мощности'!$O$24="",1,0)</f>
        <v>1</v>
      </c>
    </row>
    <row r="42" spans="1:1">
      <c r="A42" s="1034">
        <f>IF('Форма 4.2.1 | Резерв мощности'!$R$24="",1,0)</f>
        <v>1</v>
      </c>
    </row>
    <row r="43" spans="1:1">
      <c r="A43" s="1034">
        <f>IF('Форма 4.2.1 | Резерв мощности'!$T$24="",1,0)</f>
        <v>1</v>
      </c>
    </row>
    <row r="44" spans="1:1">
      <c r="A44" s="1034">
        <f>IF('Форма 4.2.1 | Резерв мощности'!$S$24="",1,0)</f>
        <v>0</v>
      </c>
    </row>
    <row r="45" spans="1:1">
      <c r="A45" s="1034">
        <f>IF('Форма 4.2.1 | Резерв мощности'!$U$24="",1,0)</f>
        <v>0</v>
      </c>
    </row>
    <row r="46" spans="1:1">
      <c r="A46" s="1034">
        <f>IF('Форма 4.2.2 | Т-ТН'!$O$23="",1,0)</f>
        <v>1</v>
      </c>
    </row>
    <row r="47" spans="1:1">
      <c r="A47" s="1034">
        <f>IF('Форма 4.2.2 | Т-ТН'!$M$24="",1,0)</f>
        <v>1</v>
      </c>
    </row>
    <row r="48" spans="1:1">
      <c r="A48" s="1034">
        <f>IF('Форма 4.2.2 | Т-ТН'!$R$24="",1,0)</f>
        <v>1</v>
      </c>
    </row>
    <row r="49" spans="1:1">
      <c r="A49" s="1034">
        <f>IF('Форма 4.2.2 | Т-ТН'!$T$24="",1,0)</f>
        <v>1</v>
      </c>
    </row>
    <row r="50" spans="1:1">
      <c r="A50" s="1034">
        <f>IF('Форма 4.2.2 | Т-ТН'!$S$24="",1,0)</f>
        <v>0</v>
      </c>
    </row>
    <row r="51" spans="1:1">
      <c r="A51" s="1034">
        <f>IF('Форма 4.2.2 | Т-ТН'!$U$24="",1,0)</f>
        <v>0</v>
      </c>
    </row>
    <row r="52" spans="1:1">
      <c r="A52" s="1034">
        <f>IF('Форма 4.2.2 | Т-передача ТЭ'!$O$23="",1,0)</f>
        <v>1</v>
      </c>
    </row>
    <row r="53" spans="1:1">
      <c r="A53" s="1034">
        <f>IF('Форма 4.2.2 | Т-передача ТЭ'!$M$24="",1,0)</f>
        <v>1</v>
      </c>
    </row>
    <row r="54" spans="1:1">
      <c r="A54" s="1034">
        <f>IF('Форма 4.2.2 | Т-передача ТЭ'!$R$24="",1,0)</f>
        <v>1</v>
      </c>
    </row>
    <row r="55" spans="1:1">
      <c r="A55" s="1034">
        <f>IF('Форма 4.2.2 | Т-передача ТЭ'!$T$24="",1,0)</f>
        <v>1</v>
      </c>
    </row>
    <row r="56" spans="1:1">
      <c r="A56" s="1034">
        <f>IF('Форма 4.2.2 | Т-передача ТЭ'!$S$24="",1,0)</f>
        <v>0</v>
      </c>
    </row>
    <row r="57" spans="1:1">
      <c r="A57" s="1034">
        <f>IF('Форма 4.2.2 | Т-передача ТЭ'!$U$24="",1,0)</f>
        <v>0</v>
      </c>
    </row>
    <row r="58" spans="1:1">
      <c r="A58" s="1034">
        <f>IF('Форма 4.2.2 | Т-передача ТН'!$O$23="",1,0)</f>
        <v>1</v>
      </c>
    </row>
    <row r="59" spans="1:1">
      <c r="A59" s="1034">
        <f>IF('Форма 4.2.2 | Т-передача ТН'!$M$24="",1,0)</f>
        <v>1</v>
      </c>
    </row>
    <row r="60" spans="1:1">
      <c r="A60" s="1034">
        <f>IF('Форма 4.2.2 | Т-передача ТН'!$R$24="",1,0)</f>
        <v>1</v>
      </c>
    </row>
    <row r="61" spans="1:1">
      <c r="A61" s="1034">
        <f>IF('Форма 4.2.2 | Т-передача ТН'!$T$24="",1,0)</f>
        <v>1</v>
      </c>
    </row>
    <row r="62" spans="1:1">
      <c r="A62" s="1034">
        <f>IF('Форма 4.2.2 | Т-передача ТН'!$S$24="",1,0)</f>
        <v>0</v>
      </c>
    </row>
    <row r="63" spans="1:1">
      <c r="A63" s="1034">
        <f>IF('Форма 4.2.2 | Т-передача ТН'!$U$24="",1,0)</f>
        <v>0</v>
      </c>
    </row>
    <row r="64" spans="1:1">
      <c r="A64" s="1034">
        <f>IF('Форма 4.2.3 | Т-гор.вода'!$O$23="",1,0)</f>
        <v>1</v>
      </c>
    </row>
    <row r="65" spans="1:1">
      <c r="A65" s="1034">
        <f>IF('Форма 4.2.3 | Т-гор.вода'!$M$24="",1,0)</f>
        <v>0</v>
      </c>
    </row>
    <row r="66" spans="1:1">
      <c r="A66" s="1034">
        <f>IF('Форма 4.2.3 | Т-гор.вода'!$W$24="",1,0)</f>
        <v>1</v>
      </c>
    </row>
    <row r="67" spans="1:1">
      <c r="A67" s="1034">
        <f>IF('Форма 4.2.3 | Т-гор.вода'!$Y$24="",1,0)</f>
        <v>1</v>
      </c>
    </row>
    <row r="68" spans="1:1">
      <c r="A68" s="1034">
        <f>IF('Форма 4.2.3 | Т-гор.вода'!$M$25="",1,0)</f>
        <v>1</v>
      </c>
    </row>
    <row r="69" spans="1:1">
      <c r="A69" s="1034">
        <f>IF('Форма 4.2.3 | Т-гор.вода'!$X$24="",1,0)</f>
        <v>0</v>
      </c>
    </row>
    <row r="70" spans="1:1">
      <c r="A70" s="1034">
        <f>IF('Форма 4.2.3 | Т-гор.вода'!$Z$24="",1,0)</f>
        <v>0</v>
      </c>
    </row>
    <row r="71" spans="1:1">
      <c r="A71" s="1034">
        <f>IF('Форма 4.2.4 | Т-подкл'!$AB$23="",1,0)</f>
        <v>1</v>
      </c>
    </row>
    <row r="72" spans="1:1">
      <c r="A72" s="1034">
        <f>IF('Форма 4.2.4 | Т-подкл'!$AD$23="",1,0)</f>
        <v>1</v>
      </c>
    </row>
    <row r="73" spans="1:1">
      <c r="A73" s="1034">
        <f>IF('Форма 4.2.4 | Т-подкл'!$N$23="",1,0)</f>
        <v>0</v>
      </c>
    </row>
    <row r="74" spans="1:1">
      <c r="A74" s="1034">
        <f>IF('Форма 4.2.4 | Т-подкл'!$R$23="",1,0)</f>
        <v>0</v>
      </c>
    </row>
    <row r="75" spans="1:1">
      <c r="A75" s="1034">
        <f>IF('Форма 4.2.4 | Т-подкл'!$V$23="",1,0)</f>
        <v>0</v>
      </c>
    </row>
    <row r="76" spans="1:1">
      <c r="A76" s="1034">
        <f>IF('Форма 4.2.4 | Т-подкл'!$AC$23="",1,0)</f>
        <v>0</v>
      </c>
    </row>
    <row r="77" spans="1:1">
      <c r="A77" s="1034">
        <f>IF('Форма 4.2.4 | Т-подкл'!$AE$23="",1,0)</f>
        <v>0</v>
      </c>
    </row>
    <row r="78" spans="1:1">
      <c r="A78" s="1034">
        <f>IF('Форма 4.2.5 | Т-подкл(инд)'!$M$23="",1,0)</f>
        <v>1</v>
      </c>
    </row>
    <row r="79" spans="1:1">
      <c r="A79" s="1034">
        <f>IF('Форма 4.2.5 | Т-подкл(инд)'!$P$23="",1,0)</f>
        <v>1</v>
      </c>
    </row>
    <row r="80" spans="1:1">
      <c r="A80" s="1034">
        <f>IF('Форма 4.2.5 | Т-подкл(инд)'!$Q$23="",1,0)</f>
        <v>1</v>
      </c>
    </row>
    <row r="81" spans="1:1">
      <c r="A81" s="1034">
        <f>IF('Форма 4.2.5 | Т-подкл(инд)'!$R$23="",1,0)</f>
        <v>1</v>
      </c>
    </row>
    <row r="82" spans="1:1">
      <c r="A82" s="1034">
        <f>IF('Форма 4.2.5 | Т-подкл(инд)'!$S$23="",1,0)</f>
        <v>1</v>
      </c>
    </row>
    <row r="83" spans="1:1">
      <c r="A83" s="1034">
        <f>IF('Форма 4.2.5 | Т-подкл(инд)'!$T$23="",1,0)</f>
        <v>0</v>
      </c>
    </row>
    <row r="84" spans="1:1">
      <c r="A84" s="1034">
        <f>IF('Форма 4.2.5 | Т-подкл(инд)'!$V$23="",1,0)</f>
        <v>0</v>
      </c>
    </row>
    <row r="85" spans="1:1">
      <c r="A85" s="1034">
        <f>IF('Форма 4.7'!$E$12="",1,0)</f>
        <v>1</v>
      </c>
    </row>
    <row r="86" spans="1:1">
      <c r="A86" s="1034">
        <f>IF('Форма 4.7'!$F$12="",1,0)</f>
        <v>1</v>
      </c>
    </row>
    <row r="87" spans="1:1">
      <c r="A87" s="1034">
        <f>IF('Форма 4.8'!$G$11="",1,0)</f>
        <v>1</v>
      </c>
    </row>
    <row r="88" spans="1:1">
      <c r="A88" s="1034">
        <f>IF('Форма 4.8'!$G$12="",1,0)</f>
        <v>1</v>
      </c>
    </row>
    <row r="89" spans="1:1">
      <c r="A89" s="1034">
        <f>IF('Форма 4.8'!$H$12="",1,0)</f>
        <v>1</v>
      </c>
    </row>
    <row r="90" spans="1:1">
      <c r="A90" s="1034">
        <f>IF('Форма 4.8'!$H$13="",1,0)</f>
        <v>1</v>
      </c>
    </row>
    <row r="91" spans="1:1">
      <c r="A91" s="1034">
        <f>IF('Форма 4.8'!$E$15="",1,0)</f>
        <v>1</v>
      </c>
    </row>
    <row r="92" spans="1:1">
      <c r="A92" s="1034">
        <f>IF('Форма 4.8'!$H$15="",1,0)</f>
        <v>1</v>
      </c>
    </row>
    <row r="93" spans="1:1">
      <c r="A93" s="1034">
        <f>IF('Форма 4.8'!$G$18="",1,0)</f>
        <v>1</v>
      </c>
    </row>
    <row r="94" spans="1:1">
      <c r="A94" s="1034">
        <f>IF('Форма 4.8'!$G$22="",1,0)</f>
        <v>1</v>
      </c>
    </row>
    <row r="95" spans="1:1">
      <c r="A95" s="1034">
        <f>IF('Форма 4.8'!$G$25="",1,0)</f>
        <v>1</v>
      </c>
    </row>
    <row r="96" spans="1:1">
      <c r="A96" s="1034">
        <f>IF('Форма 4.8'!$E$31="",1,0)</f>
        <v>1</v>
      </c>
    </row>
    <row r="97" spans="1:1">
      <c r="A97" s="1034">
        <f>IF('Форма 4.8'!$H$31="",1,0)</f>
        <v>1</v>
      </c>
    </row>
    <row r="98" spans="1:1">
      <c r="A98" s="1034">
        <f>IF('Форма 4.8'!$G$28="",1,0)</f>
        <v>1</v>
      </c>
    </row>
    <row r="99" spans="1:1">
      <c r="A99" s="1034">
        <f>IF('Форма 1.0.2'!$E$12="",1,0)</f>
        <v>1</v>
      </c>
    </row>
    <row r="100" spans="1:1">
      <c r="A100" s="1034">
        <f>IF('Форма 1.0.2'!$F$12="",1,0)</f>
        <v>1</v>
      </c>
    </row>
    <row r="101" spans="1:1">
      <c r="A101" s="1034">
        <f>IF('Форма 1.0.2'!$G$12="",1,0)</f>
        <v>1</v>
      </c>
    </row>
    <row r="102" spans="1:1">
      <c r="A102" s="1034">
        <f>IF('Форма 1.0.2'!$H$12="",1,0)</f>
        <v>1</v>
      </c>
    </row>
    <row r="103" spans="1:1">
      <c r="A103" s="1034">
        <f>IF('Форма 1.0.2'!$I$12="",1,0)</f>
        <v>1</v>
      </c>
    </row>
    <row r="104" spans="1:1">
      <c r="A104" s="1034">
        <f>IF('Форма 1.0.2'!$J$12="",1,0)</f>
        <v>1</v>
      </c>
    </row>
    <row r="105" spans="1:1">
      <c r="A105" s="1034">
        <f>IF('Сведения об изменении'!$E$12="",1,0)</f>
        <v>1</v>
      </c>
    </row>
    <row r="106" spans="1:1">
      <c r="A106" s="1094">
        <f>IF('Форма 4.2.4 | Т-подкл'!$AA$23="",1,0)</f>
        <v>1</v>
      </c>
    </row>
    <row r="107" spans="1:1">
      <c r="A107" s="1094">
        <f>IF('Форма 4.2.4 | Т-подкл'!$Z$23="",1,0)</f>
        <v>1</v>
      </c>
    </row>
    <row r="108" spans="1:1">
      <c r="A108" s="1102">
        <f>IF(Территории!$E$12="",1,0)</f>
        <v>0</v>
      </c>
    </row>
    <row r="109" spans="1:1">
      <c r="A109" s="1102">
        <f>IF('Перечень тарифов'!$E$21="",1,0)</f>
        <v>0</v>
      </c>
    </row>
    <row r="110" spans="1:1">
      <c r="A110" s="1102">
        <f>IF('Перечень тарифов'!$F$21="",1,0)</f>
        <v>0</v>
      </c>
    </row>
    <row r="111" spans="1:1">
      <c r="A111" s="1102">
        <f>IF('Перечень тарифов'!$G$21="",1,0)</f>
        <v>0</v>
      </c>
    </row>
    <row r="112" spans="1:1">
      <c r="A112" s="1102">
        <f>IF('Перечень тарифов'!$K$21="",1,0)</f>
        <v>0</v>
      </c>
    </row>
    <row r="113" spans="1:1">
      <c r="A113" s="1102">
        <f>IF('Перечень тарифов'!$O$21="",1,0)</f>
        <v>0</v>
      </c>
    </row>
    <row r="114" spans="1:1">
      <c r="A114" s="1102">
        <f>IF('Перечень тарифов'!$S$21="",1,0)</f>
        <v>0</v>
      </c>
    </row>
    <row r="115" spans="1:1">
      <c r="A115" s="1102">
        <f>IF('Форма 4.2.1 | Т-ТЭ | потр'!$O$24="",1,0)</f>
        <v>0</v>
      </c>
    </row>
    <row r="116" spans="1:1">
      <c r="A116" s="1102">
        <f>IF('Форма 4.2.1 | Т-ТЭ | потр'!$O$27="",1,0)</f>
        <v>0</v>
      </c>
    </row>
    <row r="117" spans="1:1">
      <c r="A117" s="1102">
        <f>IF('Форма 4.2.1 | Т-ТЭ | потр'!$M$28="",1,0)</f>
        <v>0</v>
      </c>
    </row>
    <row r="118" spans="1:1">
      <c r="A118" s="1102">
        <f>IF('Форма 4.2.1 | Т-ТЭ | потр'!$O$28="",1,0)</f>
        <v>0</v>
      </c>
    </row>
    <row r="119" spans="1:1">
      <c r="A119" s="1102">
        <f>IF('Форма 4.2.1 | Т-ТЭ | потр'!$R$28="",1,0)</f>
        <v>0</v>
      </c>
    </row>
    <row r="120" spans="1:1">
      <c r="A120" s="1102">
        <f>IF('Форма 4.2.1 | Т-ТЭ | потр'!$T$28="",1,0)</f>
        <v>0</v>
      </c>
    </row>
    <row r="121" spans="1:1">
      <c r="A121" s="1102">
        <f>IF('Форма 4.2.1 | Т-ТЭ | потр'!$S$28="",1,0)</f>
        <v>0</v>
      </c>
    </row>
    <row r="122" spans="1:1">
      <c r="A122" s="1102">
        <f>IF('Форма 4.2.1 | Т-ТЭ | потр'!$U$28="",1,0)</f>
        <v>0</v>
      </c>
    </row>
    <row r="123" spans="1:1">
      <c r="A123" s="1102">
        <f>IF('Форма 4.2.1 | Т-ТЭ | потр'!$O$31="",1,0)</f>
        <v>0</v>
      </c>
    </row>
    <row r="124" spans="1:1">
      <c r="A124" s="1102">
        <f>IF('Форма 4.2.1 | Т-ТЭ | потр'!$M$32="",1,0)</f>
        <v>0</v>
      </c>
    </row>
    <row r="125" spans="1:1">
      <c r="A125" s="1102">
        <f>IF('Форма 4.2.1 | Т-ТЭ | потр'!$O$32="",1,0)</f>
        <v>0</v>
      </c>
    </row>
    <row r="126" spans="1:1">
      <c r="A126" s="1102">
        <f>IF('Форма 4.2.1 | Т-ТЭ | потр'!$R$32="",1,0)</f>
        <v>0</v>
      </c>
    </row>
    <row r="127" spans="1:1">
      <c r="A127" s="1102">
        <f>IF('Форма 4.2.1 | Т-ТЭ | потр'!$T$32="",1,0)</f>
        <v>0</v>
      </c>
    </row>
    <row r="128" spans="1:1">
      <c r="A128" s="1102">
        <f>IF('Форма 4.2.1 | Т-ТЭ | потр'!$S$32="",1,0)</f>
        <v>0</v>
      </c>
    </row>
    <row r="129" spans="1:1">
      <c r="A129" s="1102">
        <f>IF('Форма 4.2.1 | Т-ТЭ | потр'!$U$32="",1,0)</f>
        <v>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indexed="47"/>
  </sheetPr>
  <dimension ref="A1:C3"/>
  <sheetViews>
    <sheetView showGridLines="0" zoomScaleNormal="100" workbookViewId="0"/>
  </sheetViews>
  <sheetFormatPr defaultRowHeight="11.25"/>
  <cols>
    <col min="1" max="16384" width="9.140625" style="1102"/>
  </cols>
  <sheetData>
    <row r="1" spans="1:3">
      <c r="A1" s="1102" t="s">
        <v>512</v>
      </c>
      <c r="B1" s="1102" t="s">
        <v>513</v>
      </c>
      <c r="C1" s="1102" t="s">
        <v>67</v>
      </c>
    </row>
    <row r="2" spans="1:3">
      <c r="A2" s="1102">
        <v>4189678</v>
      </c>
      <c r="B2" s="1102" t="s">
        <v>1674</v>
      </c>
      <c r="C2" s="1102" t="s">
        <v>1675</v>
      </c>
    </row>
    <row r="3" spans="1:3">
      <c r="A3" s="1102">
        <v>4190415</v>
      </c>
      <c r="B3" s="1102" t="s">
        <v>1676</v>
      </c>
      <c r="C3" s="1102" t="s">
        <v>1675</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6"/>
  <sheetViews>
    <sheetView showGridLines="0" zoomScaleNormal="100" workbookViewId="0"/>
  </sheetViews>
  <sheetFormatPr defaultRowHeight="11.25"/>
  <cols>
    <col min="1" max="1" width="9.140625" style="259"/>
    <col min="2" max="2" width="66" style="259" customWidth="1"/>
    <col min="3" max="16384" width="9.140625" style="259"/>
  </cols>
  <sheetData>
    <row r="3" spans="2:2">
      <c r="B3" s="354" t="s">
        <v>2290</v>
      </c>
    </row>
    <row r="4" spans="2:2">
      <c r="B4" s="354" t="s">
        <v>516</v>
      </c>
    </row>
    <row r="5" spans="2:2">
      <c r="B5" s="354" t="s">
        <v>517</v>
      </c>
    </row>
    <row r="6" spans="2:2">
      <c r="B6" s="354" t="s">
        <v>518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zimChoose">
    <tabColor indexed="47"/>
  </sheetPr>
  <dimension ref="A1"/>
  <sheetViews>
    <sheetView showGridLines="0" zoomScaleNormal="85" workbookViewId="0"/>
  </sheetViews>
  <sheetFormatPr defaultRowHeight="11.25"/>
  <cols>
    <col min="1" max="1" width="9.140625" style="291"/>
    <col min="2" max="16384" width="9.140625" style="192"/>
  </cols>
  <sheetData/>
  <sheetProtection formatColumns="0" formatRows="0"/>
  <pageMargins left="0.75" right="0.75" top="1" bottom="1"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heetMain">
    <tabColor rgb="FFFFCC99"/>
  </sheetPr>
  <dimension ref="A1:E8"/>
  <sheetViews>
    <sheetView showGridLines="0" zoomScaleNormal="100" workbookViewId="0"/>
  </sheetViews>
  <sheetFormatPr defaultRowHeight="15"/>
  <cols>
    <col min="1" max="1" width="38.42578125" style="228" customWidth="1"/>
    <col min="2" max="16384" width="9.140625" style="228"/>
  </cols>
  <sheetData>
    <row r="1" spans="1:5">
      <c r="A1" s="229" t="s">
        <v>392</v>
      </c>
      <c r="B1" s="229" t="s">
        <v>393</v>
      </c>
      <c r="C1" s="229"/>
      <c r="D1" s="229"/>
      <c r="E1" s="229"/>
    </row>
    <row r="2" spans="1:5">
      <c r="A2" s="229"/>
      <c r="B2" s="229"/>
      <c r="C2" s="229"/>
      <c r="D2" s="229"/>
      <c r="E2" s="229"/>
    </row>
    <row r="3" spans="1:5">
      <c r="A3" s="229"/>
      <c r="B3" s="229"/>
      <c r="C3" s="229"/>
      <c r="D3" s="229"/>
      <c r="E3" s="229"/>
    </row>
    <row r="4" spans="1:5">
      <c r="A4" s="229"/>
      <c r="B4" s="229"/>
      <c r="C4" s="229"/>
      <c r="D4" s="229"/>
      <c r="E4" s="229"/>
    </row>
    <row r="5" spans="1:5">
      <c r="A5" s="229"/>
      <c r="B5" s="229"/>
      <c r="C5" s="229"/>
      <c r="D5" s="229"/>
      <c r="E5" s="229"/>
    </row>
    <row r="6" spans="1:5">
      <c r="A6" s="229"/>
      <c r="B6" s="229"/>
      <c r="C6" s="229"/>
      <c r="D6" s="229"/>
      <c r="E6" s="229"/>
    </row>
    <row r="7" spans="1:5">
      <c r="A7" s="229"/>
      <c r="B7" s="229"/>
      <c r="C7" s="229"/>
      <c r="D7" s="229"/>
      <c r="E7" s="229"/>
    </row>
    <row r="8" spans="1:5">
      <c r="A8" s="229"/>
      <c r="B8" s="229"/>
      <c r="C8" s="229"/>
      <c r="D8" s="229"/>
      <c r="E8" s="229"/>
    </row>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B12"/>
  <sheetViews>
    <sheetView showGridLines="0" zoomScaleNormal="100" workbookViewId="0"/>
  </sheetViews>
  <sheetFormatPr defaultRowHeight="11.25"/>
  <cols>
    <col min="1" max="1" width="9.140625" style="1102"/>
    <col min="2" max="2" width="65.28515625" style="1102" customWidth="1"/>
    <col min="3" max="3" width="41" style="1102" customWidth="1"/>
    <col min="4" max="16384" width="9.140625" style="1102"/>
  </cols>
  <sheetData>
    <row r="1" spans="1:2">
      <c r="A1" s="1102" t="s">
        <v>330</v>
      </c>
      <c r="B1" s="1102" t="s">
        <v>331</v>
      </c>
    </row>
    <row r="2" spans="1:2">
      <c r="A2" s="1102">
        <v>4213775</v>
      </c>
      <c r="B2" s="1102" t="s">
        <v>613</v>
      </c>
    </row>
    <row r="3" spans="1:2">
      <c r="A3" s="1102">
        <v>4213784</v>
      </c>
      <c r="B3" s="1102" t="s">
        <v>772</v>
      </c>
    </row>
    <row r="4" spans="1:2">
      <c r="A4" s="1102">
        <v>4213781</v>
      </c>
      <c r="B4" s="1102" t="s">
        <v>771</v>
      </c>
    </row>
    <row r="5" spans="1:2">
      <c r="A5" s="1102">
        <v>4213776</v>
      </c>
      <c r="B5" s="1102" t="s">
        <v>614</v>
      </c>
    </row>
    <row r="6" spans="1:2">
      <c r="A6" s="1102">
        <v>4213777</v>
      </c>
      <c r="B6" s="1102" t="s">
        <v>615</v>
      </c>
    </row>
    <row r="7" spans="1:2">
      <c r="A7" s="1102">
        <v>4238670</v>
      </c>
      <c r="B7" s="1102" t="s">
        <v>762</v>
      </c>
    </row>
    <row r="8" spans="1:2">
      <c r="A8" s="1102">
        <v>4213778</v>
      </c>
      <c r="B8" s="1102" t="s">
        <v>616</v>
      </c>
    </row>
    <row r="9" spans="1:2">
      <c r="A9" s="1102">
        <v>4213780</v>
      </c>
      <c r="B9" s="1102" t="s">
        <v>617</v>
      </c>
    </row>
    <row r="10" spans="1:2">
      <c r="A10" s="1102">
        <v>4213779</v>
      </c>
      <c r="B10" s="1102" t="s">
        <v>620</v>
      </c>
    </row>
    <row r="11" spans="1:2">
      <c r="A11" s="1102">
        <v>4213783</v>
      </c>
      <c r="B11" s="1102" t="s">
        <v>619</v>
      </c>
    </row>
    <row r="12" spans="1:2">
      <c r="A12" s="1102">
        <v>4213782</v>
      </c>
      <c r="B12" s="1102" t="s">
        <v>618</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11"/>
  <sheetViews>
    <sheetView showGridLines="0" zoomScaleNormal="100" workbookViewId="0"/>
  </sheetViews>
  <sheetFormatPr defaultRowHeight="11.25"/>
  <cols>
    <col min="1" max="1" width="9.140625" style="1102"/>
    <col min="2" max="2" width="65.28515625" style="1102" customWidth="1"/>
    <col min="3" max="3" width="41" style="1102" customWidth="1"/>
    <col min="4" max="16384" width="9.140625" style="1102"/>
  </cols>
  <sheetData>
    <row r="1" spans="1:2">
      <c r="A1" s="1102" t="s">
        <v>330</v>
      </c>
      <c r="B1" s="1102" t="s">
        <v>332</v>
      </c>
    </row>
    <row r="2" spans="1:2">
      <c r="A2" s="1102">
        <v>4190064</v>
      </c>
      <c r="B2" s="1102" t="s">
        <v>1664</v>
      </c>
    </row>
    <row r="3" spans="1:2">
      <c r="A3" s="1102">
        <v>4190065</v>
      </c>
      <c r="B3" s="1102" t="s">
        <v>1665</v>
      </c>
    </row>
    <row r="4" spans="1:2">
      <c r="A4" s="1102">
        <v>4190066</v>
      </c>
      <c r="B4" s="1102" t="s">
        <v>1666</v>
      </c>
    </row>
    <row r="5" spans="1:2">
      <c r="A5" s="1102">
        <v>4190067</v>
      </c>
      <c r="B5" s="1102" t="s">
        <v>1667</v>
      </c>
    </row>
    <row r="6" spans="1:2">
      <c r="A6" s="1102">
        <v>4190068</v>
      </c>
      <c r="B6" s="1102" t="s">
        <v>1668</v>
      </c>
    </row>
    <row r="7" spans="1:2">
      <c r="A7" s="1102">
        <v>4190069</v>
      </c>
      <c r="B7" s="1102" t="s">
        <v>1669</v>
      </c>
    </row>
    <row r="8" spans="1:2">
      <c r="A8" s="1102">
        <v>4190070</v>
      </c>
      <c r="B8" s="1102" t="s">
        <v>1670</v>
      </c>
    </row>
    <row r="9" spans="1:2">
      <c r="A9" s="1102">
        <v>4190071</v>
      </c>
      <c r="B9" s="1102" t="s">
        <v>1671</v>
      </c>
    </row>
    <row r="10" spans="1:2">
      <c r="A10" s="1102">
        <v>4190072</v>
      </c>
      <c r="B10" s="1102" t="s">
        <v>1672</v>
      </c>
    </row>
    <row r="11" spans="1:2">
      <c r="A11" s="1102">
        <v>4190073</v>
      </c>
      <c r="B11" s="1102" t="s">
        <v>1673</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184"/>
  </cols>
  <sheetData>
    <row r="1" spans="1:1">
      <c r="A1" s="54"/>
    </row>
  </sheetData>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45"/>
  <sheetViews>
    <sheetView showGridLines="0" zoomScaleNormal="100" workbookViewId="0"/>
  </sheetViews>
  <sheetFormatPr defaultRowHeight="11.25"/>
  <cols>
    <col min="1" max="1" width="36.28515625" style="3" customWidth="1"/>
    <col min="2" max="2" width="21.140625" style="3" customWidth="1"/>
    <col min="3" max="16384" width="9.140625" style="2"/>
  </cols>
  <sheetData>
    <row r="1" spans="1:2">
      <c r="A1" s="4" t="s">
        <v>57</v>
      </c>
      <c r="B1" s="4" t="s">
        <v>58</v>
      </c>
    </row>
    <row r="2" spans="1:2">
      <c r="A2" t="s">
        <v>413</v>
      </c>
      <c r="B2" t="s">
        <v>76</v>
      </c>
    </row>
    <row r="3" spans="1:2">
      <c r="A3" t="s">
        <v>414</v>
      </c>
      <c r="B3" t="s">
        <v>82</v>
      </c>
    </row>
    <row r="4" spans="1:2">
      <c r="A4" t="s">
        <v>415</v>
      </c>
      <c r="B4" t="s">
        <v>386</v>
      </c>
    </row>
    <row r="5" spans="1:2">
      <c r="A5" t="s">
        <v>417</v>
      </c>
      <c r="B5" t="s">
        <v>59</v>
      </c>
    </row>
    <row r="6" spans="1:2">
      <c r="A6" t="s">
        <v>416</v>
      </c>
      <c r="B6" t="s">
        <v>577</v>
      </c>
    </row>
    <row r="7" spans="1:2">
      <c r="A7" t="s">
        <v>748</v>
      </c>
      <c r="B7" t="s">
        <v>488</v>
      </c>
    </row>
    <row r="8" spans="1:2">
      <c r="A8" t="s">
        <v>749</v>
      </c>
      <c r="B8" t="s">
        <v>426</v>
      </c>
    </row>
    <row r="9" spans="1:2">
      <c r="A9" t="s">
        <v>508</v>
      </c>
      <c r="B9" t="s">
        <v>427</v>
      </c>
    </row>
    <row r="10" spans="1:2">
      <c r="A10" t="s">
        <v>418</v>
      </c>
      <c r="B10" t="s">
        <v>428</v>
      </c>
    </row>
    <row r="11" spans="1:2">
      <c r="A11" t="s">
        <v>763</v>
      </c>
      <c r="B11" t="s">
        <v>489</v>
      </c>
    </row>
    <row r="12" spans="1:2">
      <c r="A12" t="s">
        <v>764</v>
      </c>
      <c r="B12" t="s">
        <v>429</v>
      </c>
    </row>
    <row r="13" spans="1:2">
      <c r="A13" t="s">
        <v>750</v>
      </c>
      <c r="B13" t="s">
        <v>430</v>
      </c>
    </row>
    <row r="14" spans="1:2">
      <c r="A14" t="s">
        <v>751</v>
      </c>
      <c r="B14" t="s">
        <v>431</v>
      </c>
    </row>
    <row r="15" spans="1:2">
      <c r="A15" t="s">
        <v>752</v>
      </c>
      <c r="B15" t="s">
        <v>335</v>
      </c>
    </row>
    <row r="16" spans="1:2">
      <c r="A16" t="s">
        <v>753</v>
      </c>
      <c r="B16" t="s">
        <v>61</v>
      </c>
    </row>
    <row r="17" spans="1:2">
      <c r="A17" t="s">
        <v>754</v>
      </c>
      <c r="B17" t="s">
        <v>387</v>
      </c>
    </row>
    <row r="18" spans="1:2">
      <c r="A18" t="s">
        <v>755</v>
      </c>
      <c r="B18" t="s">
        <v>440</v>
      </c>
    </row>
    <row r="19" spans="1:2">
      <c r="A19" t="s">
        <v>756</v>
      </c>
      <c r="B19" t="s">
        <v>250</v>
      </c>
    </row>
    <row r="20" spans="1:2">
      <c r="A20" t="s">
        <v>757</v>
      </c>
      <c r="B20" t="s">
        <v>74</v>
      </c>
    </row>
    <row r="21" spans="1:2">
      <c r="A21" t="s">
        <v>758</v>
      </c>
      <c r="B21" t="s">
        <v>63</v>
      </c>
    </row>
    <row r="22" spans="1:2">
      <c r="A22" t="s">
        <v>759</v>
      </c>
      <c r="B22" t="s">
        <v>75</v>
      </c>
    </row>
    <row r="23" spans="1:2">
      <c r="A23" t="s">
        <v>760</v>
      </c>
      <c r="B23" t="s">
        <v>432</v>
      </c>
    </row>
    <row r="24" spans="1:2">
      <c r="A24" t="s">
        <v>761</v>
      </c>
      <c r="B24" t="s">
        <v>73</v>
      </c>
    </row>
    <row r="25" spans="1:2">
      <c r="A25" t="s">
        <v>601</v>
      </c>
      <c r="B25" t="s">
        <v>62</v>
      </c>
    </row>
    <row r="26" spans="1:2">
      <c r="A26" t="s">
        <v>602</v>
      </c>
      <c r="B26" t="s">
        <v>64</v>
      </c>
    </row>
    <row r="27" spans="1:2">
      <c r="A27" t="s">
        <v>510</v>
      </c>
      <c r="B27" t="s">
        <v>385</v>
      </c>
    </row>
    <row r="28" spans="1:2">
      <c r="A28" t="s">
        <v>420</v>
      </c>
      <c r="B28" t="s">
        <v>14</v>
      </c>
    </row>
    <row r="29" spans="1:2">
      <c r="A29" t="s">
        <v>509</v>
      </c>
      <c r="B29" t="s">
        <v>15</v>
      </c>
    </row>
    <row r="30" spans="1:2">
      <c r="A30" t="s">
        <v>419</v>
      </c>
      <c r="B30" t="s">
        <v>578</v>
      </c>
    </row>
    <row r="31" spans="1:2">
      <c r="A31" t="s">
        <v>586</v>
      </c>
      <c r="B31" t="s">
        <v>433</v>
      </c>
    </row>
    <row r="32" spans="1:2">
      <c r="A32" t="s">
        <v>487</v>
      </c>
      <c r="B32" t="s">
        <v>180</v>
      </c>
    </row>
    <row r="33" spans="1:2">
      <c r="A33" t="s">
        <v>421</v>
      </c>
      <c r="B33" t="s">
        <v>511</v>
      </c>
    </row>
    <row r="34" spans="1:2">
      <c r="A34" t="s">
        <v>422</v>
      </c>
      <c r="B34" t="s">
        <v>490</v>
      </c>
    </row>
    <row r="35" spans="1:2">
      <c r="A35" t="s">
        <v>423</v>
      </c>
      <c r="B35" t="s">
        <v>336</v>
      </c>
    </row>
    <row r="36" spans="1:2">
      <c r="A36" t="s">
        <v>424</v>
      </c>
      <c r="B36" t="s">
        <v>279</v>
      </c>
    </row>
    <row r="37" spans="1:2">
      <c r="A37" t="s">
        <v>425</v>
      </c>
      <c r="B37" t="s">
        <v>334</v>
      </c>
    </row>
    <row r="38" spans="1:2">
      <c r="A38"/>
      <c r="B38" t="s">
        <v>199</v>
      </c>
    </row>
    <row r="39" spans="1:2">
      <c r="A39"/>
      <c r="B39" t="s">
        <v>181</v>
      </c>
    </row>
    <row r="40" spans="1:2">
      <c r="A40"/>
      <c r="B40" t="s">
        <v>178</v>
      </c>
    </row>
    <row r="41" spans="1:2">
      <c r="A41"/>
      <c r="B41" t="s">
        <v>221</v>
      </c>
    </row>
    <row r="42" spans="1:2">
      <c r="A42"/>
      <c r="B42" t="s">
        <v>179</v>
      </c>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sheetData>
  <sheetProtection formatColumns="0" formatRows="0"/>
  <phoneticPr fontId="13" type="noConversion"/>
  <pageMargins left="0.75" right="0.75" top="1" bottom="1" header="0.5" footer="0.5"/>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gion">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13" type="noConversion"/>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16"/>
    <col min="2" max="16384" width="9.140625" style="17"/>
  </cols>
  <sheetData/>
  <sheetProtection formatColumns="0" formatRows="0"/>
  <phoneticPr fontId="10"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4"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165"/>
  <sheetViews>
    <sheetView showGridLines="0" zoomScaleNormal="100" workbookViewId="0"/>
  </sheetViews>
  <sheetFormatPr defaultRowHeight="11.25"/>
  <cols>
    <col min="1" max="2" width="9.140625" style="5"/>
    <col min="3" max="3" width="20.7109375" style="5" customWidth="1"/>
    <col min="4" max="4" width="25.140625" style="5" customWidth="1"/>
    <col min="5" max="16384" width="9.140625" style="5"/>
  </cols>
  <sheetData>
    <row r="1" spans="1:10">
      <c r="A1" s="5" t="s">
        <v>1663</v>
      </c>
      <c r="B1" s="5" t="s">
        <v>1679</v>
      </c>
      <c r="C1" s="5" t="s">
        <v>1680</v>
      </c>
      <c r="D1" s="5" t="s">
        <v>1681</v>
      </c>
      <c r="E1" s="5" t="s">
        <v>1682</v>
      </c>
      <c r="F1" s="5" t="s">
        <v>1683</v>
      </c>
      <c r="G1" s="5" t="s">
        <v>1684</v>
      </c>
      <c r="H1" s="5" t="s">
        <v>1685</v>
      </c>
      <c r="I1" s="5" t="s">
        <v>1686</v>
      </c>
    </row>
    <row r="2" spans="1:10">
      <c r="A2" s="5">
        <v>1</v>
      </c>
      <c r="B2" s="5" t="s">
        <v>1687</v>
      </c>
      <c r="C2" s="5" t="s">
        <v>150</v>
      </c>
      <c r="D2" s="5" t="s">
        <v>1688</v>
      </c>
      <c r="E2" s="5" t="s">
        <v>1689</v>
      </c>
      <c r="F2" s="5" t="s">
        <v>1690</v>
      </c>
      <c r="G2" s="5" t="s">
        <v>1691</v>
      </c>
      <c r="J2" s="5" t="s">
        <v>2277</v>
      </c>
    </row>
    <row r="3" spans="1:10">
      <c r="A3" s="5">
        <v>2</v>
      </c>
      <c r="B3" s="5" t="s">
        <v>1687</v>
      </c>
      <c r="C3" s="5" t="s">
        <v>150</v>
      </c>
      <c r="D3" s="5" t="s">
        <v>1692</v>
      </c>
      <c r="E3" s="5" t="s">
        <v>1693</v>
      </c>
      <c r="F3" s="5" t="s">
        <v>1694</v>
      </c>
      <c r="G3" s="5" t="s">
        <v>1695</v>
      </c>
      <c r="J3" s="5" t="s">
        <v>2277</v>
      </c>
    </row>
    <row r="4" spans="1:10">
      <c r="A4" s="5">
        <v>3</v>
      </c>
      <c r="B4" s="5" t="s">
        <v>1687</v>
      </c>
      <c r="C4" s="5" t="s">
        <v>150</v>
      </c>
      <c r="D4" s="5" t="s">
        <v>1696</v>
      </c>
      <c r="E4" s="5" t="s">
        <v>1697</v>
      </c>
      <c r="F4" s="5" t="s">
        <v>1698</v>
      </c>
      <c r="G4" s="5" t="s">
        <v>1699</v>
      </c>
      <c r="J4" s="5" t="s">
        <v>2277</v>
      </c>
    </row>
    <row r="5" spans="1:10">
      <c r="A5" s="5">
        <v>4</v>
      </c>
      <c r="B5" s="5" t="s">
        <v>1687</v>
      </c>
      <c r="C5" s="5" t="s">
        <v>150</v>
      </c>
      <c r="D5" s="5" t="s">
        <v>1700</v>
      </c>
      <c r="E5" s="5" t="s">
        <v>1701</v>
      </c>
      <c r="F5" s="5" t="s">
        <v>1702</v>
      </c>
      <c r="G5" s="5" t="s">
        <v>1703</v>
      </c>
      <c r="J5" s="5" t="s">
        <v>2277</v>
      </c>
    </row>
    <row r="6" spans="1:10">
      <c r="A6" s="5">
        <v>5</v>
      </c>
      <c r="B6" s="5" t="s">
        <v>1687</v>
      </c>
      <c r="C6" s="5" t="s">
        <v>150</v>
      </c>
      <c r="D6" s="5" t="s">
        <v>1704</v>
      </c>
      <c r="E6" s="5" t="s">
        <v>1705</v>
      </c>
      <c r="F6" s="5" t="s">
        <v>1706</v>
      </c>
      <c r="G6" s="5" t="s">
        <v>1707</v>
      </c>
      <c r="H6" s="5" t="s">
        <v>1708</v>
      </c>
      <c r="J6" s="5" t="s">
        <v>2277</v>
      </c>
    </row>
    <row r="7" spans="1:10">
      <c r="A7" s="5">
        <v>6</v>
      </c>
      <c r="B7" s="5" t="s">
        <v>1687</v>
      </c>
      <c r="C7" s="5" t="s">
        <v>150</v>
      </c>
      <c r="D7" s="5" t="s">
        <v>1709</v>
      </c>
      <c r="E7" s="5" t="s">
        <v>1710</v>
      </c>
      <c r="F7" s="5" t="s">
        <v>1711</v>
      </c>
      <c r="G7" s="5" t="s">
        <v>1712</v>
      </c>
      <c r="J7" s="5" t="s">
        <v>2277</v>
      </c>
    </row>
    <row r="8" spans="1:10">
      <c r="A8" s="5">
        <v>7</v>
      </c>
      <c r="B8" s="5" t="s">
        <v>1687</v>
      </c>
      <c r="C8" s="5" t="s">
        <v>150</v>
      </c>
      <c r="D8" s="5" t="s">
        <v>1713</v>
      </c>
      <c r="E8" s="5" t="s">
        <v>1714</v>
      </c>
      <c r="F8" s="5" t="s">
        <v>1715</v>
      </c>
      <c r="G8" s="5" t="s">
        <v>1716</v>
      </c>
      <c r="H8" s="5" t="s">
        <v>1717</v>
      </c>
      <c r="J8" s="5" t="s">
        <v>2277</v>
      </c>
    </row>
    <row r="9" spans="1:10">
      <c r="A9" s="5">
        <v>8</v>
      </c>
      <c r="B9" s="5" t="s">
        <v>1687</v>
      </c>
      <c r="C9" s="5" t="s">
        <v>150</v>
      </c>
      <c r="D9" s="5" t="s">
        <v>1718</v>
      </c>
      <c r="E9" s="5" t="s">
        <v>1719</v>
      </c>
      <c r="F9" s="5" t="s">
        <v>1720</v>
      </c>
      <c r="G9" s="5" t="s">
        <v>1721</v>
      </c>
      <c r="J9" s="5" t="s">
        <v>2277</v>
      </c>
    </row>
    <row r="10" spans="1:10">
      <c r="A10" s="5">
        <v>9</v>
      </c>
      <c r="B10" s="5" t="s">
        <v>1687</v>
      </c>
      <c r="C10" s="5" t="s">
        <v>150</v>
      </c>
      <c r="D10" s="5" t="s">
        <v>1722</v>
      </c>
      <c r="E10" s="5" t="s">
        <v>1723</v>
      </c>
      <c r="F10" s="5" t="s">
        <v>1724</v>
      </c>
      <c r="G10" s="5" t="s">
        <v>1725</v>
      </c>
      <c r="J10" s="5" t="s">
        <v>2277</v>
      </c>
    </row>
    <row r="11" spans="1:10">
      <c r="A11" s="5">
        <v>10</v>
      </c>
      <c r="B11" s="5" t="s">
        <v>1687</v>
      </c>
      <c r="C11" s="5" t="s">
        <v>150</v>
      </c>
      <c r="D11" s="5" t="s">
        <v>1726</v>
      </c>
      <c r="E11" s="5" t="s">
        <v>1727</v>
      </c>
      <c r="F11" s="5" t="s">
        <v>1728</v>
      </c>
      <c r="G11" s="5" t="s">
        <v>1729</v>
      </c>
      <c r="H11" s="5" t="s">
        <v>1730</v>
      </c>
      <c r="J11" s="5" t="s">
        <v>2277</v>
      </c>
    </row>
    <row r="12" spans="1:10">
      <c r="A12" s="5">
        <v>11</v>
      </c>
      <c r="B12" s="5" t="s">
        <v>1687</v>
      </c>
      <c r="C12" s="5" t="s">
        <v>150</v>
      </c>
      <c r="D12" s="5" t="s">
        <v>1731</v>
      </c>
      <c r="E12" s="5" t="s">
        <v>1732</v>
      </c>
      <c r="F12" s="5" t="s">
        <v>1733</v>
      </c>
      <c r="G12" s="5" t="s">
        <v>1734</v>
      </c>
      <c r="J12" s="5" t="s">
        <v>2277</v>
      </c>
    </row>
    <row r="13" spans="1:10">
      <c r="A13" s="5">
        <v>12</v>
      </c>
      <c r="B13" s="5" t="s">
        <v>1687</v>
      </c>
      <c r="C13" s="5" t="s">
        <v>150</v>
      </c>
      <c r="D13" s="5" t="s">
        <v>1735</v>
      </c>
      <c r="E13" s="5" t="s">
        <v>1736</v>
      </c>
      <c r="F13" s="5" t="s">
        <v>1737</v>
      </c>
      <c r="G13" s="5" t="s">
        <v>1738</v>
      </c>
      <c r="J13" s="5" t="s">
        <v>2277</v>
      </c>
    </row>
    <row r="14" spans="1:10">
      <c r="A14" s="5">
        <v>13</v>
      </c>
      <c r="B14" s="5" t="s">
        <v>1687</v>
      </c>
      <c r="C14" s="5" t="s">
        <v>150</v>
      </c>
      <c r="D14" s="5" t="s">
        <v>1739</v>
      </c>
      <c r="E14" s="5" t="s">
        <v>1740</v>
      </c>
      <c r="F14" s="5" t="s">
        <v>1741</v>
      </c>
      <c r="G14" s="5" t="s">
        <v>1742</v>
      </c>
      <c r="J14" s="5" t="s">
        <v>2277</v>
      </c>
    </row>
    <row r="15" spans="1:10">
      <c r="A15" s="5">
        <v>14</v>
      </c>
      <c r="B15" s="5" t="s">
        <v>1687</v>
      </c>
      <c r="C15" s="5" t="s">
        <v>150</v>
      </c>
      <c r="D15" s="5" t="s">
        <v>1743</v>
      </c>
      <c r="E15" s="5" t="s">
        <v>1744</v>
      </c>
      <c r="F15" s="5" t="s">
        <v>1745</v>
      </c>
      <c r="G15" s="5" t="s">
        <v>1746</v>
      </c>
      <c r="J15" s="5" t="s">
        <v>2277</v>
      </c>
    </row>
    <row r="16" spans="1:10">
      <c r="A16" s="5">
        <v>15</v>
      </c>
      <c r="B16" s="5" t="s">
        <v>1687</v>
      </c>
      <c r="C16" s="5" t="s">
        <v>150</v>
      </c>
      <c r="D16" s="5" t="s">
        <v>1747</v>
      </c>
      <c r="E16" s="5" t="s">
        <v>1748</v>
      </c>
      <c r="F16" s="5" t="s">
        <v>1749</v>
      </c>
      <c r="G16" s="5" t="s">
        <v>1750</v>
      </c>
      <c r="H16" s="5" t="s">
        <v>1751</v>
      </c>
      <c r="J16" s="5" t="s">
        <v>2277</v>
      </c>
    </row>
    <row r="17" spans="1:10">
      <c r="A17" s="5">
        <v>16</v>
      </c>
      <c r="B17" s="5" t="s">
        <v>1687</v>
      </c>
      <c r="C17" s="5" t="s">
        <v>150</v>
      </c>
      <c r="D17" s="5" t="s">
        <v>1752</v>
      </c>
      <c r="E17" s="5" t="s">
        <v>1753</v>
      </c>
      <c r="F17" s="5" t="s">
        <v>1754</v>
      </c>
      <c r="G17" s="5" t="s">
        <v>1755</v>
      </c>
      <c r="J17" s="5" t="s">
        <v>2277</v>
      </c>
    </row>
    <row r="18" spans="1:10">
      <c r="A18" s="5">
        <v>17</v>
      </c>
      <c r="B18" s="5" t="s">
        <v>1687</v>
      </c>
      <c r="C18" s="5" t="s">
        <v>150</v>
      </c>
      <c r="D18" s="5" t="s">
        <v>1756</v>
      </c>
      <c r="E18" s="5" t="s">
        <v>1757</v>
      </c>
      <c r="F18" s="5" t="s">
        <v>1758</v>
      </c>
      <c r="G18" s="5" t="s">
        <v>1759</v>
      </c>
      <c r="J18" s="5" t="s">
        <v>2277</v>
      </c>
    </row>
    <row r="19" spans="1:10">
      <c r="A19" s="5">
        <v>18</v>
      </c>
      <c r="B19" s="5" t="s">
        <v>1687</v>
      </c>
      <c r="C19" s="5" t="s">
        <v>150</v>
      </c>
      <c r="D19" s="5" t="s">
        <v>1760</v>
      </c>
      <c r="E19" s="5" t="s">
        <v>1761</v>
      </c>
      <c r="F19" s="5" t="s">
        <v>1749</v>
      </c>
      <c r="G19" s="5" t="s">
        <v>1762</v>
      </c>
      <c r="J19" s="5" t="s">
        <v>2277</v>
      </c>
    </row>
    <row r="20" spans="1:10">
      <c r="A20" s="5">
        <v>19</v>
      </c>
      <c r="B20" s="5" t="s">
        <v>1687</v>
      </c>
      <c r="C20" s="5" t="s">
        <v>150</v>
      </c>
      <c r="D20" s="5" t="s">
        <v>1763</v>
      </c>
      <c r="E20" s="5" t="s">
        <v>1764</v>
      </c>
      <c r="F20" s="5" t="s">
        <v>1765</v>
      </c>
      <c r="G20" s="5" t="s">
        <v>1766</v>
      </c>
      <c r="J20" s="5" t="s">
        <v>2277</v>
      </c>
    </row>
    <row r="21" spans="1:10">
      <c r="A21" s="5">
        <v>20</v>
      </c>
      <c r="B21" s="5" t="s">
        <v>1687</v>
      </c>
      <c r="C21" s="5" t="s">
        <v>150</v>
      </c>
      <c r="D21" s="5" t="s">
        <v>1767</v>
      </c>
      <c r="E21" s="5" t="s">
        <v>1768</v>
      </c>
      <c r="F21" s="5" t="s">
        <v>1769</v>
      </c>
      <c r="G21" s="5" t="s">
        <v>1746</v>
      </c>
      <c r="J21" s="5" t="s">
        <v>2277</v>
      </c>
    </row>
    <row r="22" spans="1:10">
      <c r="A22" s="5">
        <v>21</v>
      </c>
      <c r="B22" s="5" t="s">
        <v>1687</v>
      </c>
      <c r="C22" s="5" t="s">
        <v>150</v>
      </c>
      <c r="D22" s="5" t="s">
        <v>1770</v>
      </c>
      <c r="E22" s="5" t="s">
        <v>1771</v>
      </c>
      <c r="F22" s="5" t="s">
        <v>1772</v>
      </c>
      <c r="G22" s="5" t="s">
        <v>1695</v>
      </c>
      <c r="H22" s="5" t="s">
        <v>1773</v>
      </c>
      <c r="J22" s="5" t="s">
        <v>2277</v>
      </c>
    </row>
    <row r="23" spans="1:10">
      <c r="A23" s="5">
        <v>22</v>
      </c>
      <c r="B23" s="5" t="s">
        <v>1687</v>
      </c>
      <c r="C23" s="5" t="s">
        <v>150</v>
      </c>
      <c r="D23" s="5" t="s">
        <v>1774</v>
      </c>
      <c r="E23" s="5" t="s">
        <v>1775</v>
      </c>
      <c r="F23" s="5" t="s">
        <v>1776</v>
      </c>
      <c r="G23" s="5" t="s">
        <v>1777</v>
      </c>
      <c r="J23" s="5" t="s">
        <v>2277</v>
      </c>
    </row>
    <row r="24" spans="1:10">
      <c r="A24" s="5">
        <v>23</v>
      </c>
      <c r="B24" s="5" t="s">
        <v>1687</v>
      </c>
      <c r="C24" s="5" t="s">
        <v>150</v>
      </c>
      <c r="D24" s="5" t="s">
        <v>1778</v>
      </c>
      <c r="E24" s="5" t="s">
        <v>1779</v>
      </c>
      <c r="F24" s="5" t="s">
        <v>1780</v>
      </c>
      <c r="G24" s="5" t="s">
        <v>1734</v>
      </c>
      <c r="J24" s="5" t="s">
        <v>2277</v>
      </c>
    </row>
    <row r="25" spans="1:10">
      <c r="A25" s="5">
        <v>24</v>
      </c>
      <c r="B25" s="5" t="s">
        <v>1687</v>
      </c>
      <c r="C25" s="5" t="s">
        <v>150</v>
      </c>
      <c r="D25" s="5" t="s">
        <v>1781</v>
      </c>
      <c r="E25" s="5" t="s">
        <v>1782</v>
      </c>
      <c r="F25" s="5" t="s">
        <v>1783</v>
      </c>
      <c r="G25" s="5" t="s">
        <v>1784</v>
      </c>
      <c r="J25" s="5" t="s">
        <v>2277</v>
      </c>
    </row>
    <row r="26" spans="1:10">
      <c r="A26" s="5">
        <v>25</v>
      </c>
      <c r="B26" s="5" t="s">
        <v>1687</v>
      </c>
      <c r="C26" s="5" t="s">
        <v>150</v>
      </c>
      <c r="D26" s="5" t="s">
        <v>1785</v>
      </c>
      <c r="E26" s="5" t="s">
        <v>1786</v>
      </c>
      <c r="F26" s="5" t="s">
        <v>1787</v>
      </c>
      <c r="G26" s="5" t="s">
        <v>1734</v>
      </c>
      <c r="J26" s="5" t="s">
        <v>2277</v>
      </c>
    </row>
    <row r="27" spans="1:10">
      <c r="A27" s="5">
        <v>26</v>
      </c>
      <c r="B27" s="5" t="s">
        <v>1687</v>
      </c>
      <c r="C27" s="5" t="s">
        <v>150</v>
      </c>
      <c r="D27" s="5" t="s">
        <v>1788</v>
      </c>
      <c r="E27" s="5" t="s">
        <v>1789</v>
      </c>
      <c r="F27" s="5" t="s">
        <v>1790</v>
      </c>
      <c r="G27" s="5" t="s">
        <v>1742</v>
      </c>
      <c r="J27" s="5" t="s">
        <v>2277</v>
      </c>
    </row>
    <row r="28" spans="1:10">
      <c r="A28" s="5">
        <v>27</v>
      </c>
      <c r="B28" s="5" t="s">
        <v>1687</v>
      </c>
      <c r="C28" s="5" t="s">
        <v>150</v>
      </c>
      <c r="D28" s="5" t="s">
        <v>1791</v>
      </c>
      <c r="E28" s="5" t="s">
        <v>1792</v>
      </c>
      <c r="F28" s="5" t="s">
        <v>1793</v>
      </c>
      <c r="G28" s="5" t="s">
        <v>1742</v>
      </c>
      <c r="J28" s="5" t="s">
        <v>2277</v>
      </c>
    </row>
    <row r="29" spans="1:10">
      <c r="A29" s="5">
        <v>28</v>
      </c>
      <c r="B29" s="5" t="s">
        <v>1687</v>
      </c>
      <c r="C29" s="5" t="s">
        <v>150</v>
      </c>
      <c r="D29" s="5" t="s">
        <v>1794</v>
      </c>
      <c r="E29" s="5" t="s">
        <v>1795</v>
      </c>
      <c r="F29" s="5" t="s">
        <v>1796</v>
      </c>
      <c r="G29" s="5" t="s">
        <v>1734</v>
      </c>
      <c r="J29" s="5" t="s">
        <v>2277</v>
      </c>
    </row>
    <row r="30" spans="1:10">
      <c r="A30" s="5">
        <v>29</v>
      </c>
      <c r="B30" s="5" t="s">
        <v>1687</v>
      </c>
      <c r="C30" s="5" t="s">
        <v>150</v>
      </c>
      <c r="D30" s="5" t="s">
        <v>1797</v>
      </c>
      <c r="E30" s="5" t="s">
        <v>1798</v>
      </c>
      <c r="F30" s="5" t="s">
        <v>1799</v>
      </c>
      <c r="G30" s="5" t="s">
        <v>1800</v>
      </c>
      <c r="J30" s="5" t="s">
        <v>2277</v>
      </c>
    </row>
    <row r="31" spans="1:10">
      <c r="A31" s="5">
        <v>30</v>
      </c>
      <c r="B31" s="5" t="s">
        <v>1687</v>
      </c>
      <c r="C31" s="5" t="s">
        <v>150</v>
      </c>
      <c r="D31" s="5" t="s">
        <v>1801</v>
      </c>
      <c r="E31" s="5" t="s">
        <v>1802</v>
      </c>
      <c r="F31" s="5" t="s">
        <v>1803</v>
      </c>
      <c r="G31" s="5" t="s">
        <v>1695</v>
      </c>
      <c r="J31" s="5" t="s">
        <v>2277</v>
      </c>
    </row>
    <row r="32" spans="1:10">
      <c r="A32" s="5">
        <v>31</v>
      </c>
      <c r="B32" s="5" t="s">
        <v>1687</v>
      </c>
      <c r="C32" s="5" t="s">
        <v>150</v>
      </c>
      <c r="D32" s="5" t="s">
        <v>1804</v>
      </c>
      <c r="E32" s="5" t="s">
        <v>1805</v>
      </c>
      <c r="F32" s="5" t="s">
        <v>1806</v>
      </c>
      <c r="G32" s="5" t="s">
        <v>1807</v>
      </c>
      <c r="J32" s="5" t="s">
        <v>2277</v>
      </c>
    </row>
    <row r="33" spans="1:10">
      <c r="A33" s="5">
        <v>32</v>
      </c>
      <c r="B33" s="5" t="s">
        <v>1687</v>
      </c>
      <c r="C33" s="5" t="s">
        <v>150</v>
      </c>
      <c r="D33" s="5" t="s">
        <v>1808</v>
      </c>
      <c r="E33" s="5" t="s">
        <v>1809</v>
      </c>
      <c r="F33" s="5" t="s">
        <v>1810</v>
      </c>
      <c r="G33" s="5" t="s">
        <v>1811</v>
      </c>
      <c r="J33" s="5" t="s">
        <v>2277</v>
      </c>
    </row>
    <row r="34" spans="1:10">
      <c r="A34" s="5">
        <v>33</v>
      </c>
      <c r="B34" s="5" t="s">
        <v>1687</v>
      </c>
      <c r="C34" s="5" t="s">
        <v>150</v>
      </c>
      <c r="D34" s="5" t="s">
        <v>1812</v>
      </c>
      <c r="E34" s="5" t="s">
        <v>1813</v>
      </c>
      <c r="F34" s="5" t="s">
        <v>1814</v>
      </c>
      <c r="G34" s="5" t="s">
        <v>1815</v>
      </c>
      <c r="J34" s="5" t="s">
        <v>2277</v>
      </c>
    </row>
    <row r="35" spans="1:10">
      <c r="A35" s="5">
        <v>34</v>
      </c>
      <c r="B35" s="5" t="s">
        <v>1687</v>
      </c>
      <c r="C35" s="5" t="s">
        <v>150</v>
      </c>
      <c r="D35" s="5" t="s">
        <v>1816</v>
      </c>
      <c r="E35" s="5" t="s">
        <v>1817</v>
      </c>
      <c r="F35" s="5" t="s">
        <v>1818</v>
      </c>
      <c r="G35" s="5" t="s">
        <v>1819</v>
      </c>
      <c r="J35" s="5" t="s">
        <v>2277</v>
      </c>
    </row>
    <row r="36" spans="1:10">
      <c r="A36" s="5">
        <v>35</v>
      </c>
      <c r="B36" s="5" t="s">
        <v>1687</v>
      </c>
      <c r="C36" s="5" t="s">
        <v>150</v>
      </c>
      <c r="D36" s="5" t="s">
        <v>1820</v>
      </c>
      <c r="E36" s="5" t="s">
        <v>1821</v>
      </c>
      <c r="F36" s="5" t="s">
        <v>1822</v>
      </c>
      <c r="G36" s="5" t="s">
        <v>1823</v>
      </c>
      <c r="J36" s="5" t="s">
        <v>2277</v>
      </c>
    </row>
    <row r="37" spans="1:10">
      <c r="A37" s="5">
        <v>36</v>
      </c>
      <c r="B37" s="5" t="s">
        <v>1687</v>
      </c>
      <c r="C37" s="5" t="s">
        <v>150</v>
      </c>
      <c r="D37" s="5" t="s">
        <v>1824</v>
      </c>
      <c r="E37" s="5" t="s">
        <v>1825</v>
      </c>
      <c r="F37" s="5" t="s">
        <v>1826</v>
      </c>
      <c r="G37" s="5" t="s">
        <v>1827</v>
      </c>
      <c r="J37" s="5" t="s">
        <v>2277</v>
      </c>
    </row>
    <row r="38" spans="1:10">
      <c r="A38" s="5">
        <v>37</v>
      </c>
      <c r="B38" s="5" t="s">
        <v>1687</v>
      </c>
      <c r="C38" s="5" t="s">
        <v>150</v>
      </c>
      <c r="D38" s="5" t="s">
        <v>1828</v>
      </c>
      <c r="E38" s="5" t="s">
        <v>1829</v>
      </c>
      <c r="F38" s="5" t="s">
        <v>1830</v>
      </c>
      <c r="G38" s="5" t="s">
        <v>1746</v>
      </c>
      <c r="H38" s="5" t="s">
        <v>1831</v>
      </c>
      <c r="J38" s="5" t="s">
        <v>2277</v>
      </c>
    </row>
    <row r="39" spans="1:10">
      <c r="A39" s="5">
        <v>38</v>
      </c>
      <c r="B39" s="5" t="s">
        <v>1687</v>
      </c>
      <c r="C39" s="5" t="s">
        <v>150</v>
      </c>
      <c r="D39" s="5" t="s">
        <v>1832</v>
      </c>
      <c r="E39" s="5" t="s">
        <v>1833</v>
      </c>
      <c r="F39" s="5" t="s">
        <v>1834</v>
      </c>
      <c r="G39" s="5" t="s">
        <v>1807</v>
      </c>
      <c r="H39" s="5" t="s">
        <v>1835</v>
      </c>
      <c r="J39" s="5" t="s">
        <v>2277</v>
      </c>
    </row>
    <row r="40" spans="1:10">
      <c r="A40" s="5">
        <v>39</v>
      </c>
      <c r="B40" s="5" t="s">
        <v>1687</v>
      </c>
      <c r="C40" s="5" t="s">
        <v>150</v>
      </c>
      <c r="D40" s="5" t="s">
        <v>1836</v>
      </c>
      <c r="E40" s="5" t="s">
        <v>1837</v>
      </c>
      <c r="F40" s="5" t="s">
        <v>1838</v>
      </c>
      <c r="G40" s="5" t="s">
        <v>1746</v>
      </c>
      <c r="J40" s="5" t="s">
        <v>2277</v>
      </c>
    </row>
    <row r="41" spans="1:10">
      <c r="A41" s="5">
        <v>40</v>
      </c>
      <c r="B41" s="5" t="s">
        <v>1687</v>
      </c>
      <c r="C41" s="5" t="s">
        <v>150</v>
      </c>
      <c r="D41" s="5" t="s">
        <v>1839</v>
      </c>
      <c r="E41" s="5" t="s">
        <v>1840</v>
      </c>
      <c r="F41" s="5" t="s">
        <v>1841</v>
      </c>
      <c r="G41" s="5" t="s">
        <v>1823</v>
      </c>
      <c r="J41" s="5" t="s">
        <v>2277</v>
      </c>
    </row>
    <row r="42" spans="1:10">
      <c r="A42" s="5">
        <v>41</v>
      </c>
      <c r="B42" s="5" t="s">
        <v>1687</v>
      </c>
      <c r="C42" s="5" t="s">
        <v>150</v>
      </c>
      <c r="D42" s="5" t="s">
        <v>1842</v>
      </c>
      <c r="E42" s="5" t="s">
        <v>1843</v>
      </c>
      <c r="F42" s="5" t="s">
        <v>1844</v>
      </c>
      <c r="G42" s="5" t="s">
        <v>1845</v>
      </c>
      <c r="J42" s="5" t="s">
        <v>2277</v>
      </c>
    </row>
    <row r="43" spans="1:10">
      <c r="A43" s="5">
        <v>42</v>
      </c>
      <c r="B43" s="5" t="s">
        <v>1687</v>
      </c>
      <c r="C43" s="5" t="s">
        <v>150</v>
      </c>
      <c r="D43" s="5" t="s">
        <v>1846</v>
      </c>
      <c r="E43" s="5" t="s">
        <v>1847</v>
      </c>
      <c r="F43" s="5" t="s">
        <v>1848</v>
      </c>
      <c r="G43" s="5" t="s">
        <v>1807</v>
      </c>
      <c r="H43" s="5" t="s">
        <v>1849</v>
      </c>
      <c r="J43" s="5" t="s">
        <v>2277</v>
      </c>
    </row>
    <row r="44" spans="1:10">
      <c r="A44" s="5">
        <v>43</v>
      </c>
      <c r="B44" s="5" t="s">
        <v>1687</v>
      </c>
      <c r="C44" s="5" t="s">
        <v>150</v>
      </c>
      <c r="D44" s="5" t="s">
        <v>1850</v>
      </c>
      <c r="E44" s="5" t="s">
        <v>1851</v>
      </c>
      <c r="F44" s="5" t="s">
        <v>1852</v>
      </c>
      <c r="G44" s="5" t="s">
        <v>1853</v>
      </c>
      <c r="J44" s="5" t="s">
        <v>2277</v>
      </c>
    </row>
    <row r="45" spans="1:10">
      <c r="A45" s="5">
        <v>44</v>
      </c>
      <c r="B45" s="5" t="s">
        <v>1687</v>
      </c>
      <c r="C45" s="5" t="s">
        <v>150</v>
      </c>
      <c r="D45" s="5" t="s">
        <v>1854</v>
      </c>
      <c r="E45" s="5" t="s">
        <v>1855</v>
      </c>
      <c r="F45" s="5" t="s">
        <v>1856</v>
      </c>
      <c r="G45" s="5" t="s">
        <v>1845</v>
      </c>
      <c r="H45" s="5" t="s">
        <v>1857</v>
      </c>
      <c r="J45" s="5" t="s">
        <v>2277</v>
      </c>
    </row>
    <row r="46" spans="1:10">
      <c r="A46" s="5">
        <v>45</v>
      </c>
      <c r="B46" s="5" t="s">
        <v>1687</v>
      </c>
      <c r="C46" s="5" t="s">
        <v>150</v>
      </c>
      <c r="D46" s="5" t="s">
        <v>1858</v>
      </c>
      <c r="E46" s="5" t="s">
        <v>1859</v>
      </c>
      <c r="F46" s="5" t="s">
        <v>1860</v>
      </c>
      <c r="G46" s="5" t="s">
        <v>1777</v>
      </c>
      <c r="J46" s="5" t="s">
        <v>2277</v>
      </c>
    </row>
    <row r="47" spans="1:10">
      <c r="A47" s="5">
        <v>46</v>
      </c>
      <c r="B47" s="5" t="s">
        <v>1687</v>
      </c>
      <c r="C47" s="5" t="s">
        <v>150</v>
      </c>
      <c r="D47" s="5" t="s">
        <v>1861</v>
      </c>
      <c r="E47" s="5" t="s">
        <v>1862</v>
      </c>
      <c r="F47" s="5" t="s">
        <v>1863</v>
      </c>
      <c r="G47" s="5" t="s">
        <v>1864</v>
      </c>
      <c r="J47" s="5" t="s">
        <v>2277</v>
      </c>
    </row>
    <row r="48" spans="1:10">
      <c r="A48" s="5">
        <v>47</v>
      </c>
      <c r="B48" s="5" t="s">
        <v>1687</v>
      </c>
      <c r="C48" s="5" t="s">
        <v>150</v>
      </c>
      <c r="D48" s="5" t="s">
        <v>1865</v>
      </c>
      <c r="E48" s="5" t="s">
        <v>1866</v>
      </c>
      <c r="F48" s="5" t="s">
        <v>1867</v>
      </c>
      <c r="G48" s="5" t="s">
        <v>1823</v>
      </c>
      <c r="H48" s="5" t="s">
        <v>1868</v>
      </c>
      <c r="J48" s="5" t="s">
        <v>2277</v>
      </c>
    </row>
    <row r="49" spans="1:10">
      <c r="A49" s="5">
        <v>48</v>
      </c>
      <c r="B49" s="5" t="s">
        <v>1687</v>
      </c>
      <c r="C49" s="5" t="s">
        <v>150</v>
      </c>
      <c r="D49" s="5" t="s">
        <v>1869</v>
      </c>
      <c r="E49" s="5" t="s">
        <v>1870</v>
      </c>
      <c r="F49" s="5" t="s">
        <v>1871</v>
      </c>
      <c r="G49" s="5" t="s">
        <v>1746</v>
      </c>
      <c r="J49" s="5" t="s">
        <v>2277</v>
      </c>
    </row>
    <row r="50" spans="1:10">
      <c r="A50" s="5">
        <v>49</v>
      </c>
      <c r="B50" s="5" t="s">
        <v>1687</v>
      </c>
      <c r="C50" s="5" t="s">
        <v>150</v>
      </c>
      <c r="D50" s="5" t="s">
        <v>1872</v>
      </c>
      <c r="E50" s="5" t="s">
        <v>1873</v>
      </c>
      <c r="F50" s="5" t="s">
        <v>1874</v>
      </c>
      <c r="G50" s="5" t="s">
        <v>1875</v>
      </c>
      <c r="J50" s="5" t="s">
        <v>2277</v>
      </c>
    </row>
    <row r="51" spans="1:10">
      <c r="A51" s="5">
        <v>50</v>
      </c>
      <c r="B51" s="5" t="s">
        <v>1687</v>
      </c>
      <c r="C51" s="5" t="s">
        <v>150</v>
      </c>
      <c r="D51" s="5" t="s">
        <v>1876</v>
      </c>
      <c r="E51" s="5" t="s">
        <v>1877</v>
      </c>
      <c r="F51" s="5" t="s">
        <v>1878</v>
      </c>
      <c r="G51" s="5" t="s">
        <v>1879</v>
      </c>
      <c r="J51" s="5" t="s">
        <v>2277</v>
      </c>
    </row>
    <row r="52" spans="1:10">
      <c r="A52" s="5">
        <v>51</v>
      </c>
      <c r="B52" s="5" t="s">
        <v>1687</v>
      </c>
      <c r="C52" s="5" t="s">
        <v>150</v>
      </c>
      <c r="D52" s="5" t="s">
        <v>1880</v>
      </c>
      <c r="E52" s="5" t="s">
        <v>1881</v>
      </c>
      <c r="F52" s="5" t="s">
        <v>1882</v>
      </c>
      <c r="G52" s="5" t="s">
        <v>1746</v>
      </c>
      <c r="J52" s="5" t="s">
        <v>2277</v>
      </c>
    </row>
    <row r="53" spans="1:10">
      <c r="A53" s="5">
        <v>52</v>
      </c>
      <c r="B53" s="5" t="s">
        <v>1687</v>
      </c>
      <c r="C53" s="5" t="s">
        <v>150</v>
      </c>
      <c r="D53" s="5" t="s">
        <v>1883</v>
      </c>
      <c r="E53" s="5" t="s">
        <v>1884</v>
      </c>
      <c r="F53" s="5" t="s">
        <v>1885</v>
      </c>
      <c r="G53" s="5" t="s">
        <v>1746</v>
      </c>
      <c r="J53" s="5" t="s">
        <v>2277</v>
      </c>
    </row>
    <row r="54" spans="1:10">
      <c r="A54" s="5">
        <v>53</v>
      </c>
      <c r="B54" s="5" t="s">
        <v>1687</v>
      </c>
      <c r="C54" s="5" t="s">
        <v>150</v>
      </c>
      <c r="D54" s="5" t="s">
        <v>1886</v>
      </c>
      <c r="E54" s="5" t="s">
        <v>1887</v>
      </c>
      <c r="F54" s="5" t="s">
        <v>1888</v>
      </c>
      <c r="G54" s="5" t="s">
        <v>1889</v>
      </c>
      <c r="J54" s="5" t="s">
        <v>2277</v>
      </c>
    </row>
    <row r="55" spans="1:10">
      <c r="A55" s="5">
        <v>54</v>
      </c>
      <c r="B55" s="5" t="s">
        <v>1687</v>
      </c>
      <c r="C55" s="5" t="s">
        <v>150</v>
      </c>
      <c r="D55" s="5" t="s">
        <v>1890</v>
      </c>
      <c r="E55" s="5" t="s">
        <v>1891</v>
      </c>
      <c r="F55" s="5" t="s">
        <v>1892</v>
      </c>
      <c r="G55" s="5" t="s">
        <v>1893</v>
      </c>
      <c r="J55" s="5" t="s">
        <v>2277</v>
      </c>
    </row>
    <row r="56" spans="1:10">
      <c r="A56" s="5">
        <v>55</v>
      </c>
      <c r="B56" s="5" t="s">
        <v>1687</v>
      </c>
      <c r="C56" s="5" t="s">
        <v>150</v>
      </c>
      <c r="D56" s="5" t="s">
        <v>1894</v>
      </c>
      <c r="E56" s="5" t="s">
        <v>1895</v>
      </c>
      <c r="F56" s="5" t="s">
        <v>1896</v>
      </c>
      <c r="G56" s="5" t="s">
        <v>1897</v>
      </c>
      <c r="J56" s="5" t="s">
        <v>2277</v>
      </c>
    </row>
    <row r="57" spans="1:10">
      <c r="A57" s="5">
        <v>56</v>
      </c>
      <c r="B57" s="5" t="s">
        <v>1687</v>
      </c>
      <c r="C57" s="5" t="s">
        <v>150</v>
      </c>
      <c r="D57" s="5" t="s">
        <v>1898</v>
      </c>
      <c r="E57" s="5" t="s">
        <v>1899</v>
      </c>
      <c r="F57" s="5" t="s">
        <v>1900</v>
      </c>
      <c r="G57" s="5" t="s">
        <v>1901</v>
      </c>
      <c r="J57" s="5" t="s">
        <v>2277</v>
      </c>
    </row>
    <row r="58" spans="1:10">
      <c r="A58" s="5">
        <v>57</v>
      </c>
      <c r="B58" s="5" t="s">
        <v>1687</v>
      </c>
      <c r="C58" s="5" t="s">
        <v>150</v>
      </c>
      <c r="D58" s="5" t="s">
        <v>1902</v>
      </c>
      <c r="E58" s="5" t="s">
        <v>1903</v>
      </c>
      <c r="F58" s="5" t="s">
        <v>1904</v>
      </c>
      <c r="G58" s="5" t="s">
        <v>1905</v>
      </c>
      <c r="J58" s="5" t="s">
        <v>2277</v>
      </c>
    </row>
    <row r="59" spans="1:10">
      <c r="A59" s="5">
        <v>58</v>
      </c>
      <c r="B59" s="5" t="s">
        <v>1687</v>
      </c>
      <c r="C59" s="5" t="s">
        <v>150</v>
      </c>
      <c r="D59" s="5" t="s">
        <v>1906</v>
      </c>
      <c r="E59" s="5" t="s">
        <v>1907</v>
      </c>
      <c r="F59" s="5" t="s">
        <v>1908</v>
      </c>
      <c r="G59" s="5" t="s">
        <v>1909</v>
      </c>
      <c r="J59" s="5" t="s">
        <v>2277</v>
      </c>
    </row>
    <row r="60" spans="1:10">
      <c r="A60" s="5">
        <v>59</v>
      </c>
      <c r="B60" s="5" t="s">
        <v>1687</v>
      </c>
      <c r="C60" s="5" t="s">
        <v>150</v>
      </c>
      <c r="D60" s="5" t="s">
        <v>1910</v>
      </c>
      <c r="E60" s="5" t="s">
        <v>1911</v>
      </c>
      <c r="F60" s="5" t="s">
        <v>1912</v>
      </c>
      <c r="G60" s="5" t="s">
        <v>1913</v>
      </c>
      <c r="J60" s="5" t="s">
        <v>2277</v>
      </c>
    </row>
    <row r="61" spans="1:10">
      <c r="A61" s="5">
        <v>60</v>
      </c>
      <c r="B61" s="5" t="s">
        <v>1687</v>
      </c>
      <c r="C61" s="5" t="s">
        <v>150</v>
      </c>
      <c r="D61" s="5" t="s">
        <v>1914</v>
      </c>
      <c r="E61" s="5" t="s">
        <v>1915</v>
      </c>
      <c r="F61" s="5" t="s">
        <v>1916</v>
      </c>
      <c r="G61" s="5" t="s">
        <v>1917</v>
      </c>
      <c r="J61" s="5" t="s">
        <v>2277</v>
      </c>
    </row>
    <row r="62" spans="1:10">
      <c r="A62" s="5">
        <v>61</v>
      </c>
      <c r="B62" s="5" t="s">
        <v>1687</v>
      </c>
      <c r="C62" s="5" t="s">
        <v>150</v>
      </c>
      <c r="D62" s="5" t="s">
        <v>1918</v>
      </c>
      <c r="E62" s="5" t="s">
        <v>1919</v>
      </c>
      <c r="F62" s="5" t="s">
        <v>1920</v>
      </c>
      <c r="G62" s="5" t="s">
        <v>1695</v>
      </c>
      <c r="J62" s="5" t="s">
        <v>2277</v>
      </c>
    </row>
    <row r="63" spans="1:10">
      <c r="A63" s="5">
        <v>62</v>
      </c>
      <c r="B63" s="5" t="s">
        <v>1687</v>
      </c>
      <c r="C63" s="5" t="s">
        <v>150</v>
      </c>
      <c r="D63" s="5" t="s">
        <v>1921</v>
      </c>
      <c r="E63" s="5" t="s">
        <v>1922</v>
      </c>
      <c r="F63" s="5" t="s">
        <v>1923</v>
      </c>
      <c r="G63" s="5" t="s">
        <v>1924</v>
      </c>
      <c r="J63" s="5" t="s">
        <v>2277</v>
      </c>
    </row>
    <row r="64" spans="1:10">
      <c r="A64" s="5">
        <v>63</v>
      </c>
      <c r="B64" s="5" t="s">
        <v>1687</v>
      </c>
      <c r="C64" s="5" t="s">
        <v>150</v>
      </c>
      <c r="D64" s="5" t="s">
        <v>1925</v>
      </c>
      <c r="E64" s="5" t="s">
        <v>1926</v>
      </c>
      <c r="F64" s="5" t="s">
        <v>1927</v>
      </c>
      <c r="G64" s="5" t="s">
        <v>1729</v>
      </c>
      <c r="J64" s="5" t="s">
        <v>2277</v>
      </c>
    </row>
    <row r="65" spans="1:10">
      <c r="A65" s="5">
        <v>64</v>
      </c>
      <c r="B65" s="5" t="s">
        <v>1687</v>
      </c>
      <c r="C65" s="5" t="s">
        <v>150</v>
      </c>
      <c r="D65" s="5" t="s">
        <v>1928</v>
      </c>
      <c r="E65" s="5" t="s">
        <v>1929</v>
      </c>
      <c r="F65" s="5" t="s">
        <v>1930</v>
      </c>
      <c r="G65" s="5" t="s">
        <v>1777</v>
      </c>
      <c r="J65" s="5" t="s">
        <v>2277</v>
      </c>
    </row>
    <row r="66" spans="1:10">
      <c r="A66" s="5">
        <v>65</v>
      </c>
      <c r="B66" s="5" t="s">
        <v>1687</v>
      </c>
      <c r="C66" s="5" t="s">
        <v>150</v>
      </c>
      <c r="D66" s="5" t="s">
        <v>1931</v>
      </c>
      <c r="E66" s="5" t="s">
        <v>1932</v>
      </c>
      <c r="F66" s="5" t="s">
        <v>1933</v>
      </c>
      <c r="G66" s="5" t="s">
        <v>1934</v>
      </c>
      <c r="J66" s="5" t="s">
        <v>2277</v>
      </c>
    </row>
    <row r="67" spans="1:10">
      <c r="A67" s="5">
        <v>66</v>
      </c>
      <c r="B67" s="5" t="s">
        <v>1687</v>
      </c>
      <c r="C67" s="5" t="s">
        <v>150</v>
      </c>
      <c r="D67" s="5" t="s">
        <v>1935</v>
      </c>
      <c r="E67" s="5" t="s">
        <v>1936</v>
      </c>
      <c r="F67" s="5" t="s">
        <v>1937</v>
      </c>
      <c r="G67" s="5" t="s">
        <v>1938</v>
      </c>
      <c r="J67" s="5" t="s">
        <v>2277</v>
      </c>
    </row>
    <row r="68" spans="1:10">
      <c r="A68" s="5">
        <v>67</v>
      </c>
      <c r="B68" s="5" t="s">
        <v>1687</v>
      </c>
      <c r="C68" s="5" t="s">
        <v>150</v>
      </c>
      <c r="D68" s="5" t="s">
        <v>1939</v>
      </c>
      <c r="E68" s="5" t="s">
        <v>1940</v>
      </c>
      <c r="F68" s="5" t="s">
        <v>1941</v>
      </c>
      <c r="G68" s="5" t="s">
        <v>1942</v>
      </c>
      <c r="J68" s="5" t="s">
        <v>2277</v>
      </c>
    </row>
    <row r="69" spans="1:10">
      <c r="A69" s="5">
        <v>68</v>
      </c>
      <c r="B69" s="5" t="s">
        <v>1687</v>
      </c>
      <c r="C69" s="5" t="s">
        <v>150</v>
      </c>
      <c r="D69" s="5" t="s">
        <v>1943</v>
      </c>
      <c r="E69" s="5" t="s">
        <v>1944</v>
      </c>
      <c r="F69" s="5" t="s">
        <v>1945</v>
      </c>
      <c r="G69" s="5" t="s">
        <v>1946</v>
      </c>
      <c r="J69" s="5" t="s">
        <v>2277</v>
      </c>
    </row>
    <row r="70" spans="1:10">
      <c r="A70" s="5">
        <v>69</v>
      </c>
      <c r="B70" s="5" t="s">
        <v>1687</v>
      </c>
      <c r="C70" s="5" t="s">
        <v>150</v>
      </c>
      <c r="D70" s="5" t="s">
        <v>1947</v>
      </c>
      <c r="E70" s="5" t="s">
        <v>1948</v>
      </c>
      <c r="F70" s="5" t="s">
        <v>1949</v>
      </c>
      <c r="G70" s="5" t="s">
        <v>1950</v>
      </c>
      <c r="J70" s="5" t="s">
        <v>2277</v>
      </c>
    </row>
    <row r="71" spans="1:10">
      <c r="A71" s="5">
        <v>70</v>
      </c>
      <c r="B71" s="5" t="s">
        <v>1687</v>
      </c>
      <c r="C71" s="5" t="s">
        <v>150</v>
      </c>
      <c r="D71" s="5" t="s">
        <v>1951</v>
      </c>
      <c r="E71" s="5" t="s">
        <v>1952</v>
      </c>
      <c r="F71" s="5" t="s">
        <v>1953</v>
      </c>
      <c r="G71" s="5" t="s">
        <v>1954</v>
      </c>
      <c r="J71" s="5" t="s">
        <v>2277</v>
      </c>
    </row>
    <row r="72" spans="1:10">
      <c r="A72" s="5">
        <v>71</v>
      </c>
      <c r="B72" s="5" t="s">
        <v>1687</v>
      </c>
      <c r="C72" s="5" t="s">
        <v>150</v>
      </c>
      <c r="D72" s="5" t="s">
        <v>1955</v>
      </c>
      <c r="E72" s="5" t="s">
        <v>1956</v>
      </c>
      <c r="F72" s="5" t="s">
        <v>1957</v>
      </c>
      <c r="G72" s="5" t="s">
        <v>1777</v>
      </c>
      <c r="J72" s="5" t="s">
        <v>2277</v>
      </c>
    </row>
    <row r="73" spans="1:10">
      <c r="A73" s="5">
        <v>72</v>
      </c>
      <c r="B73" s="5" t="s">
        <v>1687</v>
      </c>
      <c r="C73" s="5" t="s">
        <v>150</v>
      </c>
      <c r="D73" s="5" t="s">
        <v>1958</v>
      </c>
      <c r="E73" s="5" t="s">
        <v>1959</v>
      </c>
      <c r="F73" s="5" t="s">
        <v>1960</v>
      </c>
      <c r="G73" s="5" t="s">
        <v>1691</v>
      </c>
      <c r="J73" s="5" t="s">
        <v>2277</v>
      </c>
    </row>
    <row r="74" spans="1:10">
      <c r="A74" s="5">
        <v>73</v>
      </c>
      <c r="B74" s="5" t="s">
        <v>1687</v>
      </c>
      <c r="C74" s="5" t="s">
        <v>150</v>
      </c>
      <c r="D74" s="5" t="s">
        <v>1961</v>
      </c>
      <c r="E74" s="5" t="s">
        <v>1962</v>
      </c>
      <c r="F74" s="5" t="s">
        <v>1963</v>
      </c>
      <c r="G74" s="5" t="s">
        <v>1879</v>
      </c>
      <c r="J74" s="5" t="s">
        <v>2277</v>
      </c>
    </row>
    <row r="75" spans="1:10">
      <c r="A75" s="5">
        <v>74</v>
      </c>
      <c r="B75" s="5" t="s">
        <v>1687</v>
      </c>
      <c r="C75" s="5" t="s">
        <v>150</v>
      </c>
      <c r="D75" s="5" t="s">
        <v>1964</v>
      </c>
      <c r="E75" s="5" t="s">
        <v>1965</v>
      </c>
      <c r="F75" s="5" t="s">
        <v>1966</v>
      </c>
      <c r="G75" s="5" t="s">
        <v>1746</v>
      </c>
      <c r="J75" s="5" t="s">
        <v>2277</v>
      </c>
    </row>
    <row r="76" spans="1:10">
      <c r="A76" s="5">
        <v>75</v>
      </c>
      <c r="B76" s="5" t="s">
        <v>1687</v>
      </c>
      <c r="C76" s="5" t="s">
        <v>150</v>
      </c>
      <c r="D76" s="5" t="s">
        <v>1967</v>
      </c>
      <c r="E76" s="5" t="s">
        <v>1968</v>
      </c>
      <c r="F76" s="5" t="s">
        <v>1969</v>
      </c>
      <c r="G76" s="5" t="s">
        <v>1742</v>
      </c>
      <c r="J76" s="5" t="s">
        <v>2277</v>
      </c>
    </row>
    <row r="77" spans="1:10">
      <c r="A77" s="5">
        <v>76</v>
      </c>
      <c r="B77" s="5" t="s">
        <v>1687</v>
      </c>
      <c r="C77" s="5" t="s">
        <v>150</v>
      </c>
      <c r="D77" s="5" t="s">
        <v>1970</v>
      </c>
      <c r="E77" s="5" t="s">
        <v>1971</v>
      </c>
      <c r="F77" s="5" t="s">
        <v>1972</v>
      </c>
      <c r="G77" s="5" t="s">
        <v>1973</v>
      </c>
      <c r="H77" s="5" t="s">
        <v>1974</v>
      </c>
      <c r="J77" s="5" t="s">
        <v>2277</v>
      </c>
    </row>
    <row r="78" spans="1:10">
      <c r="A78" s="5">
        <v>77</v>
      </c>
      <c r="B78" s="5" t="s">
        <v>1687</v>
      </c>
      <c r="C78" s="5" t="s">
        <v>150</v>
      </c>
      <c r="D78" s="5" t="s">
        <v>1975</v>
      </c>
      <c r="E78" s="5" t="s">
        <v>1976</v>
      </c>
      <c r="F78" s="5" t="s">
        <v>1977</v>
      </c>
      <c r="G78" s="5" t="s">
        <v>1889</v>
      </c>
      <c r="J78" s="5" t="s">
        <v>2277</v>
      </c>
    </row>
    <row r="79" spans="1:10">
      <c r="A79" s="5">
        <v>78</v>
      </c>
      <c r="B79" s="5" t="s">
        <v>1687</v>
      </c>
      <c r="C79" s="5" t="s">
        <v>150</v>
      </c>
      <c r="D79" s="5" t="s">
        <v>1978</v>
      </c>
      <c r="E79" s="5" t="s">
        <v>1979</v>
      </c>
      <c r="F79" s="5" t="s">
        <v>1980</v>
      </c>
      <c r="G79" s="5" t="s">
        <v>1695</v>
      </c>
      <c r="J79" s="5" t="s">
        <v>2277</v>
      </c>
    </row>
    <row r="80" spans="1:10">
      <c r="A80" s="5">
        <v>79</v>
      </c>
      <c r="B80" s="5" t="s">
        <v>1687</v>
      </c>
      <c r="C80" s="5" t="s">
        <v>150</v>
      </c>
      <c r="D80" s="5" t="s">
        <v>1981</v>
      </c>
      <c r="E80" s="5" t="s">
        <v>1982</v>
      </c>
      <c r="F80" s="5" t="s">
        <v>1983</v>
      </c>
      <c r="G80" s="5" t="s">
        <v>1946</v>
      </c>
      <c r="J80" s="5" t="s">
        <v>2277</v>
      </c>
    </row>
    <row r="81" spans="1:10">
      <c r="A81" s="5">
        <v>80</v>
      </c>
      <c r="B81" s="5" t="s">
        <v>1687</v>
      </c>
      <c r="C81" s="5" t="s">
        <v>150</v>
      </c>
      <c r="D81" s="5" t="s">
        <v>1984</v>
      </c>
      <c r="E81" s="5" t="s">
        <v>1985</v>
      </c>
      <c r="F81" s="5" t="s">
        <v>1986</v>
      </c>
      <c r="G81" s="5" t="s">
        <v>1987</v>
      </c>
      <c r="J81" s="5" t="s">
        <v>2277</v>
      </c>
    </row>
    <row r="82" spans="1:10">
      <c r="A82" s="5">
        <v>81</v>
      </c>
      <c r="B82" s="5" t="s">
        <v>1687</v>
      </c>
      <c r="C82" s="5" t="s">
        <v>150</v>
      </c>
      <c r="D82" s="5" t="s">
        <v>1988</v>
      </c>
      <c r="E82" s="5" t="s">
        <v>1989</v>
      </c>
      <c r="F82" s="5" t="s">
        <v>1990</v>
      </c>
      <c r="G82" s="5" t="s">
        <v>1991</v>
      </c>
      <c r="J82" s="5" t="s">
        <v>2277</v>
      </c>
    </row>
    <row r="83" spans="1:10">
      <c r="A83" s="5">
        <v>82</v>
      </c>
      <c r="B83" s="5" t="s">
        <v>1687</v>
      </c>
      <c r="C83" s="5" t="s">
        <v>150</v>
      </c>
      <c r="D83" s="5" t="s">
        <v>1992</v>
      </c>
      <c r="E83" s="5" t="s">
        <v>1993</v>
      </c>
      <c r="F83" s="5" t="s">
        <v>1994</v>
      </c>
      <c r="G83" s="5" t="s">
        <v>1987</v>
      </c>
      <c r="H83" s="5" t="s">
        <v>1995</v>
      </c>
      <c r="J83" s="5" t="s">
        <v>2277</v>
      </c>
    </row>
    <row r="84" spans="1:10">
      <c r="A84" s="5">
        <v>83</v>
      </c>
      <c r="B84" s="5" t="s">
        <v>1687</v>
      </c>
      <c r="C84" s="5" t="s">
        <v>150</v>
      </c>
      <c r="D84" s="5" t="s">
        <v>1996</v>
      </c>
      <c r="E84" s="5" t="s">
        <v>1997</v>
      </c>
      <c r="F84" s="5" t="s">
        <v>1998</v>
      </c>
      <c r="G84" s="5" t="s">
        <v>1946</v>
      </c>
      <c r="H84" s="5" t="s">
        <v>1999</v>
      </c>
      <c r="J84" s="5" t="s">
        <v>2277</v>
      </c>
    </row>
    <row r="85" spans="1:10">
      <c r="A85" s="5">
        <v>84</v>
      </c>
      <c r="B85" s="5" t="s">
        <v>1687</v>
      </c>
      <c r="C85" s="5" t="s">
        <v>150</v>
      </c>
      <c r="D85" s="5" t="s">
        <v>2000</v>
      </c>
      <c r="E85" s="5" t="s">
        <v>2001</v>
      </c>
      <c r="F85" s="5" t="s">
        <v>2002</v>
      </c>
      <c r="G85" s="5" t="s">
        <v>1691</v>
      </c>
      <c r="H85" s="5" t="s">
        <v>2003</v>
      </c>
      <c r="J85" s="5" t="s">
        <v>2277</v>
      </c>
    </row>
    <row r="86" spans="1:10">
      <c r="A86" s="5">
        <v>85</v>
      </c>
      <c r="B86" s="5" t="s">
        <v>1687</v>
      </c>
      <c r="C86" s="5" t="s">
        <v>150</v>
      </c>
      <c r="D86" s="5" t="s">
        <v>2004</v>
      </c>
      <c r="E86" s="5" t="s">
        <v>2005</v>
      </c>
      <c r="F86" s="5" t="s">
        <v>2006</v>
      </c>
      <c r="G86" s="5" t="s">
        <v>1954</v>
      </c>
      <c r="J86" s="5" t="s">
        <v>2277</v>
      </c>
    </row>
    <row r="87" spans="1:10">
      <c r="A87" s="5">
        <v>86</v>
      </c>
      <c r="B87" s="5" t="s">
        <v>1687</v>
      </c>
      <c r="C87" s="5" t="s">
        <v>150</v>
      </c>
      <c r="D87" s="5" t="s">
        <v>2007</v>
      </c>
      <c r="E87" s="5" t="s">
        <v>2008</v>
      </c>
      <c r="F87" s="5" t="s">
        <v>2009</v>
      </c>
      <c r="G87" s="5" t="s">
        <v>1800</v>
      </c>
      <c r="H87" s="5" t="s">
        <v>2010</v>
      </c>
      <c r="J87" s="5" t="s">
        <v>2277</v>
      </c>
    </row>
    <row r="88" spans="1:10">
      <c r="A88" s="5">
        <v>87</v>
      </c>
      <c r="B88" s="5" t="s">
        <v>1687</v>
      </c>
      <c r="C88" s="5" t="s">
        <v>150</v>
      </c>
      <c r="D88" s="5" t="s">
        <v>2011</v>
      </c>
      <c r="E88" s="5" t="s">
        <v>2012</v>
      </c>
      <c r="F88" s="5" t="s">
        <v>2013</v>
      </c>
      <c r="G88" s="5" t="s">
        <v>1800</v>
      </c>
      <c r="H88" s="5" t="s">
        <v>2014</v>
      </c>
      <c r="J88" s="5" t="s">
        <v>2277</v>
      </c>
    </row>
    <row r="89" spans="1:10">
      <c r="A89" s="5">
        <v>88</v>
      </c>
      <c r="B89" s="5" t="s">
        <v>1687</v>
      </c>
      <c r="C89" s="5" t="s">
        <v>150</v>
      </c>
      <c r="D89" s="5" t="s">
        <v>2015</v>
      </c>
      <c r="E89" s="5" t="s">
        <v>2016</v>
      </c>
      <c r="F89" s="5" t="s">
        <v>2017</v>
      </c>
      <c r="G89" s="5" t="s">
        <v>2018</v>
      </c>
      <c r="J89" s="5" t="s">
        <v>2277</v>
      </c>
    </row>
    <row r="90" spans="1:10">
      <c r="A90" s="5">
        <v>89</v>
      </c>
      <c r="B90" s="5" t="s">
        <v>1687</v>
      </c>
      <c r="C90" s="5" t="s">
        <v>150</v>
      </c>
      <c r="D90" s="5" t="s">
        <v>2019</v>
      </c>
      <c r="E90" s="5" t="s">
        <v>2020</v>
      </c>
      <c r="F90" s="5" t="s">
        <v>2021</v>
      </c>
      <c r="G90" s="5" t="s">
        <v>1954</v>
      </c>
      <c r="H90" s="5" t="s">
        <v>1730</v>
      </c>
      <c r="J90" s="5" t="s">
        <v>2277</v>
      </c>
    </row>
    <row r="91" spans="1:10">
      <c r="A91" s="5">
        <v>90</v>
      </c>
      <c r="B91" s="5" t="s">
        <v>1687</v>
      </c>
      <c r="C91" s="5" t="s">
        <v>150</v>
      </c>
      <c r="D91" s="5" t="s">
        <v>2022</v>
      </c>
      <c r="E91" s="5" t="s">
        <v>2023</v>
      </c>
      <c r="F91" s="5" t="s">
        <v>2024</v>
      </c>
      <c r="G91" s="5" t="s">
        <v>1738</v>
      </c>
      <c r="J91" s="5" t="s">
        <v>2277</v>
      </c>
    </row>
    <row r="92" spans="1:10">
      <c r="A92" s="5">
        <v>91</v>
      </c>
      <c r="B92" s="5" t="s">
        <v>1687</v>
      </c>
      <c r="C92" s="5" t="s">
        <v>150</v>
      </c>
      <c r="D92" s="5" t="s">
        <v>2025</v>
      </c>
      <c r="E92" s="5" t="s">
        <v>2026</v>
      </c>
      <c r="F92" s="5" t="s">
        <v>2027</v>
      </c>
      <c r="G92" s="5" t="s">
        <v>1755</v>
      </c>
      <c r="J92" s="5" t="s">
        <v>2277</v>
      </c>
    </row>
    <row r="93" spans="1:10">
      <c r="A93" s="5">
        <v>92</v>
      </c>
      <c r="B93" s="5" t="s">
        <v>1687</v>
      </c>
      <c r="C93" s="5" t="s">
        <v>150</v>
      </c>
      <c r="D93" s="5" t="s">
        <v>2028</v>
      </c>
      <c r="E93" s="5" t="s">
        <v>2029</v>
      </c>
      <c r="F93" s="5" t="s">
        <v>2030</v>
      </c>
      <c r="G93" s="5" t="s">
        <v>1742</v>
      </c>
      <c r="J93" s="5" t="s">
        <v>2277</v>
      </c>
    </row>
    <row r="94" spans="1:10">
      <c r="A94" s="5">
        <v>93</v>
      </c>
      <c r="B94" s="5" t="s">
        <v>1687</v>
      </c>
      <c r="C94" s="5" t="s">
        <v>150</v>
      </c>
      <c r="D94" s="5" t="s">
        <v>2031</v>
      </c>
      <c r="E94" s="5" t="s">
        <v>2032</v>
      </c>
      <c r="F94" s="5" t="s">
        <v>2033</v>
      </c>
      <c r="G94" s="5" t="s">
        <v>1893</v>
      </c>
      <c r="J94" s="5" t="s">
        <v>2277</v>
      </c>
    </row>
    <row r="95" spans="1:10">
      <c r="A95" s="5">
        <v>94</v>
      </c>
      <c r="B95" s="5" t="s">
        <v>1687</v>
      </c>
      <c r="C95" s="5" t="s">
        <v>150</v>
      </c>
      <c r="D95" s="5" t="s">
        <v>2034</v>
      </c>
      <c r="E95" s="5" t="s">
        <v>2035</v>
      </c>
      <c r="F95" s="5" t="s">
        <v>2036</v>
      </c>
      <c r="G95" s="5" t="s">
        <v>1875</v>
      </c>
      <c r="J95" s="5" t="s">
        <v>2277</v>
      </c>
    </row>
    <row r="96" spans="1:10">
      <c r="A96" s="5">
        <v>95</v>
      </c>
      <c r="B96" s="5" t="s">
        <v>1687</v>
      </c>
      <c r="C96" s="5" t="s">
        <v>150</v>
      </c>
      <c r="D96" s="5" t="s">
        <v>2037</v>
      </c>
      <c r="E96" s="5" t="s">
        <v>2038</v>
      </c>
      <c r="F96" s="5" t="s">
        <v>2039</v>
      </c>
      <c r="G96" s="5" t="s">
        <v>1991</v>
      </c>
      <c r="H96" s="5" t="s">
        <v>2040</v>
      </c>
      <c r="J96" s="5" t="s">
        <v>2277</v>
      </c>
    </row>
    <row r="97" spans="1:10">
      <c r="A97" s="5">
        <v>96</v>
      </c>
      <c r="B97" s="5" t="s">
        <v>1687</v>
      </c>
      <c r="C97" s="5" t="s">
        <v>150</v>
      </c>
      <c r="D97" s="5" t="s">
        <v>2041</v>
      </c>
      <c r="E97" s="5" t="s">
        <v>2038</v>
      </c>
      <c r="F97" s="5" t="s">
        <v>2042</v>
      </c>
      <c r="G97" s="5" t="s">
        <v>1734</v>
      </c>
      <c r="J97" s="5" t="s">
        <v>2277</v>
      </c>
    </row>
    <row r="98" spans="1:10">
      <c r="A98" s="5">
        <v>97</v>
      </c>
      <c r="B98" s="5" t="s">
        <v>1687</v>
      </c>
      <c r="C98" s="5" t="s">
        <v>150</v>
      </c>
      <c r="D98" s="5" t="s">
        <v>2043</v>
      </c>
      <c r="E98" s="5" t="s">
        <v>2044</v>
      </c>
      <c r="F98" s="5" t="s">
        <v>2045</v>
      </c>
      <c r="G98" s="5" t="s">
        <v>2046</v>
      </c>
      <c r="J98" s="5" t="s">
        <v>2277</v>
      </c>
    </row>
    <row r="99" spans="1:10">
      <c r="A99" s="5">
        <v>98</v>
      </c>
      <c r="B99" s="5" t="s">
        <v>1687</v>
      </c>
      <c r="C99" s="5" t="s">
        <v>150</v>
      </c>
      <c r="D99" s="5" t="s">
        <v>2047</v>
      </c>
      <c r="E99" s="5" t="s">
        <v>2048</v>
      </c>
      <c r="F99" s="5" t="s">
        <v>2049</v>
      </c>
      <c r="G99" s="5" t="s">
        <v>1746</v>
      </c>
      <c r="J99" s="5" t="s">
        <v>2277</v>
      </c>
    </row>
    <row r="100" spans="1:10">
      <c r="A100" s="5">
        <v>99</v>
      </c>
      <c r="B100" s="5" t="s">
        <v>1687</v>
      </c>
      <c r="C100" s="5" t="s">
        <v>150</v>
      </c>
      <c r="D100" s="5" t="s">
        <v>2050</v>
      </c>
      <c r="E100" s="5" t="s">
        <v>2051</v>
      </c>
      <c r="F100" s="5" t="s">
        <v>2052</v>
      </c>
      <c r="G100" s="5" t="s">
        <v>2053</v>
      </c>
      <c r="J100" s="5" t="s">
        <v>2277</v>
      </c>
    </row>
    <row r="101" spans="1:10">
      <c r="A101" s="5">
        <v>100</v>
      </c>
      <c r="B101" s="5" t="s">
        <v>1687</v>
      </c>
      <c r="C101" s="5" t="s">
        <v>150</v>
      </c>
      <c r="D101" s="5" t="s">
        <v>2054</v>
      </c>
      <c r="E101" s="5" t="s">
        <v>2055</v>
      </c>
      <c r="F101" s="5" t="s">
        <v>2056</v>
      </c>
      <c r="G101" s="5" t="s">
        <v>1691</v>
      </c>
      <c r="J101" s="5" t="s">
        <v>2277</v>
      </c>
    </row>
    <row r="102" spans="1:10">
      <c r="A102" s="5">
        <v>101</v>
      </c>
      <c r="B102" s="5" t="s">
        <v>1687</v>
      </c>
      <c r="C102" s="5" t="s">
        <v>150</v>
      </c>
      <c r="D102" s="5" t="s">
        <v>2057</v>
      </c>
      <c r="E102" s="5" t="s">
        <v>2058</v>
      </c>
      <c r="F102" s="5" t="s">
        <v>2059</v>
      </c>
      <c r="G102" s="5" t="s">
        <v>1755</v>
      </c>
      <c r="H102" s="5" t="s">
        <v>2060</v>
      </c>
      <c r="J102" s="5" t="s">
        <v>2277</v>
      </c>
    </row>
    <row r="103" spans="1:10">
      <c r="A103" s="5">
        <v>102</v>
      </c>
      <c r="B103" s="5" t="s">
        <v>1687</v>
      </c>
      <c r="C103" s="5" t="s">
        <v>150</v>
      </c>
      <c r="D103" s="5" t="s">
        <v>2061</v>
      </c>
      <c r="E103" s="5" t="s">
        <v>2062</v>
      </c>
      <c r="F103" s="5" t="s">
        <v>2063</v>
      </c>
      <c r="G103" s="5" t="s">
        <v>1699</v>
      </c>
      <c r="H103" s="5" t="s">
        <v>2064</v>
      </c>
      <c r="J103" s="5" t="s">
        <v>2277</v>
      </c>
    </row>
    <row r="104" spans="1:10">
      <c r="A104" s="5">
        <v>103</v>
      </c>
      <c r="B104" s="5" t="s">
        <v>1687</v>
      </c>
      <c r="C104" s="5" t="s">
        <v>150</v>
      </c>
      <c r="D104" s="5" t="s">
        <v>2065</v>
      </c>
      <c r="E104" s="5" t="s">
        <v>2066</v>
      </c>
      <c r="F104" s="5" t="s">
        <v>2067</v>
      </c>
      <c r="G104" s="5" t="s">
        <v>1991</v>
      </c>
      <c r="J104" s="5" t="s">
        <v>2277</v>
      </c>
    </row>
    <row r="105" spans="1:10">
      <c r="A105" s="5">
        <v>104</v>
      </c>
      <c r="B105" s="5" t="s">
        <v>1687</v>
      </c>
      <c r="C105" s="5" t="s">
        <v>150</v>
      </c>
      <c r="D105" s="5" t="s">
        <v>2068</v>
      </c>
      <c r="E105" s="5" t="s">
        <v>2069</v>
      </c>
      <c r="F105" s="5" t="s">
        <v>2070</v>
      </c>
      <c r="G105" s="5" t="s">
        <v>1889</v>
      </c>
      <c r="J105" s="5" t="s">
        <v>2277</v>
      </c>
    </row>
    <row r="106" spans="1:10">
      <c r="A106" s="5">
        <v>105</v>
      </c>
      <c r="B106" s="5" t="s">
        <v>1687</v>
      </c>
      <c r="C106" s="5" t="s">
        <v>150</v>
      </c>
      <c r="D106" s="5" t="s">
        <v>2071</v>
      </c>
      <c r="E106" s="5" t="s">
        <v>2072</v>
      </c>
      <c r="F106" s="5" t="s">
        <v>2073</v>
      </c>
      <c r="G106" s="5" t="s">
        <v>1954</v>
      </c>
      <c r="J106" s="5" t="s">
        <v>2277</v>
      </c>
    </row>
    <row r="107" spans="1:10">
      <c r="A107" s="5">
        <v>106</v>
      </c>
      <c r="B107" s="5" t="s">
        <v>1687</v>
      </c>
      <c r="C107" s="5" t="s">
        <v>150</v>
      </c>
      <c r="D107" s="5" t="s">
        <v>2074</v>
      </c>
      <c r="E107" s="5" t="s">
        <v>2075</v>
      </c>
      <c r="F107" s="5" t="s">
        <v>2076</v>
      </c>
      <c r="G107" s="5" t="s">
        <v>2077</v>
      </c>
      <c r="J107" s="5" t="s">
        <v>2277</v>
      </c>
    </row>
    <row r="108" spans="1:10">
      <c r="A108" s="5">
        <v>107</v>
      </c>
      <c r="B108" s="5" t="s">
        <v>1687</v>
      </c>
      <c r="C108" s="5" t="s">
        <v>150</v>
      </c>
      <c r="D108" s="5" t="s">
        <v>2078</v>
      </c>
      <c r="E108" s="5" t="s">
        <v>2079</v>
      </c>
      <c r="F108" s="5" t="s">
        <v>2076</v>
      </c>
      <c r="G108" s="5" t="s">
        <v>1864</v>
      </c>
      <c r="J108" s="5" t="s">
        <v>2277</v>
      </c>
    </row>
    <row r="109" spans="1:10">
      <c r="A109" s="5">
        <v>108</v>
      </c>
      <c r="B109" s="5" t="s">
        <v>1687</v>
      </c>
      <c r="C109" s="5" t="s">
        <v>150</v>
      </c>
      <c r="D109" s="5" t="s">
        <v>2080</v>
      </c>
      <c r="E109" s="5" t="s">
        <v>2081</v>
      </c>
      <c r="F109" s="5" t="s">
        <v>2076</v>
      </c>
      <c r="G109" s="5" t="s">
        <v>2082</v>
      </c>
      <c r="J109" s="5" t="s">
        <v>2277</v>
      </c>
    </row>
    <row r="110" spans="1:10">
      <c r="A110" s="5">
        <v>109</v>
      </c>
      <c r="B110" s="5" t="s">
        <v>1687</v>
      </c>
      <c r="C110" s="5" t="s">
        <v>150</v>
      </c>
      <c r="D110" s="5" t="s">
        <v>2083</v>
      </c>
      <c r="E110" s="5" t="s">
        <v>2084</v>
      </c>
      <c r="F110" s="5" t="s">
        <v>2076</v>
      </c>
      <c r="G110" s="5" t="s">
        <v>2085</v>
      </c>
      <c r="J110" s="5" t="s">
        <v>2277</v>
      </c>
    </row>
    <row r="111" spans="1:10">
      <c r="A111" s="5">
        <v>110</v>
      </c>
      <c r="B111" s="5" t="s">
        <v>1687</v>
      </c>
      <c r="C111" s="5" t="s">
        <v>150</v>
      </c>
      <c r="D111" s="5" t="s">
        <v>2086</v>
      </c>
      <c r="E111" s="5" t="s">
        <v>2087</v>
      </c>
      <c r="F111" s="5" t="s">
        <v>2076</v>
      </c>
      <c r="G111" s="5" t="s">
        <v>2088</v>
      </c>
      <c r="J111" s="5" t="s">
        <v>2277</v>
      </c>
    </row>
    <row r="112" spans="1:10">
      <c r="A112" s="5">
        <v>111</v>
      </c>
      <c r="B112" s="5" t="s">
        <v>1687</v>
      </c>
      <c r="C112" s="5" t="s">
        <v>150</v>
      </c>
      <c r="D112" s="5" t="s">
        <v>2089</v>
      </c>
      <c r="E112" s="5" t="s">
        <v>2090</v>
      </c>
      <c r="F112" s="5" t="s">
        <v>2076</v>
      </c>
      <c r="G112" s="5" t="s">
        <v>2091</v>
      </c>
      <c r="J112" s="5" t="s">
        <v>2277</v>
      </c>
    </row>
    <row r="113" spans="1:10">
      <c r="A113" s="5">
        <v>112</v>
      </c>
      <c r="B113" s="5" t="s">
        <v>1687</v>
      </c>
      <c r="C113" s="5" t="s">
        <v>150</v>
      </c>
      <c r="D113" s="5" t="s">
        <v>2092</v>
      </c>
      <c r="E113" s="5" t="s">
        <v>2093</v>
      </c>
      <c r="F113" s="5" t="s">
        <v>2076</v>
      </c>
      <c r="G113" s="5" t="s">
        <v>2094</v>
      </c>
      <c r="J113" s="5" t="s">
        <v>2277</v>
      </c>
    </row>
    <row r="114" spans="1:10">
      <c r="A114" s="5">
        <v>113</v>
      </c>
      <c r="B114" s="5" t="s">
        <v>1687</v>
      </c>
      <c r="C114" s="5" t="s">
        <v>150</v>
      </c>
      <c r="D114" s="5" t="s">
        <v>2095</v>
      </c>
      <c r="E114" s="5" t="s">
        <v>2096</v>
      </c>
      <c r="F114" s="5" t="s">
        <v>2076</v>
      </c>
      <c r="G114" s="5" t="s">
        <v>2097</v>
      </c>
      <c r="J114" s="5" t="s">
        <v>2277</v>
      </c>
    </row>
    <row r="115" spans="1:10">
      <c r="A115" s="5">
        <v>114</v>
      </c>
      <c r="B115" s="5" t="s">
        <v>1687</v>
      </c>
      <c r="C115" s="5" t="s">
        <v>150</v>
      </c>
      <c r="D115" s="5" t="s">
        <v>2098</v>
      </c>
      <c r="E115" s="5" t="s">
        <v>2099</v>
      </c>
      <c r="F115" s="5" t="s">
        <v>2100</v>
      </c>
      <c r="G115" s="5" t="s">
        <v>2101</v>
      </c>
      <c r="J115" s="5" t="s">
        <v>2277</v>
      </c>
    </row>
    <row r="116" spans="1:10">
      <c r="A116" s="5">
        <v>115</v>
      </c>
      <c r="B116" s="5" t="s">
        <v>1687</v>
      </c>
      <c r="C116" s="5" t="s">
        <v>150</v>
      </c>
      <c r="D116" s="5" t="s">
        <v>2102</v>
      </c>
      <c r="E116" s="5" t="s">
        <v>2103</v>
      </c>
      <c r="F116" s="5" t="s">
        <v>2104</v>
      </c>
      <c r="G116" s="5" t="s">
        <v>1954</v>
      </c>
      <c r="J116" s="5" t="s">
        <v>2277</v>
      </c>
    </row>
    <row r="117" spans="1:10">
      <c r="A117" s="5">
        <v>116</v>
      </c>
      <c r="B117" s="5" t="s">
        <v>1687</v>
      </c>
      <c r="C117" s="5" t="s">
        <v>150</v>
      </c>
      <c r="D117" s="5" t="s">
        <v>2105</v>
      </c>
      <c r="E117" s="5" t="s">
        <v>2106</v>
      </c>
      <c r="F117" s="5" t="s">
        <v>2107</v>
      </c>
      <c r="G117" s="5" t="s">
        <v>1807</v>
      </c>
      <c r="J117" s="5" t="s">
        <v>2277</v>
      </c>
    </row>
    <row r="118" spans="1:10">
      <c r="A118" s="5">
        <v>117</v>
      </c>
      <c r="B118" s="5" t="s">
        <v>1687</v>
      </c>
      <c r="C118" s="5" t="s">
        <v>150</v>
      </c>
      <c r="D118" s="5" t="s">
        <v>2108</v>
      </c>
      <c r="E118" s="5" t="s">
        <v>2109</v>
      </c>
      <c r="F118" s="5" t="s">
        <v>2110</v>
      </c>
      <c r="G118" s="5" t="s">
        <v>2111</v>
      </c>
      <c r="H118" s="5" t="s">
        <v>2112</v>
      </c>
      <c r="J118" s="5" t="s">
        <v>2277</v>
      </c>
    </row>
    <row r="119" spans="1:10">
      <c r="A119" s="5">
        <v>118</v>
      </c>
      <c r="B119" s="5" t="s">
        <v>1687</v>
      </c>
      <c r="C119" s="5" t="s">
        <v>150</v>
      </c>
      <c r="D119" s="5" t="s">
        <v>2113</v>
      </c>
      <c r="E119" s="5" t="s">
        <v>2114</v>
      </c>
      <c r="F119" s="5" t="s">
        <v>2115</v>
      </c>
      <c r="G119" s="5" t="s">
        <v>2116</v>
      </c>
      <c r="J119" s="5" t="s">
        <v>2277</v>
      </c>
    </row>
    <row r="120" spans="1:10">
      <c r="A120" s="5">
        <v>119</v>
      </c>
      <c r="B120" s="5" t="s">
        <v>1687</v>
      </c>
      <c r="C120" s="5" t="s">
        <v>150</v>
      </c>
      <c r="D120" s="5" t="s">
        <v>2117</v>
      </c>
      <c r="E120" s="5" t="s">
        <v>2118</v>
      </c>
      <c r="F120" s="5" t="s">
        <v>2119</v>
      </c>
      <c r="G120" s="5" t="s">
        <v>1889</v>
      </c>
      <c r="J120" s="5" t="s">
        <v>2277</v>
      </c>
    </row>
    <row r="121" spans="1:10">
      <c r="A121" s="5">
        <v>120</v>
      </c>
      <c r="B121" s="5" t="s">
        <v>1687</v>
      </c>
      <c r="C121" s="5" t="s">
        <v>150</v>
      </c>
      <c r="D121" s="5" t="s">
        <v>2120</v>
      </c>
      <c r="E121" s="5" t="s">
        <v>2121</v>
      </c>
      <c r="F121" s="5" t="s">
        <v>2122</v>
      </c>
      <c r="G121" s="5" t="s">
        <v>2123</v>
      </c>
      <c r="H121" s="5" t="s">
        <v>2124</v>
      </c>
      <c r="J121" s="5" t="s">
        <v>2277</v>
      </c>
    </row>
    <row r="122" spans="1:10">
      <c r="A122" s="5">
        <v>121</v>
      </c>
      <c r="B122" s="5" t="s">
        <v>1687</v>
      </c>
      <c r="C122" s="5" t="s">
        <v>150</v>
      </c>
      <c r="D122" s="5" t="s">
        <v>2125</v>
      </c>
      <c r="E122" s="5" t="s">
        <v>2126</v>
      </c>
      <c r="F122" s="5" t="s">
        <v>2127</v>
      </c>
      <c r="G122" s="5" t="s">
        <v>1755</v>
      </c>
      <c r="H122" s="5" t="s">
        <v>2128</v>
      </c>
      <c r="J122" s="5" t="s">
        <v>2277</v>
      </c>
    </row>
    <row r="123" spans="1:10">
      <c r="A123" s="5">
        <v>122</v>
      </c>
      <c r="B123" s="5" t="s">
        <v>1687</v>
      </c>
      <c r="C123" s="5" t="s">
        <v>150</v>
      </c>
      <c r="D123" s="5" t="s">
        <v>2129</v>
      </c>
      <c r="E123" s="5" t="s">
        <v>2130</v>
      </c>
      <c r="F123" s="5" t="s">
        <v>2131</v>
      </c>
      <c r="G123" s="5" t="s">
        <v>2132</v>
      </c>
      <c r="H123" s="5" t="s">
        <v>2133</v>
      </c>
      <c r="J123" s="5" t="s">
        <v>2277</v>
      </c>
    </row>
    <row r="124" spans="1:10">
      <c r="A124" s="5">
        <v>123</v>
      </c>
      <c r="B124" s="5" t="s">
        <v>1687</v>
      </c>
      <c r="C124" s="5" t="s">
        <v>150</v>
      </c>
      <c r="D124" s="5" t="s">
        <v>2134</v>
      </c>
      <c r="E124" s="5" t="s">
        <v>2135</v>
      </c>
      <c r="F124" s="5" t="s">
        <v>2136</v>
      </c>
      <c r="G124" s="5" t="s">
        <v>1987</v>
      </c>
      <c r="J124" s="5" t="s">
        <v>2277</v>
      </c>
    </row>
    <row r="125" spans="1:10">
      <c r="A125" s="5">
        <v>124</v>
      </c>
      <c r="B125" s="5" t="s">
        <v>1687</v>
      </c>
      <c r="C125" s="5" t="s">
        <v>150</v>
      </c>
      <c r="D125" s="5" t="s">
        <v>2137</v>
      </c>
      <c r="E125" s="5" t="s">
        <v>2138</v>
      </c>
      <c r="F125" s="5" t="s">
        <v>2139</v>
      </c>
      <c r="G125" s="5" t="s">
        <v>1746</v>
      </c>
      <c r="J125" s="5" t="s">
        <v>2277</v>
      </c>
    </row>
    <row r="126" spans="1:10">
      <c r="A126" s="5">
        <v>125</v>
      </c>
      <c r="B126" s="5" t="s">
        <v>1687</v>
      </c>
      <c r="C126" s="5" t="s">
        <v>150</v>
      </c>
      <c r="D126" s="5" t="s">
        <v>2140</v>
      </c>
      <c r="E126" s="5" t="s">
        <v>2141</v>
      </c>
      <c r="F126" s="5" t="s">
        <v>2142</v>
      </c>
      <c r="G126" s="5" t="s">
        <v>1746</v>
      </c>
      <c r="J126" s="5" t="s">
        <v>2277</v>
      </c>
    </row>
    <row r="127" spans="1:10">
      <c r="A127" s="5">
        <v>126</v>
      </c>
      <c r="B127" s="5" t="s">
        <v>1687</v>
      </c>
      <c r="C127" s="5" t="s">
        <v>150</v>
      </c>
      <c r="D127" s="5" t="s">
        <v>2143</v>
      </c>
      <c r="E127" s="5" t="s">
        <v>2144</v>
      </c>
      <c r="F127" s="5" t="s">
        <v>2145</v>
      </c>
      <c r="G127" s="5" t="s">
        <v>2146</v>
      </c>
      <c r="J127" s="5" t="s">
        <v>2277</v>
      </c>
    </row>
    <row r="128" spans="1:10">
      <c r="A128" s="5">
        <v>127</v>
      </c>
      <c r="B128" s="5" t="s">
        <v>1687</v>
      </c>
      <c r="C128" s="5" t="s">
        <v>150</v>
      </c>
      <c r="D128" s="5" t="s">
        <v>2147</v>
      </c>
      <c r="E128" s="5" t="s">
        <v>2148</v>
      </c>
      <c r="F128" s="5" t="s">
        <v>2149</v>
      </c>
      <c r="G128" s="5" t="s">
        <v>1815</v>
      </c>
      <c r="H128" s="5" t="s">
        <v>2150</v>
      </c>
      <c r="J128" s="5" t="s">
        <v>2277</v>
      </c>
    </row>
    <row r="129" spans="1:10">
      <c r="A129" s="5">
        <v>128</v>
      </c>
      <c r="B129" s="5" t="s">
        <v>1687</v>
      </c>
      <c r="C129" s="5" t="s">
        <v>150</v>
      </c>
      <c r="D129" s="5" t="s">
        <v>2151</v>
      </c>
      <c r="E129" s="5" t="s">
        <v>2152</v>
      </c>
      <c r="F129" s="5" t="s">
        <v>2153</v>
      </c>
      <c r="G129" s="5" t="s">
        <v>1807</v>
      </c>
      <c r="J129" s="5" t="s">
        <v>2277</v>
      </c>
    </row>
    <row r="130" spans="1:10">
      <c r="A130" s="5">
        <v>129</v>
      </c>
      <c r="B130" s="5" t="s">
        <v>1687</v>
      </c>
      <c r="C130" s="5" t="s">
        <v>150</v>
      </c>
      <c r="D130" s="5" t="s">
        <v>2154</v>
      </c>
      <c r="E130" s="5" t="s">
        <v>2155</v>
      </c>
      <c r="F130" s="5" t="s">
        <v>2156</v>
      </c>
      <c r="G130" s="5" t="s">
        <v>1746</v>
      </c>
      <c r="J130" s="5" t="s">
        <v>2277</v>
      </c>
    </row>
    <row r="131" spans="1:10">
      <c r="A131" s="5">
        <v>130</v>
      </c>
      <c r="B131" s="5" t="s">
        <v>1687</v>
      </c>
      <c r="C131" s="5" t="s">
        <v>150</v>
      </c>
      <c r="D131" s="5" t="s">
        <v>2157</v>
      </c>
      <c r="E131" s="5" t="s">
        <v>2158</v>
      </c>
      <c r="F131" s="5" t="s">
        <v>2159</v>
      </c>
      <c r="G131" s="5" t="s">
        <v>1777</v>
      </c>
      <c r="H131" s="5" t="s">
        <v>2160</v>
      </c>
      <c r="J131" s="5" t="s">
        <v>2277</v>
      </c>
    </row>
    <row r="132" spans="1:10">
      <c r="A132" s="5">
        <v>131</v>
      </c>
      <c r="B132" s="5" t="s">
        <v>1687</v>
      </c>
      <c r="C132" s="5" t="s">
        <v>150</v>
      </c>
      <c r="D132" s="5" t="s">
        <v>2161</v>
      </c>
      <c r="E132" s="5" t="s">
        <v>2162</v>
      </c>
      <c r="F132" s="5" t="s">
        <v>2163</v>
      </c>
      <c r="G132" s="5" t="s">
        <v>2101</v>
      </c>
      <c r="J132" s="5" t="s">
        <v>2277</v>
      </c>
    </row>
    <row r="133" spans="1:10">
      <c r="A133" s="5">
        <v>132</v>
      </c>
      <c r="B133" s="5" t="s">
        <v>1687</v>
      </c>
      <c r="C133" s="5" t="s">
        <v>150</v>
      </c>
      <c r="D133" s="5" t="s">
        <v>2164</v>
      </c>
      <c r="E133" s="5" t="s">
        <v>2165</v>
      </c>
      <c r="F133" s="5" t="s">
        <v>2166</v>
      </c>
      <c r="G133" s="5" t="s">
        <v>2146</v>
      </c>
      <c r="J133" s="5" t="s">
        <v>2277</v>
      </c>
    </row>
    <row r="134" spans="1:10">
      <c r="A134" s="5">
        <v>133</v>
      </c>
      <c r="B134" s="5" t="s">
        <v>1687</v>
      </c>
      <c r="C134" s="5" t="s">
        <v>150</v>
      </c>
      <c r="D134" s="5" t="s">
        <v>2167</v>
      </c>
      <c r="E134" s="5" t="s">
        <v>2168</v>
      </c>
      <c r="F134" s="5" t="s">
        <v>2169</v>
      </c>
      <c r="G134" s="5" t="s">
        <v>2170</v>
      </c>
      <c r="J134" s="5" t="s">
        <v>2277</v>
      </c>
    </row>
    <row r="135" spans="1:10">
      <c r="A135" s="5">
        <v>134</v>
      </c>
      <c r="B135" s="5" t="s">
        <v>1687</v>
      </c>
      <c r="C135" s="5" t="s">
        <v>150</v>
      </c>
      <c r="D135" s="5" t="s">
        <v>2171</v>
      </c>
      <c r="E135" s="5" t="s">
        <v>2172</v>
      </c>
      <c r="F135" s="5" t="s">
        <v>2173</v>
      </c>
      <c r="G135" s="5" t="s">
        <v>1777</v>
      </c>
      <c r="J135" s="5" t="s">
        <v>2277</v>
      </c>
    </row>
    <row r="136" spans="1:10">
      <c r="A136" s="5">
        <v>135</v>
      </c>
      <c r="B136" s="5" t="s">
        <v>1687</v>
      </c>
      <c r="C136" s="5" t="s">
        <v>150</v>
      </c>
      <c r="D136" s="5" t="s">
        <v>2174</v>
      </c>
      <c r="E136" s="5" t="s">
        <v>2175</v>
      </c>
      <c r="F136" s="5" t="s">
        <v>2176</v>
      </c>
      <c r="G136" s="5" t="s">
        <v>1946</v>
      </c>
      <c r="J136" s="5" t="s">
        <v>2277</v>
      </c>
    </row>
    <row r="137" spans="1:10">
      <c r="A137" s="5">
        <v>136</v>
      </c>
      <c r="B137" s="5" t="s">
        <v>1687</v>
      </c>
      <c r="C137" s="5" t="s">
        <v>150</v>
      </c>
      <c r="D137" s="5" t="s">
        <v>2177</v>
      </c>
      <c r="E137" s="5" t="s">
        <v>2178</v>
      </c>
      <c r="F137" s="5" t="s">
        <v>2179</v>
      </c>
      <c r="G137" s="5" t="s">
        <v>1759</v>
      </c>
      <c r="J137" s="5" t="s">
        <v>2277</v>
      </c>
    </row>
    <row r="138" spans="1:10">
      <c r="A138" s="5">
        <v>137</v>
      </c>
      <c r="B138" s="5" t="s">
        <v>1687</v>
      </c>
      <c r="C138" s="5" t="s">
        <v>150</v>
      </c>
      <c r="D138" s="5" t="s">
        <v>2180</v>
      </c>
      <c r="E138" s="5" t="s">
        <v>2181</v>
      </c>
      <c r="F138" s="5" t="s">
        <v>2182</v>
      </c>
      <c r="G138" s="5" t="s">
        <v>2183</v>
      </c>
      <c r="J138" s="5" t="s">
        <v>2277</v>
      </c>
    </row>
    <row r="139" spans="1:10">
      <c r="A139" s="5">
        <v>138</v>
      </c>
      <c r="B139" s="5" t="s">
        <v>1687</v>
      </c>
      <c r="C139" s="5" t="s">
        <v>150</v>
      </c>
      <c r="D139" s="5" t="s">
        <v>2184</v>
      </c>
      <c r="E139" s="5" t="s">
        <v>2185</v>
      </c>
      <c r="F139" s="5" t="s">
        <v>2186</v>
      </c>
      <c r="G139" s="5" t="s">
        <v>2101</v>
      </c>
      <c r="J139" s="5" t="s">
        <v>2277</v>
      </c>
    </row>
    <row r="140" spans="1:10">
      <c r="A140" s="5">
        <v>139</v>
      </c>
      <c r="B140" s="5" t="s">
        <v>1687</v>
      </c>
      <c r="C140" s="5" t="s">
        <v>150</v>
      </c>
      <c r="D140" s="5" t="s">
        <v>2187</v>
      </c>
      <c r="E140" s="5" t="s">
        <v>2188</v>
      </c>
      <c r="F140" s="5" t="s">
        <v>2189</v>
      </c>
      <c r="G140" s="5" t="s">
        <v>1729</v>
      </c>
      <c r="J140" s="5" t="s">
        <v>2277</v>
      </c>
    </row>
    <row r="141" spans="1:10">
      <c r="A141" s="5">
        <v>140</v>
      </c>
      <c r="B141" s="5" t="s">
        <v>1687</v>
      </c>
      <c r="C141" s="5" t="s">
        <v>150</v>
      </c>
      <c r="D141" s="5" t="s">
        <v>2190</v>
      </c>
      <c r="E141" s="5" t="s">
        <v>2191</v>
      </c>
      <c r="F141" s="5" t="s">
        <v>2192</v>
      </c>
      <c r="G141" s="5" t="s">
        <v>1934</v>
      </c>
      <c r="J141" s="5" t="s">
        <v>2277</v>
      </c>
    </row>
    <row r="142" spans="1:10">
      <c r="A142" s="5">
        <v>141</v>
      </c>
      <c r="B142" s="5" t="s">
        <v>1687</v>
      </c>
      <c r="C142" s="5" t="s">
        <v>150</v>
      </c>
      <c r="D142" s="5" t="s">
        <v>2193</v>
      </c>
      <c r="E142" s="5" t="s">
        <v>2194</v>
      </c>
      <c r="F142" s="5" t="s">
        <v>2195</v>
      </c>
      <c r="G142" s="5" t="s">
        <v>2196</v>
      </c>
      <c r="J142" s="5" t="s">
        <v>2277</v>
      </c>
    </row>
    <row r="143" spans="1:10">
      <c r="A143" s="5">
        <v>142</v>
      </c>
      <c r="B143" s="5" t="s">
        <v>1687</v>
      </c>
      <c r="C143" s="5" t="s">
        <v>150</v>
      </c>
      <c r="D143" s="5" t="s">
        <v>2197</v>
      </c>
      <c r="E143" s="5" t="s">
        <v>2198</v>
      </c>
      <c r="F143" s="5" t="s">
        <v>1706</v>
      </c>
      <c r="G143" s="5" t="s">
        <v>2199</v>
      </c>
      <c r="J143" s="5" t="s">
        <v>2277</v>
      </c>
    </row>
    <row r="144" spans="1:10">
      <c r="A144" s="5">
        <v>143</v>
      </c>
      <c r="B144" s="5" t="s">
        <v>1687</v>
      </c>
      <c r="C144" s="5" t="s">
        <v>150</v>
      </c>
      <c r="D144" s="5" t="s">
        <v>2200</v>
      </c>
      <c r="E144" s="5" t="s">
        <v>2201</v>
      </c>
      <c r="F144" s="5" t="s">
        <v>2202</v>
      </c>
      <c r="G144" s="5" t="s">
        <v>1746</v>
      </c>
      <c r="J144" s="5" t="s">
        <v>2277</v>
      </c>
    </row>
    <row r="145" spans="1:10">
      <c r="A145" s="5">
        <v>144</v>
      </c>
      <c r="B145" s="5" t="s">
        <v>1687</v>
      </c>
      <c r="C145" s="5" t="s">
        <v>150</v>
      </c>
      <c r="D145" s="5" t="s">
        <v>2203</v>
      </c>
      <c r="E145" s="5" t="s">
        <v>2204</v>
      </c>
      <c r="F145" s="5" t="s">
        <v>2205</v>
      </c>
      <c r="G145" s="5" t="s">
        <v>2206</v>
      </c>
      <c r="J145" s="5" t="s">
        <v>2277</v>
      </c>
    </row>
    <row r="146" spans="1:10">
      <c r="A146" s="5">
        <v>145</v>
      </c>
      <c r="B146" s="5" t="s">
        <v>1687</v>
      </c>
      <c r="C146" s="5" t="s">
        <v>150</v>
      </c>
      <c r="D146" s="5" t="s">
        <v>2207</v>
      </c>
      <c r="E146" s="5" t="s">
        <v>2208</v>
      </c>
      <c r="F146" s="5" t="s">
        <v>2209</v>
      </c>
      <c r="G146" s="5" t="s">
        <v>2210</v>
      </c>
      <c r="J146" s="5" t="s">
        <v>2277</v>
      </c>
    </row>
    <row r="147" spans="1:10">
      <c r="A147" s="5">
        <v>146</v>
      </c>
      <c r="B147" s="5" t="s">
        <v>1687</v>
      </c>
      <c r="C147" s="5" t="s">
        <v>150</v>
      </c>
      <c r="D147" s="5" t="s">
        <v>2211</v>
      </c>
      <c r="E147" s="5" t="s">
        <v>2212</v>
      </c>
      <c r="F147" s="5" t="s">
        <v>2213</v>
      </c>
      <c r="G147" s="5" t="s">
        <v>1889</v>
      </c>
      <c r="J147" s="5" t="s">
        <v>2277</v>
      </c>
    </row>
    <row r="148" spans="1:10">
      <c r="A148" s="5">
        <v>147</v>
      </c>
      <c r="B148" s="5" t="s">
        <v>1687</v>
      </c>
      <c r="C148" s="5" t="s">
        <v>150</v>
      </c>
      <c r="D148" s="5" t="s">
        <v>2214</v>
      </c>
      <c r="E148" s="5" t="s">
        <v>2215</v>
      </c>
      <c r="F148" s="5" t="s">
        <v>2209</v>
      </c>
      <c r="G148" s="5" t="s">
        <v>2216</v>
      </c>
      <c r="J148" s="5" t="s">
        <v>2277</v>
      </c>
    </row>
    <row r="149" spans="1:10">
      <c r="A149" s="5">
        <v>148</v>
      </c>
      <c r="B149" s="5" t="s">
        <v>1687</v>
      </c>
      <c r="C149" s="5" t="s">
        <v>150</v>
      </c>
      <c r="D149" s="5" t="s">
        <v>2217</v>
      </c>
      <c r="E149" s="5" t="s">
        <v>2218</v>
      </c>
      <c r="F149" s="5" t="s">
        <v>2219</v>
      </c>
      <c r="G149" s="5" t="s">
        <v>1729</v>
      </c>
      <c r="J149" s="5" t="s">
        <v>2277</v>
      </c>
    </row>
    <row r="150" spans="1:10">
      <c r="A150" s="5">
        <v>149</v>
      </c>
      <c r="B150" s="5" t="s">
        <v>1687</v>
      </c>
      <c r="C150" s="5" t="s">
        <v>150</v>
      </c>
      <c r="D150" s="5" t="s">
        <v>2220</v>
      </c>
      <c r="E150" s="5" t="s">
        <v>2221</v>
      </c>
      <c r="F150" s="5" t="s">
        <v>2222</v>
      </c>
      <c r="G150" s="5" t="s">
        <v>2223</v>
      </c>
      <c r="J150" s="5" t="s">
        <v>2277</v>
      </c>
    </row>
    <row r="151" spans="1:10">
      <c r="A151" s="5">
        <v>150</v>
      </c>
      <c r="B151" s="5" t="s">
        <v>1687</v>
      </c>
      <c r="C151" s="5" t="s">
        <v>150</v>
      </c>
      <c r="D151" s="5" t="s">
        <v>2224</v>
      </c>
      <c r="E151" s="5" t="s">
        <v>2225</v>
      </c>
      <c r="F151" s="5" t="s">
        <v>2226</v>
      </c>
      <c r="G151" s="5" t="s">
        <v>1755</v>
      </c>
      <c r="J151" s="5" t="s">
        <v>2277</v>
      </c>
    </row>
    <row r="152" spans="1:10">
      <c r="A152" s="5">
        <v>151</v>
      </c>
      <c r="B152" s="5" t="s">
        <v>1687</v>
      </c>
      <c r="C152" s="5" t="s">
        <v>150</v>
      </c>
      <c r="D152" s="5" t="s">
        <v>2227</v>
      </c>
      <c r="E152" s="5" t="s">
        <v>2228</v>
      </c>
      <c r="F152" s="5" t="s">
        <v>2229</v>
      </c>
      <c r="G152" s="5" t="s">
        <v>1934</v>
      </c>
      <c r="J152" s="5" t="s">
        <v>2277</v>
      </c>
    </row>
    <row r="153" spans="1:10">
      <c r="A153" s="5">
        <v>152</v>
      </c>
      <c r="B153" s="5" t="s">
        <v>1687</v>
      </c>
      <c r="C153" s="5" t="s">
        <v>150</v>
      </c>
      <c r="D153" s="5" t="s">
        <v>2230</v>
      </c>
      <c r="E153" s="5" t="s">
        <v>2231</v>
      </c>
      <c r="F153" s="5" t="s">
        <v>2232</v>
      </c>
      <c r="G153" s="5" t="s">
        <v>1934</v>
      </c>
      <c r="J153" s="5" t="s">
        <v>2277</v>
      </c>
    </row>
    <row r="154" spans="1:10">
      <c r="A154" s="5">
        <v>153</v>
      </c>
      <c r="B154" s="5" t="s">
        <v>1687</v>
      </c>
      <c r="C154" s="5" t="s">
        <v>150</v>
      </c>
      <c r="D154" s="5" t="s">
        <v>2233</v>
      </c>
      <c r="E154" s="5" t="s">
        <v>2234</v>
      </c>
      <c r="F154" s="5" t="s">
        <v>2235</v>
      </c>
      <c r="G154" s="5" t="s">
        <v>2236</v>
      </c>
      <c r="J154" s="5" t="s">
        <v>2277</v>
      </c>
    </row>
    <row r="155" spans="1:10">
      <c r="A155" s="5">
        <v>154</v>
      </c>
      <c r="B155" s="5" t="s">
        <v>1687</v>
      </c>
      <c r="C155" s="5" t="s">
        <v>150</v>
      </c>
      <c r="D155" s="5" t="s">
        <v>2237</v>
      </c>
      <c r="E155" s="5" t="s">
        <v>2238</v>
      </c>
      <c r="F155" s="5" t="s">
        <v>2222</v>
      </c>
      <c r="G155" s="5" t="s">
        <v>2239</v>
      </c>
      <c r="J155" s="5" t="s">
        <v>2277</v>
      </c>
    </row>
    <row r="156" spans="1:10">
      <c r="A156" s="5">
        <v>155</v>
      </c>
      <c r="B156" s="5" t="s">
        <v>1687</v>
      </c>
      <c r="C156" s="5" t="s">
        <v>150</v>
      </c>
      <c r="D156" s="5" t="s">
        <v>2240</v>
      </c>
      <c r="E156" s="5" t="s">
        <v>2241</v>
      </c>
      <c r="F156" s="5" t="s">
        <v>2242</v>
      </c>
      <c r="G156" s="5" t="s">
        <v>2243</v>
      </c>
      <c r="J156" s="5" t="s">
        <v>2277</v>
      </c>
    </row>
    <row r="157" spans="1:10">
      <c r="A157" s="5">
        <v>156</v>
      </c>
      <c r="B157" s="5" t="s">
        <v>1687</v>
      </c>
      <c r="C157" s="5" t="s">
        <v>150</v>
      </c>
      <c r="D157" s="5" t="s">
        <v>2244</v>
      </c>
      <c r="E157" s="5" t="s">
        <v>2245</v>
      </c>
      <c r="F157" s="5" t="s">
        <v>2242</v>
      </c>
      <c r="G157" s="5" t="s">
        <v>2246</v>
      </c>
      <c r="H157" s="5" t="s">
        <v>2247</v>
      </c>
      <c r="J157" s="5" t="s">
        <v>2277</v>
      </c>
    </row>
    <row r="158" spans="1:10">
      <c r="A158" s="5">
        <v>157</v>
      </c>
      <c r="B158" s="5" t="s">
        <v>1687</v>
      </c>
      <c r="C158" s="5" t="s">
        <v>150</v>
      </c>
      <c r="D158" s="5" t="s">
        <v>2248</v>
      </c>
      <c r="E158" s="5" t="s">
        <v>2249</v>
      </c>
      <c r="F158" s="5" t="s">
        <v>2250</v>
      </c>
      <c r="G158" s="5" t="s">
        <v>2251</v>
      </c>
      <c r="H158" s="5" t="s">
        <v>2252</v>
      </c>
      <c r="J158" s="5" t="s">
        <v>2277</v>
      </c>
    </row>
    <row r="159" spans="1:10">
      <c r="A159" s="5">
        <v>158</v>
      </c>
      <c r="B159" s="5" t="s">
        <v>1687</v>
      </c>
      <c r="C159" s="5" t="s">
        <v>150</v>
      </c>
      <c r="D159" s="5" t="s">
        <v>2253</v>
      </c>
      <c r="E159" s="5" t="s">
        <v>2254</v>
      </c>
      <c r="F159" s="5" t="s">
        <v>1754</v>
      </c>
      <c r="G159" s="5" t="s">
        <v>2239</v>
      </c>
      <c r="J159" s="5" t="s">
        <v>2277</v>
      </c>
    </row>
    <row r="160" spans="1:10">
      <c r="A160" s="5">
        <v>159</v>
      </c>
      <c r="B160" s="5" t="s">
        <v>1687</v>
      </c>
      <c r="C160" s="5" t="s">
        <v>150</v>
      </c>
      <c r="D160" s="5" t="s">
        <v>2255</v>
      </c>
      <c r="E160" s="5" t="s">
        <v>2256</v>
      </c>
      <c r="F160" s="5" t="s">
        <v>2257</v>
      </c>
      <c r="G160" s="5" t="s">
        <v>2258</v>
      </c>
      <c r="J160" s="5" t="s">
        <v>2277</v>
      </c>
    </row>
    <row r="161" spans="1:10">
      <c r="A161" s="5">
        <v>160</v>
      </c>
      <c r="B161" s="5" t="s">
        <v>1687</v>
      </c>
      <c r="C161" s="5" t="s">
        <v>150</v>
      </c>
      <c r="D161" s="5" t="s">
        <v>2259</v>
      </c>
      <c r="E161" s="5" t="s">
        <v>2260</v>
      </c>
      <c r="F161" s="5" t="s">
        <v>2261</v>
      </c>
      <c r="G161" s="5" t="s">
        <v>2262</v>
      </c>
      <c r="J161" s="5" t="s">
        <v>2277</v>
      </c>
    </row>
    <row r="162" spans="1:10">
      <c r="A162" s="5">
        <v>161</v>
      </c>
      <c r="B162" s="5" t="s">
        <v>1687</v>
      </c>
      <c r="C162" s="5" t="s">
        <v>150</v>
      </c>
      <c r="D162" s="5" t="s">
        <v>2263</v>
      </c>
      <c r="E162" s="5" t="s">
        <v>2264</v>
      </c>
      <c r="F162" s="5" t="s">
        <v>2265</v>
      </c>
      <c r="G162" s="5" t="s">
        <v>2266</v>
      </c>
      <c r="J162" s="5" t="s">
        <v>2277</v>
      </c>
    </row>
    <row r="163" spans="1:10">
      <c r="A163" s="5">
        <v>162</v>
      </c>
      <c r="B163" s="5" t="s">
        <v>1687</v>
      </c>
      <c r="C163" s="5" t="s">
        <v>150</v>
      </c>
      <c r="D163" s="5" t="s">
        <v>2267</v>
      </c>
      <c r="E163" s="5" t="s">
        <v>2268</v>
      </c>
      <c r="F163" s="5" t="s">
        <v>2269</v>
      </c>
      <c r="G163" s="5" t="s">
        <v>2270</v>
      </c>
      <c r="J163" s="5" t="s">
        <v>2277</v>
      </c>
    </row>
    <row r="164" spans="1:10">
      <c r="A164" s="5">
        <v>163</v>
      </c>
      <c r="B164" s="5" t="s">
        <v>1687</v>
      </c>
      <c r="C164" s="5" t="s">
        <v>150</v>
      </c>
      <c r="D164" s="5" t="s">
        <v>2271</v>
      </c>
      <c r="E164" s="5" t="s">
        <v>2272</v>
      </c>
      <c r="F164" s="5" t="s">
        <v>2205</v>
      </c>
      <c r="G164" s="5" t="s">
        <v>2273</v>
      </c>
      <c r="J164" s="5" t="s">
        <v>2277</v>
      </c>
    </row>
    <row r="165" spans="1:10">
      <c r="A165" s="5">
        <v>164</v>
      </c>
      <c r="B165" s="5" t="s">
        <v>1687</v>
      </c>
      <c r="C165" s="5" t="s">
        <v>150</v>
      </c>
      <c r="D165" s="5" t="s">
        <v>2274</v>
      </c>
      <c r="E165" s="5" t="s">
        <v>2275</v>
      </c>
      <c r="F165" s="5" t="s">
        <v>2276</v>
      </c>
      <c r="G165" s="5" t="s">
        <v>2270</v>
      </c>
      <c r="H165" s="5" t="s">
        <v>2252</v>
      </c>
      <c r="J165" s="5" t="s">
        <v>2277</v>
      </c>
    </row>
  </sheetData>
  <sheetProtection formatColumns="0" formatRows="0"/>
  <phoneticPr fontId="13" type="noConvers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3"/>
  </cols>
  <sheetData/>
  <phoneticPr fontId="13"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2.75"/>
  <cols>
    <col min="1" max="16384" width="9.140625" style="54"/>
  </cols>
  <sheetData/>
  <sheetProtection formatColumns="0" formatRows="0"/>
  <phoneticPr fontId="13"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3"/>
  </cols>
  <sheetData/>
  <sheetProtection formatColumns="0" formatRows="0"/>
  <phoneticPr fontId="14"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cols>
    <col min="1" max="16384" width="9.140625" style="3"/>
  </cols>
  <sheetData/>
  <sheetProtection formatColumns="0" formatRows="0"/>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13"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27"/>
  </cols>
  <sheetData>
    <row r="1" spans="1:1">
      <c r="A1" s="191"/>
    </row>
  </sheetData>
  <phoneticPr fontId="13"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464"/>
  <sheetViews>
    <sheetView showGridLines="0" zoomScaleNormal="100" workbookViewId="0"/>
  </sheetViews>
  <sheetFormatPr defaultRowHeight="11.25"/>
  <cols>
    <col min="1" max="1" width="9.140625" style="1062"/>
  </cols>
  <sheetData>
    <row r="1" spans="1:4">
      <c r="A1" s="1062" t="s">
        <v>1663</v>
      </c>
      <c r="B1" t="s">
        <v>514</v>
      </c>
      <c r="C1" t="s">
        <v>515</v>
      </c>
      <c r="D1" t="s">
        <v>1662</v>
      </c>
    </row>
    <row r="2" spans="1:4">
      <c r="A2" s="1062">
        <v>1</v>
      </c>
      <c r="B2" t="s">
        <v>778</v>
      </c>
      <c r="C2" t="s">
        <v>778</v>
      </c>
      <c r="D2" t="s">
        <v>779</v>
      </c>
    </row>
    <row r="3" spans="1:4">
      <c r="A3" s="1062">
        <v>2</v>
      </c>
      <c r="B3" t="s">
        <v>778</v>
      </c>
      <c r="C3" t="s">
        <v>780</v>
      </c>
      <c r="D3" t="s">
        <v>781</v>
      </c>
    </row>
    <row r="4" spans="1:4">
      <c r="A4" s="1062">
        <v>3</v>
      </c>
      <c r="B4" t="s">
        <v>778</v>
      </c>
      <c r="C4" t="s">
        <v>782</v>
      </c>
      <c r="D4" t="s">
        <v>783</v>
      </c>
    </row>
    <row r="5" spans="1:4">
      <c r="A5" s="1062">
        <v>4</v>
      </c>
      <c r="B5" t="s">
        <v>778</v>
      </c>
      <c r="C5" t="s">
        <v>784</v>
      </c>
      <c r="D5" t="s">
        <v>785</v>
      </c>
    </row>
    <row r="6" spans="1:4">
      <c r="A6" s="1062">
        <v>5</v>
      </c>
      <c r="B6" t="s">
        <v>778</v>
      </c>
      <c r="C6" t="s">
        <v>786</v>
      </c>
      <c r="D6" t="s">
        <v>787</v>
      </c>
    </row>
    <row r="7" spans="1:4">
      <c r="A7" s="1062">
        <v>6</v>
      </c>
      <c r="B7" t="s">
        <v>778</v>
      </c>
      <c r="C7" t="s">
        <v>788</v>
      </c>
      <c r="D7" t="s">
        <v>789</v>
      </c>
    </row>
    <row r="8" spans="1:4">
      <c r="A8" s="1062">
        <v>7</v>
      </c>
      <c r="B8" t="s">
        <v>778</v>
      </c>
      <c r="C8" t="s">
        <v>790</v>
      </c>
      <c r="D8" t="s">
        <v>791</v>
      </c>
    </row>
    <row r="9" spans="1:4">
      <c r="A9" s="1062">
        <v>8</v>
      </c>
      <c r="B9" t="s">
        <v>778</v>
      </c>
      <c r="C9" t="s">
        <v>792</v>
      </c>
      <c r="D9" t="s">
        <v>793</v>
      </c>
    </row>
    <row r="10" spans="1:4">
      <c r="A10" s="1062">
        <v>9</v>
      </c>
      <c r="B10" t="s">
        <v>778</v>
      </c>
      <c r="C10" t="s">
        <v>794</v>
      </c>
      <c r="D10" t="s">
        <v>795</v>
      </c>
    </row>
    <row r="11" spans="1:4">
      <c r="A11" s="1062">
        <v>10</v>
      </c>
      <c r="B11" t="s">
        <v>778</v>
      </c>
      <c r="C11" t="s">
        <v>796</v>
      </c>
      <c r="D11" t="s">
        <v>797</v>
      </c>
    </row>
    <row r="12" spans="1:4">
      <c r="A12" s="1062">
        <v>11</v>
      </c>
      <c r="B12" t="s">
        <v>778</v>
      </c>
      <c r="C12" t="s">
        <v>798</v>
      </c>
      <c r="D12" t="s">
        <v>799</v>
      </c>
    </row>
    <row r="13" spans="1:4">
      <c r="A13" s="1062">
        <v>12</v>
      </c>
      <c r="B13" t="s">
        <v>778</v>
      </c>
      <c r="C13" t="s">
        <v>800</v>
      </c>
      <c r="D13" t="s">
        <v>801</v>
      </c>
    </row>
    <row r="14" spans="1:4">
      <c r="A14" s="1062">
        <v>13</v>
      </c>
      <c r="B14" t="s">
        <v>778</v>
      </c>
      <c r="C14" t="s">
        <v>802</v>
      </c>
      <c r="D14" t="s">
        <v>803</v>
      </c>
    </row>
    <row r="15" spans="1:4">
      <c r="A15" s="1062">
        <v>14</v>
      </c>
      <c r="B15" t="s">
        <v>778</v>
      </c>
      <c r="C15" t="s">
        <v>804</v>
      </c>
      <c r="D15" t="s">
        <v>805</v>
      </c>
    </row>
    <row r="16" spans="1:4">
      <c r="A16" s="1062">
        <v>15</v>
      </c>
      <c r="B16" t="s">
        <v>778</v>
      </c>
      <c r="C16" t="s">
        <v>806</v>
      </c>
      <c r="D16" t="s">
        <v>807</v>
      </c>
    </row>
    <row r="17" spans="1:4">
      <c r="A17" s="1062">
        <v>16</v>
      </c>
      <c r="B17" t="s">
        <v>778</v>
      </c>
      <c r="C17" t="s">
        <v>808</v>
      </c>
      <c r="D17" t="s">
        <v>809</v>
      </c>
    </row>
    <row r="18" spans="1:4">
      <c r="A18" s="1062">
        <v>17</v>
      </c>
      <c r="B18" t="s">
        <v>778</v>
      </c>
      <c r="C18" t="s">
        <v>810</v>
      </c>
      <c r="D18" t="s">
        <v>811</v>
      </c>
    </row>
    <row r="19" spans="1:4">
      <c r="A19" s="1062">
        <v>18</v>
      </c>
      <c r="B19" t="s">
        <v>778</v>
      </c>
      <c r="C19" t="s">
        <v>812</v>
      </c>
      <c r="D19" t="s">
        <v>813</v>
      </c>
    </row>
    <row r="20" spans="1:4">
      <c r="A20" s="1062">
        <v>19</v>
      </c>
      <c r="B20" t="s">
        <v>778</v>
      </c>
      <c r="C20" t="s">
        <v>814</v>
      </c>
      <c r="D20" t="s">
        <v>815</v>
      </c>
    </row>
    <row r="21" spans="1:4">
      <c r="A21" s="1062">
        <v>20</v>
      </c>
      <c r="B21" t="s">
        <v>816</v>
      </c>
      <c r="C21" t="s">
        <v>816</v>
      </c>
      <c r="D21" t="s">
        <v>817</v>
      </c>
    </row>
    <row r="22" spans="1:4">
      <c r="A22" s="1062">
        <v>21</v>
      </c>
      <c r="B22" t="s">
        <v>816</v>
      </c>
      <c r="C22" t="s">
        <v>818</v>
      </c>
      <c r="D22" t="s">
        <v>819</v>
      </c>
    </row>
    <row r="23" spans="1:4">
      <c r="A23" s="1062">
        <v>22</v>
      </c>
      <c r="B23" t="s">
        <v>816</v>
      </c>
      <c r="C23" t="s">
        <v>820</v>
      </c>
      <c r="D23" t="s">
        <v>821</v>
      </c>
    </row>
    <row r="24" spans="1:4">
      <c r="A24" s="1062">
        <v>23</v>
      </c>
      <c r="B24" t="s">
        <v>816</v>
      </c>
      <c r="C24" t="s">
        <v>822</v>
      </c>
      <c r="D24" t="s">
        <v>823</v>
      </c>
    </row>
    <row r="25" spans="1:4">
      <c r="A25" s="1062">
        <v>24</v>
      </c>
      <c r="B25" t="s">
        <v>816</v>
      </c>
      <c r="C25" t="s">
        <v>824</v>
      </c>
      <c r="D25" t="s">
        <v>825</v>
      </c>
    </row>
    <row r="26" spans="1:4">
      <c r="A26" s="1062">
        <v>25</v>
      </c>
      <c r="B26" t="s">
        <v>816</v>
      </c>
      <c r="C26" t="s">
        <v>826</v>
      </c>
      <c r="D26" t="s">
        <v>827</v>
      </c>
    </row>
    <row r="27" spans="1:4">
      <c r="A27" s="1062">
        <v>26</v>
      </c>
      <c r="B27" t="s">
        <v>816</v>
      </c>
      <c r="C27" t="s">
        <v>828</v>
      </c>
      <c r="D27" t="s">
        <v>829</v>
      </c>
    </row>
    <row r="28" spans="1:4">
      <c r="A28" s="1062">
        <v>27</v>
      </c>
      <c r="B28" t="s">
        <v>816</v>
      </c>
      <c r="C28" t="s">
        <v>830</v>
      </c>
      <c r="D28" t="s">
        <v>831</v>
      </c>
    </row>
    <row r="29" spans="1:4">
      <c r="A29" s="1062">
        <v>28</v>
      </c>
      <c r="B29" t="s">
        <v>816</v>
      </c>
      <c r="C29" t="s">
        <v>832</v>
      </c>
      <c r="D29" t="s">
        <v>833</v>
      </c>
    </row>
    <row r="30" spans="1:4">
      <c r="A30" s="1062">
        <v>29</v>
      </c>
      <c r="B30" t="s">
        <v>816</v>
      </c>
      <c r="C30" t="s">
        <v>834</v>
      </c>
      <c r="D30" t="s">
        <v>835</v>
      </c>
    </row>
    <row r="31" spans="1:4">
      <c r="A31" s="1062">
        <v>30</v>
      </c>
      <c r="B31" t="s">
        <v>816</v>
      </c>
      <c r="C31" t="s">
        <v>836</v>
      </c>
      <c r="D31" t="s">
        <v>837</v>
      </c>
    </row>
    <row r="32" spans="1:4">
      <c r="A32" s="1062">
        <v>31</v>
      </c>
      <c r="B32" t="s">
        <v>816</v>
      </c>
      <c r="C32" t="s">
        <v>838</v>
      </c>
      <c r="D32" t="s">
        <v>839</v>
      </c>
    </row>
    <row r="33" spans="1:4">
      <c r="A33" s="1062">
        <v>32</v>
      </c>
      <c r="B33" t="s">
        <v>840</v>
      </c>
      <c r="C33" t="s">
        <v>842</v>
      </c>
      <c r="D33" t="s">
        <v>843</v>
      </c>
    </row>
    <row r="34" spans="1:4">
      <c r="A34" s="1062">
        <v>33</v>
      </c>
      <c r="B34" t="s">
        <v>840</v>
      </c>
      <c r="C34" t="s">
        <v>840</v>
      </c>
      <c r="D34" t="s">
        <v>841</v>
      </c>
    </row>
    <row r="35" spans="1:4">
      <c r="A35" s="1062">
        <v>34</v>
      </c>
      <c r="B35" t="s">
        <v>840</v>
      </c>
      <c r="C35" t="s">
        <v>844</v>
      </c>
      <c r="D35" t="s">
        <v>845</v>
      </c>
    </row>
    <row r="36" spans="1:4">
      <c r="A36" s="1062">
        <v>35</v>
      </c>
      <c r="B36" t="s">
        <v>840</v>
      </c>
      <c r="C36" t="s">
        <v>846</v>
      </c>
      <c r="D36" t="s">
        <v>847</v>
      </c>
    </row>
    <row r="37" spans="1:4">
      <c r="A37" s="1062">
        <v>36</v>
      </c>
      <c r="B37" t="s">
        <v>840</v>
      </c>
      <c r="C37" t="s">
        <v>848</v>
      </c>
      <c r="D37" t="s">
        <v>849</v>
      </c>
    </row>
    <row r="38" spans="1:4">
      <c r="A38" s="1062">
        <v>37</v>
      </c>
      <c r="B38" t="s">
        <v>840</v>
      </c>
      <c r="C38" t="s">
        <v>850</v>
      </c>
      <c r="D38" t="s">
        <v>851</v>
      </c>
    </row>
    <row r="39" spans="1:4">
      <c r="A39" s="1062">
        <v>38</v>
      </c>
      <c r="B39" t="s">
        <v>852</v>
      </c>
      <c r="C39" t="s">
        <v>852</v>
      </c>
      <c r="D39" t="s">
        <v>853</v>
      </c>
    </row>
    <row r="40" spans="1:4">
      <c r="A40" s="1062">
        <v>39</v>
      </c>
      <c r="B40" t="s">
        <v>852</v>
      </c>
      <c r="C40" t="s">
        <v>854</v>
      </c>
      <c r="D40" t="s">
        <v>855</v>
      </c>
    </row>
    <row r="41" spans="1:4">
      <c r="A41" s="1062">
        <v>40</v>
      </c>
      <c r="B41" t="s">
        <v>852</v>
      </c>
      <c r="C41" t="s">
        <v>856</v>
      </c>
      <c r="D41" t="s">
        <v>857</v>
      </c>
    </row>
    <row r="42" spans="1:4">
      <c r="A42" s="1062">
        <v>41</v>
      </c>
      <c r="B42" t="s">
        <v>852</v>
      </c>
      <c r="C42" t="s">
        <v>858</v>
      </c>
      <c r="D42" t="s">
        <v>859</v>
      </c>
    </row>
    <row r="43" spans="1:4">
      <c r="A43" s="1062">
        <v>42</v>
      </c>
      <c r="B43" t="s">
        <v>852</v>
      </c>
      <c r="C43" t="s">
        <v>860</v>
      </c>
      <c r="D43" t="s">
        <v>861</v>
      </c>
    </row>
    <row r="44" spans="1:4">
      <c r="A44" s="1062">
        <v>43</v>
      </c>
      <c r="B44" t="s">
        <v>852</v>
      </c>
      <c r="C44" t="s">
        <v>862</v>
      </c>
      <c r="D44" t="s">
        <v>863</v>
      </c>
    </row>
    <row r="45" spans="1:4">
      <c r="A45" s="1062">
        <v>44</v>
      </c>
      <c r="B45" t="s">
        <v>852</v>
      </c>
      <c r="C45" t="s">
        <v>864</v>
      </c>
      <c r="D45" t="s">
        <v>865</v>
      </c>
    </row>
    <row r="46" spans="1:4">
      <c r="A46" s="1062">
        <v>45</v>
      </c>
      <c r="B46" t="s">
        <v>852</v>
      </c>
      <c r="C46" t="s">
        <v>866</v>
      </c>
      <c r="D46" t="s">
        <v>867</v>
      </c>
    </row>
    <row r="47" spans="1:4">
      <c r="A47" s="1062">
        <v>46</v>
      </c>
      <c r="B47" t="s">
        <v>852</v>
      </c>
      <c r="C47" t="s">
        <v>868</v>
      </c>
      <c r="D47" t="s">
        <v>869</v>
      </c>
    </row>
    <row r="48" spans="1:4">
      <c r="A48" s="1062">
        <v>47</v>
      </c>
      <c r="B48" t="s">
        <v>852</v>
      </c>
      <c r="C48" t="s">
        <v>870</v>
      </c>
      <c r="D48" t="s">
        <v>871</v>
      </c>
    </row>
    <row r="49" spans="1:4">
      <c r="A49" s="1062">
        <v>48</v>
      </c>
      <c r="B49" t="s">
        <v>852</v>
      </c>
      <c r="C49" t="s">
        <v>872</v>
      </c>
      <c r="D49" t="s">
        <v>873</v>
      </c>
    </row>
    <row r="50" spans="1:4">
      <c r="A50" s="1062">
        <v>49</v>
      </c>
      <c r="B50" t="s">
        <v>852</v>
      </c>
      <c r="C50" t="s">
        <v>874</v>
      </c>
      <c r="D50" t="s">
        <v>875</v>
      </c>
    </row>
    <row r="51" spans="1:4">
      <c r="A51" s="1062">
        <v>50</v>
      </c>
      <c r="B51" t="s">
        <v>852</v>
      </c>
      <c r="C51" t="s">
        <v>876</v>
      </c>
      <c r="D51" t="s">
        <v>877</v>
      </c>
    </row>
    <row r="52" spans="1:4">
      <c r="A52" s="1062">
        <v>51</v>
      </c>
      <c r="B52" t="s">
        <v>878</v>
      </c>
      <c r="C52" t="s">
        <v>878</v>
      </c>
      <c r="D52" t="s">
        <v>879</v>
      </c>
    </row>
    <row r="53" spans="1:4">
      <c r="A53" s="1062">
        <v>52</v>
      </c>
      <c r="B53" t="s">
        <v>878</v>
      </c>
      <c r="C53" t="s">
        <v>880</v>
      </c>
      <c r="D53" t="s">
        <v>881</v>
      </c>
    </row>
    <row r="54" spans="1:4">
      <c r="A54" s="1062">
        <v>53</v>
      </c>
      <c r="B54" t="s">
        <v>878</v>
      </c>
      <c r="C54" t="s">
        <v>882</v>
      </c>
      <c r="D54" t="s">
        <v>883</v>
      </c>
    </row>
    <row r="55" spans="1:4">
      <c r="A55" s="1062">
        <v>54</v>
      </c>
      <c r="B55" t="s">
        <v>878</v>
      </c>
      <c r="C55" t="s">
        <v>884</v>
      </c>
      <c r="D55" t="s">
        <v>885</v>
      </c>
    </row>
    <row r="56" spans="1:4">
      <c r="A56" s="1062">
        <v>55</v>
      </c>
      <c r="B56" t="s">
        <v>878</v>
      </c>
      <c r="C56" t="s">
        <v>886</v>
      </c>
      <c r="D56" t="s">
        <v>887</v>
      </c>
    </row>
    <row r="57" spans="1:4">
      <c r="A57" s="1062">
        <v>56</v>
      </c>
      <c r="B57" t="s">
        <v>878</v>
      </c>
      <c r="C57" t="s">
        <v>888</v>
      </c>
      <c r="D57" t="s">
        <v>889</v>
      </c>
    </row>
    <row r="58" spans="1:4">
      <c r="A58" s="1062">
        <v>57</v>
      </c>
      <c r="B58" t="s">
        <v>878</v>
      </c>
      <c r="C58" t="s">
        <v>890</v>
      </c>
      <c r="D58" t="s">
        <v>891</v>
      </c>
    </row>
    <row r="59" spans="1:4">
      <c r="A59" s="1062">
        <v>58</v>
      </c>
      <c r="B59" t="s">
        <v>878</v>
      </c>
      <c r="C59" t="s">
        <v>892</v>
      </c>
      <c r="D59" t="s">
        <v>893</v>
      </c>
    </row>
    <row r="60" spans="1:4">
      <c r="A60" s="1062">
        <v>59</v>
      </c>
      <c r="B60" t="s">
        <v>894</v>
      </c>
      <c r="C60" t="s">
        <v>894</v>
      </c>
      <c r="D60" t="s">
        <v>895</v>
      </c>
    </row>
    <row r="61" spans="1:4">
      <c r="A61" s="1062">
        <v>60</v>
      </c>
      <c r="B61" t="s">
        <v>894</v>
      </c>
      <c r="C61" t="s">
        <v>896</v>
      </c>
      <c r="D61" t="s">
        <v>897</v>
      </c>
    </row>
    <row r="62" spans="1:4">
      <c r="A62" s="1062">
        <v>61</v>
      </c>
      <c r="B62" t="s">
        <v>894</v>
      </c>
      <c r="C62" t="s">
        <v>898</v>
      </c>
      <c r="D62" t="s">
        <v>899</v>
      </c>
    </row>
    <row r="63" spans="1:4">
      <c r="A63" s="1062">
        <v>62</v>
      </c>
      <c r="B63" t="s">
        <v>894</v>
      </c>
      <c r="C63" t="s">
        <v>900</v>
      </c>
      <c r="D63" t="s">
        <v>901</v>
      </c>
    </row>
    <row r="64" spans="1:4">
      <c r="A64" s="1062">
        <v>63</v>
      </c>
      <c r="B64" t="s">
        <v>894</v>
      </c>
      <c r="C64" t="s">
        <v>902</v>
      </c>
      <c r="D64" t="s">
        <v>903</v>
      </c>
    </row>
    <row r="65" spans="1:4">
      <c r="A65" s="1062">
        <v>64</v>
      </c>
      <c r="B65" t="s">
        <v>894</v>
      </c>
      <c r="C65" t="s">
        <v>904</v>
      </c>
      <c r="D65" t="s">
        <v>905</v>
      </c>
    </row>
    <row r="66" spans="1:4">
      <c r="A66" s="1062">
        <v>65</v>
      </c>
      <c r="B66" t="s">
        <v>894</v>
      </c>
      <c r="C66" t="s">
        <v>906</v>
      </c>
      <c r="D66" t="s">
        <v>907</v>
      </c>
    </row>
    <row r="67" spans="1:4">
      <c r="A67" s="1062">
        <v>66</v>
      </c>
      <c r="B67" t="s">
        <v>894</v>
      </c>
      <c r="C67" t="s">
        <v>908</v>
      </c>
      <c r="D67" t="s">
        <v>909</v>
      </c>
    </row>
    <row r="68" spans="1:4">
      <c r="A68" s="1062">
        <v>67</v>
      </c>
      <c r="B68" t="s">
        <v>894</v>
      </c>
      <c r="C68" t="s">
        <v>910</v>
      </c>
      <c r="D68" t="s">
        <v>911</v>
      </c>
    </row>
    <row r="69" spans="1:4">
      <c r="A69" s="1062">
        <v>68</v>
      </c>
      <c r="B69" t="s">
        <v>894</v>
      </c>
      <c r="C69" t="s">
        <v>912</v>
      </c>
      <c r="D69" t="s">
        <v>913</v>
      </c>
    </row>
    <row r="70" spans="1:4">
      <c r="A70" s="1062">
        <v>69</v>
      </c>
      <c r="B70" t="s">
        <v>894</v>
      </c>
      <c r="C70" t="s">
        <v>914</v>
      </c>
      <c r="D70" t="s">
        <v>915</v>
      </c>
    </row>
    <row r="71" spans="1:4">
      <c r="A71" s="1062">
        <v>70</v>
      </c>
      <c r="B71" t="s">
        <v>916</v>
      </c>
      <c r="C71" t="s">
        <v>918</v>
      </c>
      <c r="D71" t="s">
        <v>919</v>
      </c>
    </row>
    <row r="72" spans="1:4">
      <c r="A72" s="1062">
        <v>71</v>
      </c>
      <c r="B72" t="s">
        <v>916</v>
      </c>
      <c r="C72" t="s">
        <v>916</v>
      </c>
      <c r="D72" t="s">
        <v>917</v>
      </c>
    </row>
    <row r="73" spans="1:4">
      <c r="A73" s="1062">
        <v>72</v>
      </c>
      <c r="B73" t="s">
        <v>916</v>
      </c>
      <c r="C73" t="s">
        <v>920</v>
      </c>
      <c r="D73" t="s">
        <v>921</v>
      </c>
    </row>
    <row r="74" spans="1:4">
      <c r="A74" s="1062">
        <v>73</v>
      </c>
      <c r="B74" t="s">
        <v>916</v>
      </c>
      <c r="C74" t="s">
        <v>922</v>
      </c>
      <c r="D74" t="s">
        <v>923</v>
      </c>
    </row>
    <row r="75" spans="1:4">
      <c r="A75" s="1062">
        <v>74</v>
      </c>
      <c r="B75" t="s">
        <v>916</v>
      </c>
      <c r="C75" t="s">
        <v>924</v>
      </c>
      <c r="D75" t="s">
        <v>925</v>
      </c>
    </row>
    <row r="76" spans="1:4">
      <c r="A76" s="1062">
        <v>75</v>
      </c>
      <c r="B76" t="s">
        <v>926</v>
      </c>
      <c r="C76" t="s">
        <v>926</v>
      </c>
      <c r="D76" t="s">
        <v>927</v>
      </c>
    </row>
    <row r="77" spans="1:4">
      <c r="A77" s="1062">
        <v>76</v>
      </c>
      <c r="B77" t="s">
        <v>926</v>
      </c>
      <c r="C77" t="s">
        <v>928</v>
      </c>
      <c r="D77" t="s">
        <v>929</v>
      </c>
    </row>
    <row r="78" spans="1:4">
      <c r="A78" s="1062">
        <v>77</v>
      </c>
      <c r="B78" t="s">
        <v>926</v>
      </c>
      <c r="C78" t="s">
        <v>930</v>
      </c>
      <c r="D78" t="s">
        <v>931</v>
      </c>
    </row>
    <row r="79" spans="1:4">
      <c r="A79" s="1062">
        <v>78</v>
      </c>
      <c r="B79" t="s">
        <v>926</v>
      </c>
      <c r="C79" t="s">
        <v>932</v>
      </c>
      <c r="D79" t="s">
        <v>933</v>
      </c>
    </row>
    <row r="80" spans="1:4">
      <c r="A80" s="1062">
        <v>79</v>
      </c>
      <c r="B80" t="s">
        <v>926</v>
      </c>
      <c r="C80" t="s">
        <v>934</v>
      </c>
      <c r="D80" t="s">
        <v>935</v>
      </c>
    </row>
    <row r="81" spans="1:4">
      <c r="A81" s="1062">
        <v>80</v>
      </c>
      <c r="B81" t="s">
        <v>926</v>
      </c>
      <c r="C81" t="s">
        <v>936</v>
      </c>
      <c r="D81" t="s">
        <v>937</v>
      </c>
    </row>
    <row r="82" spans="1:4">
      <c r="A82" s="1062">
        <v>81</v>
      </c>
      <c r="B82" t="s">
        <v>926</v>
      </c>
      <c r="C82" t="s">
        <v>938</v>
      </c>
      <c r="D82" t="s">
        <v>939</v>
      </c>
    </row>
    <row r="83" spans="1:4">
      <c r="A83" s="1062">
        <v>82</v>
      </c>
      <c r="B83" t="s">
        <v>926</v>
      </c>
      <c r="C83" t="s">
        <v>940</v>
      </c>
      <c r="D83" t="s">
        <v>941</v>
      </c>
    </row>
    <row r="84" spans="1:4">
      <c r="A84" s="1062">
        <v>83</v>
      </c>
      <c r="B84" t="s">
        <v>942</v>
      </c>
      <c r="C84" t="s">
        <v>942</v>
      </c>
      <c r="D84" t="s">
        <v>943</v>
      </c>
    </row>
    <row r="85" spans="1:4">
      <c r="A85" s="1062">
        <v>84</v>
      </c>
      <c r="B85" t="s">
        <v>944</v>
      </c>
      <c r="C85" t="s">
        <v>944</v>
      </c>
      <c r="D85" t="s">
        <v>945</v>
      </c>
    </row>
    <row r="86" spans="1:4">
      <c r="A86" s="1062">
        <v>85</v>
      </c>
      <c r="B86" t="s">
        <v>946</v>
      </c>
      <c r="C86" t="s">
        <v>946</v>
      </c>
      <c r="D86" t="s">
        <v>947</v>
      </c>
    </row>
    <row r="87" spans="1:4">
      <c r="A87" s="1062">
        <v>86</v>
      </c>
      <c r="B87" t="s">
        <v>948</v>
      </c>
      <c r="C87" t="s">
        <v>948</v>
      </c>
      <c r="D87" t="s">
        <v>949</v>
      </c>
    </row>
    <row r="88" spans="1:4">
      <c r="A88" s="1062">
        <v>87</v>
      </c>
      <c r="B88" t="s">
        <v>950</v>
      </c>
      <c r="C88" t="s">
        <v>950</v>
      </c>
      <c r="D88" t="s">
        <v>951</v>
      </c>
    </row>
    <row r="89" spans="1:4">
      <c r="A89" s="1062">
        <v>88</v>
      </c>
      <c r="B89" t="s">
        <v>952</v>
      </c>
      <c r="C89" t="s">
        <v>952</v>
      </c>
      <c r="D89" t="s">
        <v>953</v>
      </c>
    </row>
    <row r="90" spans="1:4">
      <c r="A90" s="1062">
        <v>89</v>
      </c>
      <c r="B90" t="s">
        <v>954</v>
      </c>
      <c r="C90" t="s">
        <v>954</v>
      </c>
      <c r="D90" t="s">
        <v>955</v>
      </c>
    </row>
    <row r="91" spans="1:4">
      <c r="A91" s="1062">
        <v>90</v>
      </c>
      <c r="B91" t="s">
        <v>956</v>
      </c>
      <c r="C91" t="s">
        <v>956</v>
      </c>
      <c r="D91" t="s">
        <v>957</v>
      </c>
    </row>
    <row r="92" spans="1:4">
      <c r="A92" s="1062">
        <v>91</v>
      </c>
      <c r="B92" t="s">
        <v>958</v>
      </c>
      <c r="C92" t="s">
        <v>958</v>
      </c>
      <c r="D92" t="s">
        <v>959</v>
      </c>
    </row>
    <row r="93" spans="1:4">
      <c r="A93" s="1062">
        <v>92</v>
      </c>
      <c r="B93" t="s">
        <v>960</v>
      </c>
      <c r="C93" t="s">
        <v>960</v>
      </c>
      <c r="D93" t="s">
        <v>961</v>
      </c>
    </row>
    <row r="94" spans="1:4">
      <c r="A94" s="1062">
        <v>93</v>
      </c>
      <c r="B94" t="s">
        <v>962</v>
      </c>
      <c r="C94" t="s">
        <v>962</v>
      </c>
      <c r="D94" t="s">
        <v>963</v>
      </c>
    </row>
    <row r="95" spans="1:4">
      <c r="A95" s="1062">
        <v>94</v>
      </c>
      <c r="B95" t="s">
        <v>964</v>
      </c>
      <c r="C95" t="s">
        <v>964</v>
      </c>
      <c r="D95" t="s">
        <v>965</v>
      </c>
    </row>
    <row r="96" spans="1:4">
      <c r="A96" s="1062">
        <v>95</v>
      </c>
      <c r="B96" t="s">
        <v>966</v>
      </c>
      <c r="C96" t="s">
        <v>968</v>
      </c>
      <c r="D96" t="s">
        <v>969</v>
      </c>
    </row>
    <row r="97" spans="1:4">
      <c r="A97" s="1062">
        <v>96</v>
      </c>
      <c r="B97" t="s">
        <v>966</v>
      </c>
      <c r="C97" t="s">
        <v>970</v>
      </c>
      <c r="D97" t="s">
        <v>971</v>
      </c>
    </row>
    <row r="98" spans="1:4">
      <c r="A98" s="1062">
        <v>97</v>
      </c>
      <c r="B98" t="s">
        <v>966</v>
      </c>
      <c r="C98" t="s">
        <v>972</v>
      </c>
      <c r="D98" t="s">
        <v>973</v>
      </c>
    </row>
    <row r="99" spans="1:4">
      <c r="A99" s="1062">
        <v>98</v>
      </c>
      <c r="B99" t="s">
        <v>966</v>
      </c>
      <c r="C99" t="s">
        <v>920</v>
      </c>
      <c r="D99" t="s">
        <v>974</v>
      </c>
    </row>
    <row r="100" spans="1:4">
      <c r="A100" s="1062">
        <v>99</v>
      </c>
      <c r="B100" t="s">
        <v>966</v>
      </c>
      <c r="C100" t="s">
        <v>975</v>
      </c>
      <c r="D100" t="s">
        <v>976</v>
      </c>
    </row>
    <row r="101" spans="1:4">
      <c r="A101" s="1062">
        <v>100</v>
      </c>
      <c r="B101" t="s">
        <v>966</v>
      </c>
      <c r="C101" t="s">
        <v>966</v>
      </c>
      <c r="D101" t="s">
        <v>967</v>
      </c>
    </row>
    <row r="102" spans="1:4">
      <c r="A102" s="1062">
        <v>101</v>
      </c>
      <c r="B102" t="s">
        <v>966</v>
      </c>
      <c r="C102" t="s">
        <v>977</v>
      </c>
      <c r="D102" t="s">
        <v>978</v>
      </c>
    </row>
    <row r="103" spans="1:4">
      <c r="A103" s="1062">
        <v>102</v>
      </c>
      <c r="B103" t="s">
        <v>966</v>
      </c>
      <c r="C103" t="s">
        <v>979</v>
      </c>
      <c r="D103" t="s">
        <v>980</v>
      </c>
    </row>
    <row r="104" spans="1:4">
      <c r="A104" s="1062">
        <v>103</v>
      </c>
      <c r="B104" t="s">
        <v>966</v>
      </c>
      <c r="C104" t="s">
        <v>981</v>
      </c>
      <c r="D104" t="s">
        <v>982</v>
      </c>
    </row>
    <row r="105" spans="1:4">
      <c r="A105" s="1062">
        <v>104</v>
      </c>
      <c r="B105" t="s">
        <v>966</v>
      </c>
      <c r="C105" t="s">
        <v>983</v>
      </c>
      <c r="D105" t="s">
        <v>984</v>
      </c>
    </row>
    <row r="106" spans="1:4">
      <c r="A106" s="1062">
        <v>105</v>
      </c>
      <c r="B106" t="s">
        <v>966</v>
      </c>
      <c r="C106" t="s">
        <v>985</v>
      </c>
      <c r="D106" t="s">
        <v>986</v>
      </c>
    </row>
    <row r="107" spans="1:4">
      <c r="A107" s="1062">
        <v>106</v>
      </c>
      <c r="B107" t="s">
        <v>966</v>
      </c>
      <c r="C107" t="s">
        <v>987</v>
      </c>
      <c r="D107" t="s">
        <v>988</v>
      </c>
    </row>
    <row r="108" spans="1:4">
      <c r="A108" s="1062">
        <v>107</v>
      </c>
      <c r="B108" t="s">
        <v>966</v>
      </c>
      <c r="C108" t="s">
        <v>938</v>
      </c>
      <c r="D108" t="s">
        <v>989</v>
      </c>
    </row>
    <row r="109" spans="1:4">
      <c r="A109" s="1062">
        <v>108</v>
      </c>
      <c r="B109" t="s">
        <v>966</v>
      </c>
      <c r="C109" t="s">
        <v>990</v>
      </c>
      <c r="D109" t="s">
        <v>991</v>
      </c>
    </row>
    <row r="110" spans="1:4">
      <c r="A110" s="1062">
        <v>109</v>
      </c>
      <c r="B110" t="s">
        <v>992</v>
      </c>
      <c r="C110" t="s">
        <v>994</v>
      </c>
      <c r="D110" t="s">
        <v>995</v>
      </c>
    </row>
    <row r="111" spans="1:4">
      <c r="A111" s="1062">
        <v>110</v>
      </c>
      <c r="B111" t="s">
        <v>992</v>
      </c>
      <c r="C111" t="s">
        <v>996</v>
      </c>
      <c r="D111" t="s">
        <v>997</v>
      </c>
    </row>
    <row r="112" spans="1:4">
      <c r="A112" s="1062">
        <v>111</v>
      </c>
      <c r="B112" t="s">
        <v>992</v>
      </c>
      <c r="C112" t="s">
        <v>992</v>
      </c>
      <c r="D112" t="s">
        <v>993</v>
      </c>
    </row>
    <row r="113" spans="1:4">
      <c r="A113" s="1062">
        <v>112</v>
      </c>
      <c r="B113" t="s">
        <v>992</v>
      </c>
      <c r="C113" t="s">
        <v>998</v>
      </c>
      <c r="D113" t="s">
        <v>999</v>
      </c>
    </row>
    <row r="114" spans="1:4">
      <c r="A114" s="1062">
        <v>113</v>
      </c>
      <c r="B114" t="s">
        <v>992</v>
      </c>
      <c r="C114" t="s">
        <v>862</v>
      </c>
      <c r="D114" t="s">
        <v>1000</v>
      </c>
    </row>
    <row r="115" spans="1:4">
      <c r="A115" s="1062">
        <v>114</v>
      </c>
      <c r="B115" t="s">
        <v>992</v>
      </c>
      <c r="C115" t="s">
        <v>1001</v>
      </c>
      <c r="D115" t="s">
        <v>1002</v>
      </c>
    </row>
    <row r="116" spans="1:4">
      <c r="A116" s="1062">
        <v>115</v>
      </c>
      <c r="B116" t="s">
        <v>992</v>
      </c>
      <c r="C116" t="s">
        <v>1003</v>
      </c>
      <c r="D116" t="s">
        <v>1004</v>
      </c>
    </row>
    <row r="117" spans="1:4">
      <c r="A117" s="1062">
        <v>116</v>
      </c>
      <c r="B117" t="s">
        <v>992</v>
      </c>
      <c r="C117" t="s">
        <v>1005</v>
      </c>
      <c r="D117" t="s">
        <v>1006</v>
      </c>
    </row>
    <row r="118" spans="1:4">
      <c r="A118" s="1062">
        <v>117</v>
      </c>
      <c r="B118" t="s">
        <v>992</v>
      </c>
      <c r="C118" t="s">
        <v>1007</v>
      </c>
      <c r="D118" t="s">
        <v>1008</v>
      </c>
    </row>
    <row r="119" spans="1:4">
      <c r="A119" s="1062">
        <v>118</v>
      </c>
      <c r="B119" t="s">
        <v>992</v>
      </c>
      <c r="C119" t="s">
        <v>1009</v>
      </c>
      <c r="D119" t="s">
        <v>1010</v>
      </c>
    </row>
    <row r="120" spans="1:4">
      <c r="A120" s="1062">
        <v>119</v>
      </c>
      <c r="B120" t="s">
        <v>1011</v>
      </c>
      <c r="C120" t="s">
        <v>1011</v>
      </c>
      <c r="D120" t="s">
        <v>1012</v>
      </c>
    </row>
    <row r="121" spans="1:4">
      <c r="A121" s="1062">
        <v>120</v>
      </c>
      <c r="B121" t="s">
        <v>1011</v>
      </c>
      <c r="C121" t="s">
        <v>1013</v>
      </c>
      <c r="D121" t="s">
        <v>1014</v>
      </c>
    </row>
    <row r="122" spans="1:4">
      <c r="A122" s="1062">
        <v>121</v>
      </c>
      <c r="B122" t="s">
        <v>1011</v>
      </c>
      <c r="C122" t="s">
        <v>1015</v>
      </c>
      <c r="D122" t="s">
        <v>1016</v>
      </c>
    </row>
    <row r="123" spans="1:4">
      <c r="A123" s="1062">
        <v>122</v>
      </c>
      <c r="B123" t="s">
        <v>1011</v>
      </c>
      <c r="C123" t="s">
        <v>1017</v>
      </c>
      <c r="D123" t="s">
        <v>1018</v>
      </c>
    </row>
    <row r="124" spans="1:4">
      <c r="A124" s="1062">
        <v>123</v>
      </c>
      <c r="B124" t="s">
        <v>1011</v>
      </c>
      <c r="C124" t="s">
        <v>1019</v>
      </c>
      <c r="D124" t="s">
        <v>1020</v>
      </c>
    </row>
    <row r="125" spans="1:4">
      <c r="A125" s="1062">
        <v>124</v>
      </c>
      <c r="B125" t="s">
        <v>1011</v>
      </c>
      <c r="C125" t="s">
        <v>1021</v>
      </c>
      <c r="D125" t="s">
        <v>1022</v>
      </c>
    </row>
    <row r="126" spans="1:4">
      <c r="A126" s="1062">
        <v>125</v>
      </c>
      <c r="B126" t="s">
        <v>1011</v>
      </c>
      <c r="C126" t="s">
        <v>1023</v>
      </c>
      <c r="D126" t="s">
        <v>1024</v>
      </c>
    </row>
    <row r="127" spans="1:4">
      <c r="A127" s="1062">
        <v>126</v>
      </c>
      <c r="B127" t="s">
        <v>1011</v>
      </c>
      <c r="C127" t="s">
        <v>1025</v>
      </c>
      <c r="D127" t="s">
        <v>1026</v>
      </c>
    </row>
    <row r="128" spans="1:4">
      <c r="A128" s="1062">
        <v>127</v>
      </c>
      <c r="B128" t="s">
        <v>1011</v>
      </c>
      <c r="C128" t="s">
        <v>1027</v>
      </c>
      <c r="D128" t="s">
        <v>1028</v>
      </c>
    </row>
    <row r="129" spans="1:4">
      <c r="A129" s="1062">
        <v>128</v>
      </c>
      <c r="B129" t="s">
        <v>1011</v>
      </c>
      <c r="C129" t="s">
        <v>1029</v>
      </c>
      <c r="D129" t="s">
        <v>1030</v>
      </c>
    </row>
    <row r="130" spans="1:4">
      <c r="A130" s="1062">
        <v>129</v>
      </c>
      <c r="B130" t="s">
        <v>1031</v>
      </c>
      <c r="C130" t="s">
        <v>1033</v>
      </c>
      <c r="D130" t="s">
        <v>1034</v>
      </c>
    </row>
    <row r="131" spans="1:4">
      <c r="A131" s="1062">
        <v>130</v>
      </c>
      <c r="B131" t="s">
        <v>1031</v>
      </c>
      <c r="C131" t="s">
        <v>1035</v>
      </c>
      <c r="D131" t="s">
        <v>1036</v>
      </c>
    </row>
    <row r="132" spans="1:4">
      <c r="A132" s="1062">
        <v>131</v>
      </c>
      <c r="B132" t="s">
        <v>1031</v>
      </c>
      <c r="C132" t="s">
        <v>1037</v>
      </c>
      <c r="D132" t="s">
        <v>1038</v>
      </c>
    </row>
    <row r="133" spans="1:4">
      <c r="A133" s="1062">
        <v>132</v>
      </c>
      <c r="B133" t="s">
        <v>1031</v>
      </c>
      <c r="C133" t="s">
        <v>1031</v>
      </c>
      <c r="D133" t="s">
        <v>1032</v>
      </c>
    </row>
    <row r="134" spans="1:4">
      <c r="A134" s="1062">
        <v>133</v>
      </c>
      <c r="B134" t="s">
        <v>1031</v>
      </c>
      <c r="C134" t="s">
        <v>1039</v>
      </c>
      <c r="D134" t="s">
        <v>1040</v>
      </c>
    </row>
    <row r="135" spans="1:4">
      <c r="A135" s="1062">
        <v>134</v>
      </c>
      <c r="B135" t="s">
        <v>1031</v>
      </c>
      <c r="C135" t="s">
        <v>1041</v>
      </c>
      <c r="D135" t="s">
        <v>1042</v>
      </c>
    </row>
    <row r="136" spans="1:4">
      <c r="A136" s="1062">
        <v>135</v>
      </c>
      <c r="B136" t="s">
        <v>1031</v>
      </c>
      <c r="C136" t="s">
        <v>1043</v>
      </c>
      <c r="D136" t="s">
        <v>1044</v>
      </c>
    </row>
    <row r="137" spans="1:4">
      <c r="A137" s="1062">
        <v>136</v>
      </c>
      <c r="B137" t="s">
        <v>1031</v>
      </c>
      <c r="C137" t="s">
        <v>850</v>
      </c>
      <c r="D137" t="s">
        <v>1045</v>
      </c>
    </row>
    <row r="138" spans="1:4">
      <c r="A138" s="1062">
        <v>137</v>
      </c>
      <c r="B138" t="s">
        <v>1031</v>
      </c>
      <c r="C138" t="s">
        <v>1046</v>
      </c>
      <c r="D138" t="s">
        <v>1047</v>
      </c>
    </row>
    <row r="139" spans="1:4">
      <c r="A139" s="1062">
        <v>138</v>
      </c>
      <c r="B139" t="s">
        <v>1031</v>
      </c>
      <c r="C139" t="s">
        <v>1048</v>
      </c>
      <c r="D139" t="s">
        <v>1049</v>
      </c>
    </row>
    <row r="140" spans="1:4">
      <c r="A140" s="1062">
        <v>139</v>
      </c>
      <c r="B140" t="s">
        <v>1050</v>
      </c>
      <c r="C140" t="s">
        <v>1052</v>
      </c>
      <c r="D140" t="s">
        <v>1053</v>
      </c>
    </row>
    <row r="141" spans="1:4">
      <c r="A141" s="1062">
        <v>140</v>
      </c>
      <c r="B141" t="s">
        <v>1050</v>
      </c>
      <c r="C141" t="s">
        <v>1054</v>
      </c>
      <c r="D141" t="s">
        <v>1055</v>
      </c>
    </row>
    <row r="142" spans="1:4">
      <c r="A142" s="1062">
        <v>141</v>
      </c>
      <c r="B142" t="s">
        <v>1050</v>
      </c>
      <c r="C142" t="s">
        <v>1056</v>
      </c>
      <c r="D142" t="s">
        <v>1057</v>
      </c>
    </row>
    <row r="143" spans="1:4">
      <c r="A143" s="1062">
        <v>142</v>
      </c>
      <c r="B143" t="s">
        <v>1050</v>
      </c>
      <c r="C143" t="s">
        <v>1050</v>
      </c>
      <c r="D143" t="s">
        <v>1051</v>
      </c>
    </row>
    <row r="144" spans="1:4">
      <c r="A144" s="1062">
        <v>143</v>
      </c>
      <c r="B144" t="s">
        <v>1050</v>
      </c>
      <c r="C144" t="s">
        <v>1058</v>
      </c>
      <c r="D144" t="s">
        <v>1059</v>
      </c>
    </row>
    <row r="145" spans="1:4">
      <c r="A145" s="1062">
        <v>144</v>
      </c>
      <c r="B145" t="s">
        <v>1050</v>
      </c>
      <c r="C145" t="s">
        <v>1060</v>
      </c>
      <c r="D145" t="s">
        <v>1061</v>
      </c>
    </row>
    <row r="146" spans="1:4">
      <c r="A146" s="1062">
        <v>145</v>
      </c>
      <c r="B146" t="s">
        <v>1050</v>
      </c>
      <c r="C146" t="s">
        <v>1062</v>
      </c>
      <c r="D146" t="s">
        <v>1063</v>
      </c>
    </row>
    <row r="147" spans="1:4">
      <c r="A147" s="1062">
        <v>146</v>
      </c>
      <c r="B147" t="s">
        <v>1050</v>
      </c>
      <c r="C147" t="s">
        <v>1064</v>
      </c>
      <c r="D147" t="s">
        <v>1065</v>
      </c>
    </row>
    <row r="148" spans="1:4">
      <c r="A148" s="1062">
        <v>147</v>
      </c>
      <c r="B148" t="s">
        <v>1050</v>
      </c>
      <c r="C148" t="s">
        <v>828</v>
      </c>
      <c r="D148" t="s">
        <v>1066</v>
      </c>
    </row>
    <row r="149" spans="1:4">
      <c r="A149" s="1062">
        <v>148</v>
      </c>
      <c r="B149" t="s">
        <v>1050</v>
      </c>
      <c r="C149" t="s">
        <v>1067</v>
      </c>
      <c r="D149" t="s">
        <v>1068</v>
      </c>
    </row>
    <row r="150" spans="1:4">
      <c r="A150" s="1062">
        <v>149</v>
      </c>
      <c r="B150" t="s">
        <v>1050</v>
      </c>
      <c r="C150" t="s">
        <v>1069</v>
      </c>
      <c r="D150" t="s">
        <v>1070</v>
      </c>
    </row>
    <row r="151" spans="1:4">
      <c r="A151" s="1062">
        <v>150</v>
      </c>
      <c r="B151" t="s">
        <v>1050</v>
      </c>
      <c r="C151" t="s">
        <v>1071</v>
      </c>
      <c r="D151" t="s">
        <v>1072</v>
      </c>
    </row>
    <row r="152" spans="1:4">
      <c r="A152" s="1062">
        <v>151</v>
      </c>
      <c r="B152" t="s">
        <v>1073</v>
      </c>
      <c r="C152" t="s">
        <v>1075</v>
      </c>
      <c r="D152" t="s">
        <v>1076</v>
      </c>
    </row>
    <row r="153" spans="1:4">
      <c r="A153" s="1062">
        <v>152</v>
      </c>
      <c r="B153" t="s">
        <v>1073</v>
      </c>
      <c r="C153" t="s">
        <v>1073</v>
      </c>
      <c r="D153" t="s">
        <v>1074</v>
      </c>
    </row>
    <row r="154" spans="1:4">
      <c r="A154" s="1062">
        <v>153</v>
      </c>
      <c r="B154" t="s">
        <v>1073</v>
      </c>
      <c r="C154" t="s">
        <v>788</v>
      </c>
      <c r="D154" t="s">
        <v>1077</v>
      </c>
    </row>
    <row r="155" spans="1:4">
      <c r="A155" s="1062">
        <v>154</v>
      </c>
      <c r="B155" t="s">
        <v>1073</v>
      </c>
      <c r="C155" t="s">
        <v>1078</v>
      </c>
      <c r="D155" t="s">
        <v>1079</v>
      </c>
    </row>
    <row r="156" spans="1:4">
      <c r="A156" s="1062">
        <v>155</v>
      </c>
      <c r="B156" t="s">
        <v>1073</v>
      </c>
      <c r="C156" t="s">
        <v>1062</v>
      </c>
      <c r="D156" t="s">
        <v>1080</v>
      </c>
    </row>
    <row r="157" spans="1:4">
      <c r="A157" s="1062">
        <v>156</v>
      </c>
      <c r="B157" t="s">
        <v>1073</v>
      </c>
      <c r="C157" t="s">
        <v>1081</v>
      </c>
      <c r="D157" t="s">
        <v>1082</v>
      </c>
    </row>
    <row r="158" spans="1:4">
      <c r="A158" s="1062">
        <v>157</v>
      </c>
      <c r="B158" t="s">
        <v>1073</v>
      </c>
      <c r="C158" t="s">
        <v>1083</v>
      </c>
      <c r="D158" t="s">
        <v>1084</v>
      </c>
    </row>
    <row r="159" spans="1:4">
      <c r="A159" s="1062">
        <v>158</v>
      </c>
      <c r="B159" t="s">
        <v>1073</v>
      </c>
      <c r="C159" t="s">
        <v>1085</v>
      </c>
      <c r="D159" t="s">
        <v>1086</v>
      </c>
    </row>
    <row r="160" spans="1:4">
      <c r="A160" s="1062">
        <v>159</v>
      </c>
      <c r="B160" t="s">
        <v>1073</v>
      </c>
      <c r="C160" t="s">
        <v>1087</v>
      </c>
      <c r="D160" t="s">
        <v>1088</v>
      </c>
    </row>
    <row r="161" spans="1:4">
      <c r="A161" s="1062">
        <v>160</v>
      </c>
      <c r="B161" t="s">
        <v>1089</v>
      </c>
      <c r="C161" t="s">
        <v>1091</v>
      </c>
      <c r="D161" t="s">
        <v>1092</v>
      </c>
    </row>
    <row r="162" spans="1:4">
      <c r="A162" s="1062">
        <v>161</v>
      </c>
      <c r="B162" t="s">
        <v>1089</v>
      </c>
      <c r="C162" t="s">
        <v>1093</v>
      </c>
      <c r="D162" t="s">
        <v>1094</v>
      </c>
    </row>
    <row r="163" spans="1:4">
      <c r="A163" s="1062">
        <v>162</v>
      </c>
      <c r="B163" t="s">
        <v>1089</v>
      </c>
      <c r="C163" t="s">
        <v>1095</v>
      </c>
      <c r="D163" t="s">
        <v>1096</v>
      </c>
    </row>
    <row r="164" spans="1:4">
      <c r="A164" s="1062">
        <v>163</v>
      </c>
      <c r="B164" t="s">
        <v>1089</v>
      </c>
      <c r="C164" t="s">
        <v>1097</v>
      </c>
      <c r="D164" t="s">
        <v>1098</v>
      </c>
    </row>
    <row r="165" spans="1:4">
      <c r="A165" s="1062">
        <v>164</v>
      </c>
      <c r="B165" t="s">
        <v>1089</v>
      </c>
      <c r="C165" t="s">
        <v>1099</v>
      </c>
      <c r="D165" t="s">
        <v>1100</v>
      </c>
    </row>
    <row r="166" spans="1:4">
      <c r="A166" s="1062">
        <v>165</v>
      </c>
      <c r="B166" t="s">
        <v>1089</v>
      </c>
      <c r="C166" t="s">
        <v>1101</v>
      </c>
      <c r="D166" t="s">
        <v>1102</v>
      </c>
    </row>
    <row r="167" spans="1:4">
      <c r="A167" s="1062">
        <v>166</v>
      </c>
      <c r="B167" t="s">
        <v>1089</v>
      </c>
      <c r="C167" t="s">
        <v>1103</v>
      </c>
      <c r="D167" t="s">
        <v>1104</v>
      </c>
    </row>
    <row r="168" spans="1:4">
      <c r="A168" s="1062">
        <v>167</v>
      </c>
      <c r="B168" t="s">
        <v>1089</v>
      </c>
      <c r="C168" t="s">
        <v>1089</v>
      </c>
      <c r="D168" t="s">
        <v>1090</v>
      </c>
    </row>
    <row r="169" spans="1:4">
      <c r="A169" s="1062">
        <v>168</v>
      </c>
      <c r="B169" t="s">
        <v>1089</v>
      </c>
      <c r="C169" t="s">
        <v>1105</v>
      </c>
      <c r="D169" t="s">
        <v>1106</v>
      </c>
    </row>
    <row r="170" spans="1:4">
      <c r="A170" s="1062">
        <v>169</v>
      </c>
      <c r="B170" t="s">
        <v>1089</v>
      </c>
      <c r="C170" t="s">
        <v>1107</v>
      </c>
      <c r="D170" t="s">
        <v>1108</v>
      </c>
    </row>
    <row r="171" spans="1:4">
      <c r="A171" s="1062">
        <v>170</v>
      </c>
      <c r="B171" t="s">
        <v>1089</v>
      </c>
      <c r="C171" t="s">
        <v>1109</v>
      </c>
      <c r="D171" t="s">
        <v>1110</v>
      </c>
    </row>
    <row r="172" spans="1:4">
      <c r="A172" s="1062">
        <v>171</v>
      </c>
      <c r="B172" t="s">
        <v>1089</v>
      </c>
      <c r="C172" t="s">
        <v>1111</v>
      </c>
      <c r="D172" t="s">
        <v>1112</v>
      </c>
    </row>
    <row r="173" spans="1:4">
      <c r="A173" s="1062">
        <v>172</v>
      </c>
      <c r="B173" t="s">
        <v>1089</v>
      </c>
      <c r="C173" t="s">
        <v>1113</v>
      </c>
      <c r="D173" t="s">
        <v>1114</v>
      </c>
    </row>
    <row r="174" spans="1:4">
      <c r="A174" s="1062">
        <v>173</v>
      </c>
      <c r="B174" t="s">
        <v>1115</v>
      </c>
      <c r="C174" t="s">
        <v>1117</v>
      </c>
      <c r="D174" t="s">
        <v>1118</v>
      </c>
    </row>
    <row r="175" spans="1:4">
      <c r="A175" s="1062">
        <v>174</v>
      </c>
      <c r="B175" t="s">
        <v>1115</v>
      </c>
      <c r="C175" t="s">
        <v>1119</v>
      </c>
      <c r="D175" t="s">
        <v>1120</v>
      </c>
    </row>
    <row r="176" spans="1:4">
      <c r="A176" s="1062">
        <v>175</v>
      </c>
      <c r="B176" t="s">
        <v>1115</v>
      </c>
      <c r="C176" t="s">
        <v>1121</v>
      </c>
      <c r="D176" t="s">
        <v>1122</v>
      </c>
    </row>
    <row r="177" spans="1:4">
      <c r="A177" s="1062">
        <v>176</v>
      </c>
      <c r="B177" t="s">
        <v>1115</v>
      </c>
      <c r="C177" t="s">
        <v>1123</v>
      </c>
      <c r="D177" t="s">
        <v>1124</v>
      </c>
    </row>
    <row r="178" spans="1:4">
      <c r="A178" s="1062">
        <v>177</v>
      </c>
      <c r="B178" t="s">
        <v>1115</v>
      </c>
      <c r="C178" t="s">
        <v>1115</v>
      </c>
      <c r="D178" t="s">
        <v>1116</v>
      </c>
    </row>
    <row r="179" spans="1:4">
      <c r="A179" s="1062">
        <v>178</v>
      </c>
      <c r="B179" t="s">
        <v>1115</v>
      </c>
      <c r="C179" t="s">
        <v>1125</v>
      </c>
      <c r="D179" t="s">
        <v>1126</v>
      </c>
    </row>
    <row r="180" spans="1:4">
      <c r="A180" s="1062">
        <v>179</v>
      </c>
      <c r="B180" t="s">
        <v>1115</v>
      </c>
      <c r="C180" t="s">
        <v>1127</v>
      </c>
      <c r="D180" t="s">
        <v>1128</v>
      </c>
    </row>
    <row r="181" spans="1:4">
      <c r="A181" s="1062">
        <v>180</v>
      </c>
      <c r="B181" t="s">
        <v>1115</v>
      </c>
      <c r="C181" t="s">
        <v>1129</v>
      </c>
      <c r="D181" t="s">
        <v>1130</v>
      </c>
    </row>
    <row r="182" spans="1:4">
      <c r="A182" s="1062">
        <v>181</v>
      </c>
      <c r="B182" t="s">
        <v>1115</v>
      </c>
      <c r="C182" t="s">
        <v>1131</v>
      </c>
      <c r="D182" t="s">
        <v>1132</v>
      </c>
    </row>
    <row r="183" spans="1:4">
      <c r="A183" s="1062">
        <v>182</v>
      </c>
      <c r="B183" t="s">
        <v>1115</v>
      </c>
      <c r="C183" t="s">
        <v>1133</v>
      </c>
      <c r="D183" t="s">
        <v>1134</v>
      </c>
    </row>
    <row r="184" spans="1:4">
      <c r="A184" s="1062">
        <v>183</v>
      </c>
      <c r="B184" t="s">
        <v>1115</v>
      </c>
      <c r="C184" t="s">
        <v>1135</v>
      </c>
      <c r="D184" t="s">
        <v>1136</v>
      </c>
    </row>
    <row r="185" spans="1:4">
      <c r="A185" s="1062">
        <v>184</v>
      </c>
      <c r="B185" t="s">
        <v>1137</v>
      </c>
      <c r="C185" t="s">
        <v>1139</v>
      </c>
      <c r="D185" t="s">
        <v>1140</v>
      </c>
    </row>
    <row r="186" spans="1:4">
      <c r="A186" s="1062">
        <v>185</v>
      </c>
      <c r="B186" t="s">
        <v>1137</v>
      </c>
      <c r="C186" t="s">
        <v>1141</v>
      </c>
      <c r="D186" t="s">
        <v>1142</v>
      </c>
    </row>
    <row r="187" spans="1:4">
      <c r="A187" s="1062">
        <v>186</v>
      </c>
      <c r="B187" t="s">
        <v>1137</v>
      </c>
      <c r="C187" t="s">
        <v>1143</v>
      </c>
      <c r="D187" t="s">
        <v>1144</v>
      </c>
    </row>
    <row r="188" spans="1:4">
      <c r="A188" s="1062">
        <v>187</v>
      </c>
      <c r="B188" t="s">
        <v>1137</v>
      </c>
      <c r="C188" t="s">
        <v>1137</v>
      </c>
      <c r="D188" t="s">
        <v>1138</v>
      </c>
    </row>
    <row r="189" spans="1:4">
      <c r="A189" s="1062">
        <v>188</v>
      </c>
      <c r="B189" t="s">
        <v>1137</v>
      </c>
      <c r="C189" t="s">
        <v>1145</v>
      </c>
      <c r="D189" t="s">
        <v>1146</v>
      </c>
    </row>
    <row r="190" spans="1:4">
      <c r="A190" s="1062">
        <v>189</v>
      </c>
      <c r="B190" t="s">
        <v>1137</v>
      </c>
      <c r="C190" t="s">
        <v>1147</v>
      </c>
      <c r="D190" t="s">
        <v>1148</v>
      </c>
    </row>
    <row r="191" spans="1:4">
      <c r="A191" s="1062">
        <v>190</v>
      </c>
      <c r="B191" t="s">
        <v>1137</v>
      </c>
      <c r="C191" t="s">
        <v>1149</v>
      </c>
      <c r="D191" t="s">
        <v>1150</v>
      </c>
    </row>
    <row r="192" spans="1:4">
      <c r="A192" s="1062">
        <v>191</v>
      </c>
      <c r="B192" t="s">
        <v>1137</v>
      </c>
      <c r="C192" t="s">
        <v>1151</v>
      </c>
      <c r="D192" t="s">
        <v>1152</v>
      </c>
    </row>
    <row r="193" spans="1:4">
      <c r="A193" s="1062">
        <v>192</v>
      </c>
      <c r="B193" t="s">
        <v>1153</v>
      </c>
      <c r="C193" t="s">
        <v>1155</v>
      </c>
      <c r="D193" t="s">
        <v>1156</v>
      </c>
    </row>
    <row r="194" spans="1:4">
      <c r="A194" s="1062">
        <v>193</v>
      </c>
      <c r="B194" t="s">
        <v>1153</v>
      </c>
      <c r="C194" t="s">
        <v>1157</v>
      </c>
      <c r="D194" t="s">
        <v>1158</v>
      </c>
    </row>
    <row r="195" spans="1:4">
      <c r="A195" s="1062">
        <v>194</v>
      </c>
      <c r="B195" t="s">
        <v>1153</v>
      </c>
      <c r="C195" t="s">
        <v>1159</v>
      </c>
      <c r="D195" t="s">
        <v>1160</v>
      </c>
    </row>
    <row r="196" spans="1:4">
      <c r="A196" s="1062">
        <v>195</v>
      </c>
      <c r="B196" t="s">
        <v>1153</v>
      </c>
      <c r="C196" t="s">
        <v>1161</v>
      </c>
      <c r="D196" t="s">
        <v>1162</v>
      </c>
    </row>
    <row r="197" spans="1:4">
      <c r="A197" s="1062">
        <v>196</v>
      </c>
      <c r="B197" t="s">
        <v>1153</v>
      </c>
      <c r="C197" t="s">
        <v>1163</v>
      </c>
      <c r="D197" t="s">
        <v>1164</v>
      </c>
    </row>
    <row r="198" spans="1:4">
      <c r="A198" s="1062">
        <v>197</v>
      </c>
      <c r="B198" t="s">
        <v>1153</v>
      </c>
      <c r="C198" t="s">
        <v>1015</v>
      </c>
      <c r="D198" t="s">
        <v>1165</v>
      </c>
    </row>
    <row r="199" spans="1:4">
      <c r="A199" s="1062">
        <v>198</v>
      </c>
      <c r="B199" t="s">
        <v>1153</v>
      </c>
      <c r="C199" t="s">
        <v>1166</v>
      </c>
      <c r="D199" t="s">
        <v>1167</v>
      </c>
    </row>
    <row r="200" spans="1:4">
      <c r="A200" s="1062">
        <v>199</v>
      </c>
      <c r="B200" t="s">
        <v>1153</v>
      </c>
      <c r="C200" t="s">
        <v>981</v>
      </c>
      <c r="D200" t="s">
        <v>1168</v>
      </c>
    </row>
    <row r="201" spans="1:4">
      <c r="A201" s="1062">
        <v>200</v>
      </c>
      <c r="B201" t="s">
        <v>1153</v>
      </c>
      <c r="C201" t="s">
        <v>1153</v>
      </c>
      <c r="D201" t="s">
        <v>1154</v>
      </c>
    </row>
    <row r="202" spans="1:4">
      <c r="A202" s="1062">
        <v>201</v>
      </c>
      <c r="B202" t="s">
        <v>1153</v>
      </c>
      <c r="C202" t="s">
        <v>1169</v>
      </c>
      <c r="D202" t="s">
        <v>1170</v>
      </c>
    </row>
    <row r="203" spans="1:4">
      <c r="A203" s="1062">
        <v>202</v>
      </c>
      <c r="B203" t="s">
        <v>1153</v>
      </c>
      <c r="C203" t="s">
        <v>1171</v>
      </c>
      <c r="D203" t="s">
        <v>1172</v>
      </c>
    </row>
    <row r="204" spans="1:4">
      <c r="A204" s="1062">
        <v>203</v>
      </c>
      <c r="B204" t="s">
        <v>1153</v>
      </c>
      <c r="C204" t="s">
        <v>1173</v>
      </c>
      <c r="D204" t="s">
        <v>1174</v>
      </c>
    </row>
    <row r="205" spans="1:4">
      <c r="A205" s="1062">
        <v>204</v>
      </c>
      <c r="B205" t="s">
        <v>1153</v>
      </c>
      <c r="C205" t="s">
        <v>1175</v>
      </c>
      <c r="D205" t="s">
        <v>1176</v>
      </c>
    </row>
    <row r="206" spans="1:4">
      <c r="A206" s="1062">
        <v>205</v>
      </c>
      <c r="B206" t="s">
        <v>1153</v>
      </c>
      <c r="C206" t="s">
        <v>1177</v>
      </c>
      <c r="D206" t="s">
        <v>1178</v>
      </c>
    </row>
    <row r="207" spans="1:4">
      <c r="A207" s="1062">
        <v>206</v>
      </c>
      <c r="B207" t="s">
        <v>1153</v>
      </c>
      <c r="C207" t="s">
        <v>1179</v>
      </c>
      <c r="D207" t="s">
        <v>1180</v>
      </c>
    </row>
    <row r="208" spans="1:4">
      <c r="A208" s="1062">
        <v>207</v>
      </c>
      <c r="B208" t="s">
        <v>1153</v>
      </c>
      <c r="C208" t="s">
        <v>1181</v>
      </c>
      <c r="D208" t="s">
        <v>1182</v>
      </c>
    </row>
    <row r="209" spans="1:4">
      <c r="A209" s="1062">
        <v>208</v>
      </c>
      <c r="B209" t="s">
        <v>1183</v>
      </c>
      <c r="C209" t="s">
        <v>1185</v>
      </c>
      <c r="D209" t="s">
        <v>1186</v>
      </c>
    </row>
    <row r="210" spans="1:4">
      <c r="A210" s="1062">
        <v>209</v>
      </c>
      <c r="B210" t="s">
        <v>1183</v>
      </c>
      <c r="C210" t="s">
        <v>1183</v>
      </c>
      <c r="D210" t="s">
        <v>1184</v>
      </c>
    </row>
    <row r="211" spans="1:4">
      <c r="A211" s="1062">
        <v>210</v>
      </c>
      <c r="B211" t="s">
        <v>1183</v>
      </c>
      <c r="C211" t="s">
        <v>1187</v>
      </c>
      <c r="D211" t="s">
        <v>1188</v>
      </c>
    </row>
    <row r="212" spans="1:4">
      <c r="A212" s="1062">
        <v>211</v>
      </c>
      <c r="B212" t="s">
        <v>1183</v>
      </c>
      <c r="C212" t="s">
        <v>1189</v>
      </c>
      <c r="D212" t="s">
        <v>1190</v>
      </c>
    </row>
    <row r="213" spans="1:4">
      <c r="A213" s="1062">
        <v>212</v>
      </c>
      <c r="B213" t="s">
        <v>1191</v>
      </c>
      <c r="C213" t="s">
        <v>1193</v>
      </c>
      <c r="D213" t="s">
        <v>1194</v>
      </c>
    </row>
    <row r="214" spans="1:4">
      <c r="A214" s="1062">
        <v>213</v>
      </c>
      <c r="B214" t="s">
        <v>1191</v>
      </c>
      <c r="C214" t="s">
        <v>1195</v>
      </c>
      <c r="D214" t="s">
        <v>1196</v>
      </c>
    </row>
    <row r="215" spans="1:4">
      <c r="A215" s="1062">
        <v>214</v>
      </c>
      <c r="B215" t="s">
        <v>1191</v>
      </c>
      <c r="C215" t="s">
        <v>1197</v>
      </c>
      <c r="D215" t="s">
        <v>1198</v>
      </c>
    </row>
    <row r="216" spans="1:4">
      <c r="A216" s="1062">
        <v>215</v>
      </c>
      <c r="B216" t="s">
        <v>1191</v>
      </c>
      <c r="C216" t="s">
        <v>1199</v>
      </c>
      <c r="D216" t="s">
        <v>1200</v>
      </c>
    </row>
    <row r="217" spans="1:4">
      <c r="A217" s="1062">
        <v>216</v>
      </c>
      <c r="B217" t="s">
        <v>1191</v>
      </c>
      <c r="C217" t="s">
        <v>1201</v>
      </c>
      <c r="D217" t="s">
        <v>1202</v>
      </c>
    </row>
    <row r="218" spans="1:4">
      <c r="A218" s="1062">
        <v>217</v>
      </c>
      <c r="B218" t="s">
        <v>1191</v>
      </c>
      <c r="C218" t="s">
        <v>1191</v>
      </c>
      <c r="D218" t="s">
        <v>1192</v>
      </c>
    </row>
    <row r="219" spans="1:4">
      <c r="A219" s="1062">
        <v>218</v>
      </c>
      <c r="B219" t="s">
        <v>1191</v>
      </c>
      <c r="C219" t="s">
        <v>1203</v>
      </c>
      <c r="D219" t="s">
        <v>1204</v>
      </c>
    </row>
    <row r="220" spans="1:4">
      <c r="A220" s="1062">
        <v>219</v>
      </c>
      <c r="B220" t="s">
        <v>1191</v>
      </c>
      <c r="C220" t="s">
        <v>1205</v>
      </c>
      <c r="D220" t="s">
        <v>1206</v>
      </c>
    </row>
    <row r="221" spans="1:4">
      <c r="A221" s="1062">
        <v>220</v>
      </c>
      <c r="B221" t="s">
        <v>1191</v>
      </c>
      <c r="C221" t="s">
        <v>1207</v>
      </c>
      <c r="D221" t="s">
        <v>1208</v>
      </c>
    </row>
    <row r="222" spans="1:4">
      <c r="A222" s="1062">
        <v>221</v>
      </c>
      <c r="B222" t="s">
        <v>1191</v>
      </c>
      <c r="C222" t="s">
        <v>1209</v>
      </c>
      <c r="D222" t="s">
        <v>1210</v>
      </c>
    </row>
    <row r="223" spans="1:4">
      <c r="A223" s="1062">
        <v>222</v>
      </c>
      <c r="B223" t="s">
        <v>1211</v>
      </c>
      <c r="C223" t="s">
        <v>1213</v>
      </c>
      <c r="D223" t="s">
        <v>1214</v>
      </c>
    </row>
    <row r="224" spans="1:4">
      <c r="A224" s="1062">
        <v>223</v>
      </c>
      <c r="B224" t="s">
        <v>1211</v>
      </c>
      <c r="C224" t="s">
        <v>1215</v>
      </c>
      <c r="D224" t="s">
        <v>1216</v>
      </c>
    </row>
    <row r="225" spans="1:4">
      <c r="A225" s="1062">
        <v>224</v>
      </c>
      <c r="B225" t="s">
        <v>1211</v>
      </c>
      <c r="C225" t="s">
        <v>1217</v>
      </c>
      <c r="D225" t="s">
        <v>1218</v>
      </c>
    </row>
    <row r="226" spans="1:4">
      <c r="A226" s="1062">
        <v>225</v>
      </c>
      <c r="B226" t="s">
        <v>1211</v>
      </c>
      <c r="C226" t="s">
        <v>1219</v>
      </c>
      <c r="D226" t="s">
        <v>1220</v>
      </c>
    </row>
    <row r="227" spans="1:4">
      <c r="A227" s="1062">
        <v>226</v>
      </c>
      <c r="B227" t="s">
        <v>1211</v>
      </c>
      <c r="C227" t="s">
        <v>1221</v>
      </c>
      <c r="D227" t="s">
        <v>1222</v>
      </c>
    </row>
    <row r="228" spans="1:4">
      <c r="A228" s="1062">
        <v>227</v>
      </c>
      <c r="B228" t="s">
        <v>1211</v>
      </c>
      <c r="C228" t="s">
        <v>1211</v>
      </c>
      <c r="D228" t="s">
        <v>1212</v>
      </c>
    </row>
    <row r="229" spans="1:4">
      <c r="A229" s="1062">
        <v>228</v>
      </c>
      <c r="B229" t="s">
        <v>1211</v>
      </c>
      <c r="C229" t="s">
        <v>1223</v>
      </c>
      <c r="D229" t="s">
        <v>1224</v>
      </c>
    </row>
    <row r="230" spans="1:4">
      <c r="A230" s="1062">
        <v>229</v>
      </c>
      <c r="B230" t="s">
        <v>1211</v>
      </c>
      <c r="C230" t="s">
        <v>1225</v>
      </c>
      <c r="D230" t="s">
        <v>1226</v>
      </c>
    </row>
    <row r="231" spans="1:4">
      <c r="A231" s="1062">
        <v>230</v>
      </c>
      <c r="B231" t="s">
        <v>1211</v>
      </c>
      <c r="C231" t="s">
        <v>1227</v>
      </c>
      <c r="D231" t="s">
        <v>1228</v>
      </c>
    </row>
    <row r="232" spans="1:4">
      <c r="A232" s="1062">
        <v>231</v>
      </c>
      <c r="B232" t="s">
        <v>1229</v>
      </c>
      <c r="C232" t="s">
        <v>1231</v>
      </c>
      <c r="D232" t="s">
        <v>1232</v>
      </c>
    </row>
    <row r="233" spans="1:4">
      <c r="A233" s="1062">
        <v>232</v>
      </c>
      <c r="B233" t="s">
        <v>1229</v>
      </c>
      <c r="C233" t="s">
        <v>1233</v>
      </c>
      <c r="D233" t="s">
        <v>1234</v>
      </c>
    </row>
    <row r="234" spans="1:4">
      <c r="A234" s="1062">
        <v>233</v>
      </c>
      <c r="B234" t="s">
        <v>1229</v>
      </c>
      <c r="C234" t="s">
        <v>1235</v>
      </c>
      <c r="D234" t="s">
        <v>1236</v>
      </c>
    </row>
    <row r="235" spans="1:4">
      <c r="A235" s="1062">
        <v>234</v>
      </c>
      <c r="B235" t="s">
        <v>1229</v>
      </c>
      <c r="C235" t="s">
        <v>1237</v>
      </c>
      <c r="D235" t="s">
        <v>1238</v>
      </c>
    </row>
    <row r="236" spans="1:4">
      <c r="A236" s="1062">
        <v>235</v>
      </c>
      <c r="B236" t="s">
        <v>1229</v>
      </c>
      <c r="C236" t="s">
        <v>1239</v>
      </c>
      <c r="D236" t="s">
        <v>1240</v>
      </c>
    </row>
    <row r="237" spans="1:4">
      <c r="A237" s="1062">
        <v>236</v>
      </c>
      <c r="B237" t="s">
        <v>1229</v>
      </c>
      <c r="C237" t="s">
        <v>1241</v>
      </c>
      <c r="D237" t="s">
        <v>1242</v>
      </c>
    </row>
    <row r="238" spans="1:4">
      <c r="A238" s="1062">
        <v>237</v>
      </c>
      <c r="B238" t="s">
        <v>1229</v>
      </c>
      <c r="C238" t="s">
        <v>1229</v>
      </c>
      <c r="D238" t="s">
        <v>1230</v>
      </c>
    </row>
    <row r="239" spans="1:4">
      <c r="A239" s="1062">
        <v>238</v>
      </c>
      <c r="B239" t="s">
        <v>1229</v>
      </c>
      <c r="C239" t="s">
        <v>1243</v>
      </c>
      <c r="D239" t="s">
        <v>1244</v>
      </c>
    </row>
    <row r="240" spans="1:4">
      <c r="A240" s="1062">
        <v>239</v>
      </c>
      <c r="B240" t="s">
        <v>1229</v>
      </c>
      <c r="C240" t="s">
        <v>1245</v>
      </c>
      <c r="D240" t="s">
        <v>1246</v>
      </c>
    </row>
    <row r="241" spans="1:4">
      <c r="A241" s="1062">
        <v>240</v>
      </c>
      <c r="B241" t="s">
        <v>1229</v>
      </c>
      <c r="C241" t="s">
        <v>1129</v>
      </c>
      <c r="D241" t="s">
        <v>1247</v>
      </c>
    </row>
    <row r="242" spans="1:4">
      <c r="A242" s="1062">
        <v>241</v>
      </c>
      <c r="B242" t="s">
        <v>1229</v>
      </c>
      <c r="C242" t="s">
        <v>1248</v>
      </c>
      <c r="D242" t="s">
        <v>1249</v>
      </c>
    </row>
    <row r="243" spans="1:4">
      <c r="A243" s="1062">
        <v>242</v>
      </c>
      <c r="B243" t="s">
        <v>1229</v>
      </c>
      <c r="C243" t="s">
        <v>1250</v>
      </c>
      <c r="D243" t="s">
        <v>1251</v>
      </c>
    </row>
    <row r="244" spans="1:4">
      <c r="A244" s="1062">
        <v>243</v>
      </c>
      <c r="B244" t="s">
        <v>1229</v>
      </c>
      <c r="C244" t="s">
        <v>1252</v>
      </c>
      <c r="D244" t="s">
        <v>1253</v>
      </c>
    </row>
    <row r="245" spans="1:4">
      <c r="A245" s="1062">
        <v>244</v>
      </c>
      <c r="B245" t="s">
        <v>1229</v>
      </c>
      <c r="C245" t="s">
        <v>1254</v>
      </c>
      <c r="D245" t="s">
        <v>1255</v>
      </c>
    </row>
    <row r="246" spans="1:4">
      <c r="A246" s="1062">
        <v>245</v>
      </c>
      <c r="B246" t="s">
        <v>1256</v>
      </c>
      <c r="C246" t="s">
        <v>1258</v>
      </c>
      <c r="D246" t="s">
        <v>1259</v>
      </c>
    </row>
    <row r="247" spans="1:4">
      <c r="A247" s="1062">
        <v>246</v>
      </c>
      <c r="B247" t="s">
        <v>1256</v>
      </c>
      <c r="C247" t="s">
        <v>1260</v>
      </c>
      <c r="D247" t="s">
        <v>1261</v>
      </c>
    </row>
    <row r="248" spans="1:4">
      <c r="A248" s="1062">
        <v>247</v>
      </c>
      <c r="B248" t="s">
        <v>1256</v>
      </c>
      <c r="C248" t="s">
        <v>1256</v>
      </c>
      <c r="D248" t="s">
        <v>1257</v>
      </c>
    </row>
    <row r="249" spans="1:4">
      <c r="A249" s="1062">
        <v>248</v>
      </c>
      <c r="B249" t="s">
        <v>1256</v>
      </c>
      <c r="C249" t="s">
        <v>1262</v>
      </c>
      <c r="D249" t="s">
        <v>1263</v>
      </c>
    </row>
    <row r="250" spans="1:4">
      <c r="A250" s="1062">
        <v>249</v>
      </c>
      <c r="B250" t="s">
        <v>1256</v>
      </c>
      <c r="C250" t="s">
        <v>1264</v>
      </c>
      <c r="D250" t="s">
        <v>1265</v>
      </c>
    </row>
    <row r="251" spans="1:4">
      <c r="A251" s="1062">
        <v>250</v>
      </c>
      <c r="B251" t="s">
        <v>1256</v>
      </c>
      <c r="C251" t="s">
        <v>1266</v>
      </c>
      <c r="D251" t="s">
        <v>1267</v>
      </c>
    </row>
    <row r="252" spans="1:4">
      <c r="A252" s="1062">
        <v>251</v>
      </c>
      <c r="B252" t="s">
        <v>1256</v>
      </c>
      <c r="C252" t="s">
        <v>1268</v>
      </c>
      <c r="D252" t="s">
        <v>1269</v>
      </c>
    </row>
    <row r="253" spans="1:4">
      <c r="A253" s="1062">
        <v>252</v>
      </c>
      <c r="B253" t="s">
        <v>1256</v>
      </c>
      <c r="C253" t="s">
        <v>1270</v>
      </c>
      <c r="D253" t="s">
        <v>1271</v>
      </c>
    </row>
    <row r="254" spans="1:4">
      <c r="A254" s="1062">
        <v>253</v>
      </c>
      <c r="B254" t="s">
        <v>1272</v>
      </c>
      <c r="C254" t="s">
        <v>1274</v>
      </c>
      <c r="D254" t="s">
        <v>1275</v>
      </c>
    </row>
    <row r="255" spans="1:4">
      <c r="A255" s="1062">
        <v>254</v>
      </c>
      <c r="B255" t="s">
        <v>1272</v>
      </c>
      <c r="C255" t="s">
        <v>1276</v>
      </c>
      <c r="D255" t="s">
        <v>1277</v>
      </c>
    </row>
    <row r="256" spans="1:4">
      <c r="A256" s="1062">
        <v>255</v>
      </c>
      <c r="B256" t="s">
        <v>1272</v>
      </c>
      <c r="C256" t="s">
        <v>1278</v>
      </c>
      <c r="D256" t="s">
        <v>1279</v>
      </c>
    </row>
    <row r="257" spans="1:4">
      <c r="A257" s="1062">
        <v>256</v>
      </c>
      <c r="B257" t="s">
        <v>1272</v>
      </c>
      <c r="C257" t="s">
        <v>1280</v>
      </c>
      <c r="D257" t="s">
        <v>1281</v>
      </c>
    </row>
    <row r="258" spans="1:4">
      <c r="A258" s="1062">
        <v>257</v>
      </c>
      <c r="B258" t="s">
        <v>1272</v>
      </c>
      <c r="C258" t="s">
        <v>1282</v>
      </c>
      <c r="D258" t="s">
        <v>1283</v>
      </c>
    </row>
    <row r="259" spans="1:4">
      <c r="A259" s="1062">
        <v>258</v>
      </c>
      <c r="B259" t="s">
        <v>1272</v>
      </c>
      <c r="C259" t="s">
        <v>1284</v>
      </c>
      <c r="D259" t="s">
        <v>1285</v>
      </c>
    </row>
    <row r="260" spans="1:4">
      <c r="A260" s="1062">
        <v>259</v>
      </c>
      <c r="B260" t="s">
        <v>1272</v>
      </c>
      <c r="C260" t="s">
        <v>1272</v>
      </c>
      <c r="D260" t="s">
        <v>1273</v>
      </c>
    </row>
    <row r="261" spans="1:4">
      <c r="A261" s="1062">
        <v>260</v>
      </c>
      <c r="B261" t="s">
        <v>1272</v>
      </c>
      <c r="C261" t="s">
        <v>1286</v>
      </c>
      <c r="D261" t="s">
        <v>1287</v>
      </c>
    </row>
    <row r="262" spans="1:4">
      <c r="A262" s="1062">
        <v>261</v>
      </c>
      <c r="B262" t="s">
        <v>1272</v>
      </c>
      <c r="C262" t="s">
        <v>1288</v>
      </c>
      <c r="D262" t="s">
        <v>1289</v>
      </c>
    </row>
    <row r="263" spans="1:4">
      <c r="A263" s="1062">
        <v>262</v>
      </c>
      <c r="B263" t="s">
        <v>1272</v>
      </c>
      <c r="C263" t="s">
        <v>1290</v>
      </c>
      <c r="D263" t="s">
        <v>1291</v>
      </c>
    </row>
    <row r="264" spans="1:4">
      <c r="A264" s="1062">
        <v>263</v>
      </c>
      <c r="B264" t="s">
        <v>1292</v>
      </c>
      <c r="C264" t="s">
        <v>1294</v>
      </c>
      <c r="D264" t="s">
        <v>1295</v>
      </c>
    </row>
    <row r="265" spans="1:4">
      <c r="A265" s="1062">
        <v>264</v>
      </c>
      <c r="B265" t="s">
        <v>1292</v>
      </c>
      <c r="C265" t="s">
        <v>1078</v>
      </c>
      <c r="D265" t="s">
        <v>1296</v>
      </c>
    </row>
    <row r="266" spans="1:4">
      <c r="A266" s="1062">
        <v>265</v>
      </c>
      <c r="B266" t="s">
        <v>1292</v>
      </c>
      <c r="C266" t="s">
        <v>1297</v>
      </c>
      <c r="D266" t="s">
        <v>1298</v>
      </c>
    </row>
    <row r="267" spans="1:4">
      <c r="A267" s="1062">
        <v>266</v>
      </c>
      <c r="B267" t="s">
        <v>1292</v>
      </c>
      <c r="C267" t="s">
        <v>1299</v>
      </c>
      <c r="D267" t="s">
        <v>1300</v>
      </c>
    </row>
    <row r="268" spans="1:4">
      <c r="A268" s="1062">
        <v>267</v>
      </c>
      <c r="B268" t="s">
        <v>1292</v>
      </c>
      <c r="C268" t="s">
        <v>1292</v>
      </c>
      <c r="D268" t="s">
        <v>1293</v>
      </c>
    </row>
    <row r="269" spans="1:4">
      <c r="A269" s="1062">
        <v>268</v>
      </c>
      <c r="B269" t="s">
        <v>1292</v>
      </c>
      <c r="C269" t="s">
        <v>1301</v>
      </c>
      <c r="D269" t="s">
        <v>1302</v>
      </c>
    </row>
    <row r="270" spans="1:4">
      <c r="A270" s="1062">
        <v>269</v>
      </c>
      <c r="B270" t="s">
        <v>1292</v>
      </c>
      <c r="C270" t="s">
        <v>1303</v>
      </c>
      <c r="D270" t="s">
        <v>1304</v>
      </c>
    </row>
    <row r="271" spans="1:4">
      <c r="A271" s="1062">
        <v>270</v>
      </c>
      <c r="B271" t="s">
        <v>1292</v>
      </c>
      <c r="C271" t="s">
        <v>1305</v>
      </c>
      <c r="D271" t="s">
        <v>1306</v>
      </c>
    </row>
    <row r="272" spans="1:4">
      <c r="A272" s="1062">
        <v>271</v>
      </c>
      <c r="B272" t="s">
        <v>1307</v>
      </c>
      <c r="C272" t="s">
        <v>1309</v>
      </c>
      <c r="D272" t="s">
        <v>1310</v>
      </c>
    </row>
    <row r="273" spans="1:4">
      <c r="A273" s="1062">
        <v>272</v>
      </c>
      <c r="B273" t="s">
        <v>1307</v>
      </c>
      <c r="C273" t="s">
        <v>1311</v>
      </c>
      <c r="D273" t="s">
        <v>1312</v>
      </c>
    </row>
    <row r="274" spans="1:4">
      <c r="A274" s="1062">
        <v>273</v>
      </c>
      <c r="B274" t="s">
        <v>1307</v>
      </c>
      <c r="C274" t="s">
        <v>1313</v>
      </c>
      <c r="D274" t="s">
        <v>1314</v>
      </c>
    </row>
    <row r="275" spans="1:4">
      <c r="A275" s="1062">
        <v>274</v>
      </c>
      <c r="B275" t="s">
        <v>1307</v>
      </c>
      <c r="C275" t="s">
        <v>1315</v>
      </c>
      <c r="D275" t="s">
        <v>1316</v>
      </c>
    </row>
    <row r="276" spans="1:4">
      <c r="A276" s="1062">
        <v>275</v>
      </c>
      <c r="B276" t="s">
        <v>1307</v>
      </c>
      <c r="C276" t="s">
        <v>1317</v>
      </c>
      <c r="D276" t="s">
        <v>1318</v>
      </c>
    </row>
    <row r="277" spans="1:4">
      <c r="A277" s="1062">
        <v>276</v>
      </c>
      <c r="B277" t="s">
        <v>1307</v>
      </c>
      <c r="C277" t="s">
        <v>1319</v>
      </c>
      <c r="D277" t="s">
        <v>1320</v>
      </c>
    </row>
    <row r="278" spans="1:4">
      <c r="A278" s="1062">
        <v>277</v>
      </c>
      <c r="B278" t="s">
        <v>1307</v>
      </c>
      <c r="C278" t="s">
        <v>1307</v>
      </c>
      <c r="D278" t="s">
        <v>1308</v>
      </c>
    </row>
    <row r="279" spans="1:4">
      <c r="A279" s="1062">
        <v>278</v>
      </c>
      <c r="B279" t="s">
        <v>1307</v>
      </c>
      <c r="C279" t="s">
        <v>1147</v>
      </c>
      <c r="D279" t="s">
        <v>1321</v>
      </c>
    </row>
    <row r="280" spans="1:4">
      <c r="A280" s="1062">
        <v>279</v>
      </c>
      <c r="B280" t="s">
        <v>1307</v>
      </c>
      <c r="C280" t="s">
        <v>1322</v>
      </c>
      <c r="D280" t="s">
        <v>1323</v>
      </c>
    </row>
    <row r="281" spans="1:4">
      <c r="A281" s="1062">
        <v>280</v>
      </c>
      <c r="B281" t="s">
        <v>1307</v>
      </c>
      <c r="C281" t="s">
        <v>1324</v>
      </c>
      <c r="D281" t="s">
        <v>1325</v>
      </c>
    </row>
    <row r="282" spans="1:4">
      <c r="A282" s="1062">
        <v>281</v>
      </c>
      <c r="B282" t="s">
        <v>1307</v>
      </c>
      <c r="C282" t="s">
        <v>1326</v>
      </c>
      <c r="D282" t="s">
        <v>1327</v>
      </c>
    </row>
    <row r="283" spans="1:4">
      <c r="A283" s="1062">
        <v>282</v>
      </c>
      <c r="B283" t="s">
        <v>1307</v>
      </c>
      <c r="C283" t="s">
        <v>1328</v>
      </c>
      <c r="D283" t="s">
        <v>1329</v>
      </c>
    </row>
    <row r="284" spans="1:4">
      <c r="A284" s="1062">
        <v>283</v>
      </c>
      <c r="B284" t="s">
        <v>1307</v>
      </c>
      <c r="C284" t="s">
        <v>1330</v>
      </c>
      <c r="D284" t="s">
        <v>1331</v>
      </c>
    </row>
    <row r="285" spans="1:4">
      <c r="A285" s="1062">
        <v>284</v>
      </c>
      <c r="B285" t="s">
        <v>1307</v>
      </c>
      <c r="C285" t="s">
        <v>1332</v>
      </c>
      <c r="D285" t="s">
        <v>1333</v>
      </c>
    </row>
    <row r="286" spans="1:4">
      <c r="A286" s="1062">
        <v>285</v>
      </c>
      <c r="B286" t="s">
        <v>1307</v>
      </c>
      <c r="C286" t="s">
        <v>1334</v>
      </c>
      <c r="D286" t="s">
        <v>1335</v>
      </c>
    </row>
    <row r="287" spans="1:4">
      <c r="A287" s="1062">
        <v>286</v>
      </c>
      <c r="B287" t="s">
        <v>1307</v>
      </c>
      <c r="C287" t="s">
        <v>1336</v>
      </c>
      <c r="D287" t="s">
        <v>1337</v>
      </c>
    </row>
    <row r="288" spans="1:4">
      <c r="A288" s="1062">
        <v>287</v>
      </c>
      <c r="B288" t="s">
        <v>1307</v>
      </c>
      <c r="C288" t="s">
        <v>1338</v>
      </c>
      <c r="D288" t="s">
        <v>1339</v>
      </c>
    </row>
    <row r="289" spans="1:4">
      <c r="A289" s="1062">
        <v>288</v>
      </c>
      <c r="B289" t="s">
        <v>1307</v>
      </c>
      <c r="C289" t="s">
        <v>1340</v>
      </c>
      <c r="D289" t="s">
        <v>1341</v>
      </c>
    </row>
    <row r="290" spans="1:4">
      <c r="A290" s="1062">
        <v>289</v>
      </c>
      <c r="B290" t="s">
        <v>1307</v>
      </c>
      <c r="C290" t="s">
        <v>1342</v>
      </c>
      <c r="D290" t="s">
        <v>1343</v>
      </c>
    </row>
    <row r="291" spans="1:4">
      <c r="A291" s="1062">
        <v>290</v>
      </c>
      <c r="B291" t="s">
        <v>1344</v>
      </c>
      <c r="C291" t="s">
        <v>780</v>
      </c>
      <c r="D291" t="s">
        <v>1346</v>
      </c>
    </row>
    <row r="292" spans="1:4">
      <c r="A292" s="1062">
        <v>291</v>
      </c>
      <c r="B292" t="s">
        <v>1344</v>
      </c>
      <c r="C292" t="s">
        <v>1213</v>
      </c>
      <c r="D292" t="s">
        <v>1347</v>
      </c>
    </row>
    <row r="293" spans="1:4">
      <c r="A293" s="1062">
        <v>292</v>
      </c>
      <c r="B293" t="s">
        <v>1344</v>
      </c>
      <c r="C293" t="s">
        <v>1348</v>
      </c>
      <c r="D293" t="s">
        <v>1349</v>
      </c>
    </row>
    <row r="294" spans="1:4">
      <c r="A294" s="1062">
        <v>293</v>
      </c>
      <c r="B294" t="s">
        <v>1344</v>
      </c>
      <c r="C294" t="s">
        <v>1350</v>
      </c>
      <c r="D294" t="s">
        <v>1351</v>
      </c>
    </row>
    <row r="295" spans="1:4">
      <c r="A295" s="1062">
        <v>294</v>
      </c>
      <c r="B295" t="s">
        <v>1344</v>
      </c>
      <c r="C295" t="s">
        <v>1352</v>
      </c>
      <c r="D295" t="s">
        <v>1353</v>
      </c>
    </row>
    <row r="296" spans="1:4">
      <c r="A296" s="1062">
        <v>295</v>
      </c>
      <c r="B296" t="s">
        <v>1344</v>
      </c>
      <c r="C296" t="s">
        <v>1344</v>
      </c>
      <c r="D296" t="s">
        <v>1345</v>
      </c>
    </row>
    <row r="297" spans="1:4">
      <c r="A297" s="1062">
        <v>296</v>
      </c>
      <c r="B297" t="s">
        <v>1344</v>
      </c>
      <c r="C297" t="s">
        <v>1354</v>
      </c>
      <c r="D297" t="s">
        <v>1355</v>
      </c>
    </row>
    <row r="298" spans="1:4">
      <c r="A298" s="1062">
        <v>297</v>
      </c>
      <c r="B298" t="s">
        <v>1344</v>
      </c>
      <c r="C298" t="s">
        <v>1356</v>
      </c>
      <c r="D298" t="s">
        <v>1357</v>
      </c>
    </row>
    <row r="299" spans="1:4">
      <c r="A299" s="1062">
        <v>298</v>
      </c>
      <c r="B299" t="s">
        <v>1358</v>
      </c>
      <c r="C299" t="s">
        <v>1213</v>
      </c>
      <c r="D299" t="s">
        <v>1360</v>
      </c>
    </row>
    <row r="300" spans="1:4">
      <c r="A300" s="1062">
        <v>299</v>
      </c>
      <c r="B300" t="s">
        <v>1358</v>
      </c>
      <c r="C300" t="s">
        <v>1361</v>
      </c>
      <c r="D300" t="s">
        <v>1362</v>
      </c>
    </row>
    <row r="301" spans="1:4">
      <c r="A301" s="1062">
        <v>300</v>
      </c>
      <c r="B301" t="s">
        <v>1358</v>
      </c>
      <c r="C301" t="s">
        <v>1363</v>
      </c>
      <c r="D301" t="s">
        <v>1364</v>
      </c>
    </row>
    <row r="302" spans="1:4">
      <c r="A302" s="1062">
        <v>301</v>
      </c>
      <c r="B302" t="s">
        <v>1358</v>
      </c>
      <c r="C302" t="s">
        <v>1365</v>
      </c>
      <c r="D302" t="s">
        <v>1366</v>
      </c>
    </row>
    <row r="303" spans="1:4">
      <c r="A303" s="1062">
        <v>302</v>
      </c>
      <c r="B303" t="s">
        <v>1358</v>
      </c>
      <c r="C303" t="s">
        <v>1367</v>
      </c>
      <c r="D303" t="s">
        <v>1368</v>
      </c>
    </row>
    <row r="304" spans="1:4">
      <c r="A304" s="1062">
        <v>303</v>
      </c>
      <c r="B304" t="s">
        <v>1358</v>
      </c>
      <c r="C304" t="s">
        <v>1369</v>
      </c>
      <c r="D304" t="s">
        <v>1370</v>
      </c>
    </row>
    <row r="305" spans="1:4">
      <c r="A305" s="1062">
        <v>304</v>
      </c>
      <c r="B305" t="s">
        <v>1358</v>
      </c>
      <c r="C305" t="s">
        <v>892</v>
      </c>
      <c r="D305" t="s">
        <v>1371</v>
      </c>
    </row>
    <row r="306" spans="1:4">
      <c r="A306" s="1062">
        <v>305</v>
      </c>
      <c r="B306" t="s">
        <v>1358</v>
      </c>
      <c r="C306" t="s">
        <v>1372</v>
      </c>
      <c r="D306" t="s">
        <v>1373</v>
      </c>
    </row>
    <row r="307" spans="1:4">
      <c r="A307" s="1062">
        <v>306</v>
      </c>
      <c r="B307" t="s">
        <v>1358</v>
      </c>
      <c r="C307" t="s">
        <v>1374</v>
      </c>
      <c r="D307" t="s">
        <v>1375</v>
      </c>
    </row>
    <row r="308" spans="1:4">
      <c r="A308" s="1062">
        <v>307</v>
      </c>
      <c r="B308" t="s">
        <v>1358</v>
      </c>
      <c r="C308" t="s">
        <v>1376</v>
      </c>
      <c r="D308" t="s">
        <v>1377</v>
      </c>
    </row>
    <row r="309" spans="1:4">
      <c r="A309" s="1062">
        <v>308</v>
      </c>
      <c r="B309" t="s">
        <v>1358</v>
      </c>
      <c r="C309" t="s">
        <v>1378</v>
      </c>
      <c r="D309" t="s">
        <v>1379</v>
      </c>
    </row>
    <row r="310" spans="1:4">
      <c r="A310" s="1062">
        <v>309</v>
      </c>
      <c r="B310" t="s">
        <v>1358</v>
      </c>
      <c r="C310" t="s">
        <v>1358</v>
      </c>
      <c r="D310" t="s">
        <v>1359</v>
      </c>
    </row>
    <row r="311" spans="1:4">
      <c r="A311" s="1062">
        <v>310</v>
      </c>
      <c r="B311" t="s">
        <v>1358</v>
      </c>
      <c r="C311" t="s">
        <v>1380</v>
      </c>
      <c r="D311" t="s">
        <v>1381</v>
      </c>
    </row>
    <row r="312" spans="1:4">
      <c r="A312" s="1062">
        <v>311</v>
      </c>
      <c r="B312" t="s">
        <v>1382</v>
      </c>
      <c r="C312" t="s">
        <v>1384</v>
      </c>
      <c r="D312" t="s">
        <v>1385</v>
      </c>
    </row>
    <row r="313" spans="1:4">
      <c r="A313" s="1062">
        <v>312</v>
      </c>
      <c r="B313" t="s">
        <v>1382</v>
      </c>
      <c r="C313" t="s">
        <v>1037</v>
      </c>
      <c r="D313" t="s">
        <v>1386</v>
      </c>
    </row>
    <row r="314" spans="1:4">
      <c r="A314" s="1062">
        <v>313</v>
      </c>
      <c r="B314" t="s">
        <v>1382</v>
      </c>
      <c r="C314" t="s">
        <v>1387</v>
      </c>
      <c r="D314" t="s">
        <v>1388</v>
      </c>
    </row>
    <row r="315" spans="1:4">
      <c r="A315" s="1062">
        <v>314</v>
      </c>
      <c r="B315" t="s">
        <v>1382</v>
      </c>
      <c r="C315" t="s">
        <v>1060</v>
      </c>
      <c r="D315" t="s">
        <v>1389</v>
      </c>
    </row>
    <row r="316" spans="1:4">
      <c r="A316" s="1062">
        <v>315</v>
      </c>
      <c r="B316" t="s">
        <v>1382</v>
      </c>
      <c r="C316" t="s">
        <v>1043</v>
      </c>
      <c r="D316" t="s">
        <v>1390</v>
      </c>
    </row>
    <row r="317" spans="1:4">
      <c r="A317" s="1062">
        <v>316</v>
      </c>
      <c r="B317" t="s">
        <v>1382</v>
      </c>
      <c r="C317" t="s">
        <v>1391</v>
      </c>
      <c r="D317" t="s">
        <v>1392</v>
      </c>
    </row>
    <row r="318" spans="1:4">
      <c r="A318" s="1062">
        <v>317</v>
      </c>
      <c r="B318" t="s">
        <v>1382</v>
      </c>
      <c r="C318" t="s">
        <v>1393</v>
      </c>
      <c r="D318" t="s">
        <v>1394</v>
      </c>
    </row>
    <row r="319" spans="1:4">
      <c r="A319" s="1062">
        <v>318</v>
      </c>
      <c r="B319" t="s">
        <v>1382</v>
      </c>
      <c r="C319" t="s">
        <v>1395</v>
      </c>
      <c r="D319" t="s">
        <v>1396</v>
      </c>
    </row>
    <row r="320" spans="1:4">
      <c r="A320" s="1062">
        <v>319</v>
      </c>
      <c r="B320" t="s">
        <v>1382</v>
      </c>
      <c r="C320" t="s">
        <v>1382</v>
      </c>
      <c r="D320" t="s">
        <v>1383</v>
      </c>
    </row>
    <row r="321" spans="1:4">
      <c r="A321" s="1062">
        <v>320</v>
      </c>
      <c r="B321" t="s">
        <v>1382</v>
      </c>
      <c r="C321" t="s">
        <v>1266</v>
      </c>
      <c r="D321" t="s">
        <v>1397</v>
      </c>
    </row>
    <row r="322" spans="1:4">
      <c r="A322" s="1062">
        <v>321</v>
      </c>
      <c r="B322" t="s">
        <v>1382</v>
      </c>
      <c r="C322" t="s">
        <v>1398</v>
      </c>
      <c r="D322" t="s">
        <v>1399</v>
      </c>
    </row>
    <row r="323" spans="1:4">
      <c r="A323" s="1062">
        <v>322</v>
      </c>
      <c r="B323" t="s">
        <v>1382</v>
      </c>
      <c r="C323" t="s">
        <v>1173</v>
      </c>
      <c r="D323" t="s">
        <v>1400</v>
      </c>
    </row>
    <row r="324" spans="1:4">
      <c r="A324" s="1062">
        <v>323</v>
      </c>
      <c r="B324" t="s">
        <v>1401</v>
      </c>
      <c r="C324" t="s">
        <v>1403</v>
      </c>
      <c r="D324" t="s">
        <v>1404</v>
      </c>
    </row>
    <row r="325" spans="1:4">
      <c r="A325" s="1062">
        <v>324</v>
      </c>
      <c r="B325" t="s">
        <v>1401</v>
      </c>
      <c r="C325" t="s">
        <v>979</v>
      </c>
      <c r="D325" t="s">
        <v>1405</v>
      </c>
    </row>
    <row r="326" spans="1:4">
      <c r="A326" s="1062">
        <v>325</v>
      </c>
      <c r="B326" t="s">
        <v>1401</v>
      </c>
      <c r="C326" t="s">
        <v>1406</v>
      </c>
      <c r="D326" t="s">
        <v>1407</v>
      </c>
    </row>
    <row r="327" spans="1:4">
      <c r="A327" s="1062">
        <v>326</v>
      </c>
      <c r="B327" t="s">
        <v>1401</v>
      </c>
      <c r="C327" t="s">
        <v>1408</v>
      </c>
      <c r="D327" t="s">
        <v>1409</v>
      </c>
    </row>
    <row r="328" spans="1:4">
      <c r="A328" s="1062">
        <v>327</v>
      </c>
      <c r="B328" t="s">
        <v>1401</v>
      </c>
      <c r="C328" t="s">
        <v>1410</v>
      </c>
      <c r="D328" t="s">
        <v>1411</v>
      </c>
    </row>
    <row r="329" spans="1:4">
      <c r="A329" s="1062">
        <v>328</v>
      </c>
      <c r="B329" t="s">
        <v>1401</v>
      </c>
      <c r="C329" t="s">
        <v>1401</v>
      </c>
      <c r="D329" t="s">
        <v>1402</v>
      </c>
    </row>
    <row r="330" spans="1:4">
      <c r="A330" s="1062">
        <v>329</v>
      </c>
      <c r="B330" t="s">
        <v>1401</v>
      </c>
      <c r="C330" t="s">
        <v>1412</v>
      </c>
      <c r="D330" t="s">
        <v>1413</v>
      </c>
    </row>
    <row r="331" spans="1:4">
      <c r="A331" s="1062">
        <v>330</v>
      </c>
      <c r="B331" t="s">
        <v>1401</v>
      </c>
      <c r="C331" t="s">
        <v>1414</v>
      </c>
      <c r="D331" t="s">
        <v>1415</v>
      </c>
    </row>
    <row r="332" spans="1:4">
      <c r="A332" s="1062">
        <v>331</v>
      </c>
      <c r="B332" t="s">
        <v>1401</v>
      </c>
      <c r="C332" t="s">
        <v>1416</v>
      </c>
      <c r="D332" t="s">
        <v>1417</v>
      </c>
    </row>
    <row r="333" spans="1:4">
      <c r="A333" s="1062">
        <v>332</v>
      </c>
      <c r="B333" t="s">
        <v>1401</v>
      </c>
      <c r="C333" t="s">
        <v>1418</v>
      </c>
      <c r="D333" t="s">
        <v>1419</v>
      </c>
    </row>
    <row r="334" spans="1:4">
      <c r="A334" s="1062">
        <v>333</v>
      </c>
      <c r="B334" t="s">
        <v>1420</v>
      </c>
      <c r="C334" t="s">
        <v>1422</v>
      </c>
      <c r="D334" t="s">
        <v>1423</v>
      </c>
    </row>
    <row r="335" spans="1:4">
      <c r="A335" s="1062">
        <v>334</v>
      </c>
      <c r="B335" t="s">
        <v>1420</v>
      </c>
      <c r="C335" t="s">
        <v>1424</v>
      </c>
      <c r="D335" t="s">
        <v>1425</v>
      </c>
    </row>
    <row r="336" spans="1:4">
      <c r="A336" s="1062">
        <v>335</v>
      </c>
      <c r="B336" t="s">
        <v>1420</v>
      </c>
      <c r="C336" t="s">
        <v>1426</v>
      </c>
      <c r="D336" t="s">
        <v>1427</v>
      </c>
    </row>
    <row r="337" spans="1:4">
      <c r="A337" s="1062">
        <v>336</v>
      </c>
      <c r="B337" t="s">
        <v>1420</v>
      </c>
      <c r="C337" t="s">
        <v>1428</v>
      </c>
      <c r="D337" t="s">
        <v>1429</v>
      </c>
    </row>
    <row r="338" spans="1:4">
      <c r="A338" s="1062">
        <v>337</v>
      </c>
      <c r="B338" t="s">
        <v>1420</v>
      </c>
      <c r="C338" t="s">
        <v>1147</v>
      </c>
      <c r="D338" t="s">
        <v>1430</v>
      </c>
    </row>
    <row r="339" spans="1:4">
      <c r="A339" s="1062">
        <v>338</v>
      </c>
      <c r="B339" t="s">
        <v>1420</v>
      </c>
      <c r="C339" t="s">
        <v>1431</v>
      </c>
      <c r="D339" t="s">
        <v>1432</v>
      </c>
    </row>
    <row r="340" spans="1:4">
      <c r="A340" s="1062">
        <v>339</v>
      </c>
      <c r="B340" t="s">
        <v>1420</v>
      </c>
      <c r="C340" t="s">
        <v>1433</v>
      </c>
      <c r="D340" t="s">
        <v>1434</v>
      </c>
    </row>
    <row r="341" spans="1:4">
      <c r="A341" s="1062">
        <v>340</v>
      </c>
      <c r="B341" t="s">
        <v>1420</v>
      </c>
      <c r="C341" t="s">
        <v>1420</v>
      </c>
      <c r="D341" t="s">
        <v>1421</v>
      </c>
    </row>
    <row r="342" spans="1:4">
      <c r="A342" s="1062">
        <v>341</v>
      </c>
      <c r="B342" t="s">
        <v>1420</v>
      </c>
      <c r="C342" t="s">
        <v>1435</v>
      </c>
      <c r="D342" t="s">
        <v>1436</v>
      </c>
    </row>
    <row r="343" spans="1:4">
      <c r="A343" s="1062">
        <v>342</v>
      </c>
      <c r="B343" t="s">
        <v>1420</v>
      </c>
      <c r="C343" t="s">
        <v>1437</v>
      </c>
      <c r="D343" t="s">
        <v>1438</v>
      </c>
    </row>
    <row r="344" spans="1:4">
      <c r="A344" s="1062">
        <v>343</v>
      </c>
      <c r="B344" t="s">
        <v>1420</v>
      </c>
      <c r="C344" t="s">
        <v>1439</v>
      </c>
      <c r="D344" t="s">
        <v>1440</v>
      </c>
    </row>
    <row r="345" spans="1:4">
      <c r="A345" s="1062">
        <v>344</v>
      </c>
      <c r="B345" t="s">
        <v>1441</v>
      </c>
      <c r="C345" t="s">
        <v>1443</v>
      </c>
      <c r="D345" t="s">
        <v>1444</v>
      </c>
    </row>
    <row r="346" spans="1:4">
      <c r="A346" s="1062">
        <v>345</v>
      </c>
      <c r="B346" t="s">
        <v>1441</v>
      </c>
      <c r="C346" t="s">
        <v>1445</v>
      </c>
      <c r="D346" t="s">
        <v>1446</v>
      </c>
    </row>
    <row r="347" spans="1:4">
      <c r="A347" s="1062">
        <v>346</v>
      </c>
      <c r="B347" t="s">
        <v>1441</v>
      </c>
      <c r="C347" t="s">
        <v>1078</v>
      </c>
      <c r="D347" t="s">
        <v>1447</v>
      </c>
    </row>
    <row r="348" spans="1:4">
      <c r="A348" s="1062">
        <v>347</v>
      </c>
      <c r="B348" t="s">
        <v>1441</v>
      </c>
      <c r="C348" t="s">
        <v>1127</v>
      </c>
      <c r="D348" t="s">
        <v>1448</v>
      </c>
    </row>
    <row r="349" spans="1:4">
      <c r="A349" s="1062">
        <v>348</v>
      </c>
      <c r="B349" t="s">
        <v>1441</v>
      </c>
      <c r="C349" t="s">
        <v>1449</v>
      </c>
      <c r="D349" t="s">
        <v>1450</v>
      </c>
    </row>
    <row r="350" spans="1:4">
      <c r="A350" s="1062">
        <v>349</v>
      </c>
      <c r="B350" t="s">
        <v>1441</v>
      </c>
      <c r="C350" t="s">
        <v>1451</v>
      </c>
      <c r="D350" t="s">
        <v>1452</v>
      </c>
    </row>
    <row r="351" spans="1:4">
      <c r="A351" s="1062">
        <v>350</v>
      </c>
      <c r="B351" t="s">
        <v>1441</v>
      </c>
      <c r="C351" t="s">
        <v>1129</v>
      </c>
      <c r="D351" t="s">
        <v>1453</v>
      </c>
    </row>
    <row r="352" spans="1:4">
      <c r="A352" s="1062">
        <v>351</v>
      </c>
      <c r="B352" t="s">
        <v>1441</v>
      </c>
      <c r="C352" t="s">
        <v>1454</v>
      </c>
      <c r="D352" t="s">
        <v>1455</v>
      </c>
    </row>
    <row r="353" spans="1:4">
      <c r="A353" s="1062">
        <v>352</v>
      </c>
      <c r="B353" t="s">
        <v>1441</v>
      </c>
      <c r="C353" t="s">
        <v>1456</v>
      </c>
      <c r="D353" t="s">
        <v>1457</v>
      </c>
    </row>
    <row r="354" spans="1:4">
      <c r="A354" s="1062">
        <v>353</v>
      </c>
      <c r="B354" t="s">
        <v>1441</v>
      </c>
      <c r="C354" t="s">
        <v>1441</v>
      </c>
      <c r="D354" t="s">
        <v>1442</v>
      </c>
    </row>
    <row r="355" spans="1:4">
      <c r="A355" s="1062">
        <v>354</v>
      </c>
      <c r="B355" t="s">
        <v>1441</v>
      </c>
      <c r="C355" t="s">
        <v>1458</v>
      </c>
      <c r="D355" t="s">
        <v>1459</v>
      </c>
    </row>
    <row r="356" spans="1:4">
      <c r="A356" s="1062">
        <v>355</v>
      </c>
      <c r="B356" t="s">
        <v>1460</v>
      </c>
      <c r="C356" t="s">
        <v>1462</v>
      </c>
      <c r="D356" t="s">
        <v>1463</v>
      </c>
    </row>
    <row r="357" spans="1:4">
      <c r="A357" s="1062">
        <v>356</v>
      </c>
      <c r="B357" t="s">
        <v>1460</v>
      </c>
      <c r="C357" t="s">
        <v>1464</v>
      </c>
      <c r="D357" t="s">
        <v>1465</v>
      </c>
    </row>
    <row r="358" spans="1:4">
      <c r="A358" s="1062">
        <v>357</v>
      </c>
      <c r="B358" t="s">
        <v>1460</v>
      </c>
      <c r="C358" t="s">
        <v>1466</v>
      </c>
      <c r="D358" t="s">
        <v>1467</v>
      </c>
    </row>
    <row r="359" spans="1:4">
      <c r="A359" s="1062">
        <v>358</v>
      </c>
      <c r="B359" t="s">
        <v>1460</v>
      </c>
      <c r="C359" t="s">
        <v>1233</v>
      </c>
      <c r="D359" t="s">
        <v>1468</v>
      </c>
    </row>
    <row r="360" spans="1:4">
      <c r="A360" s="1062">
        <v>359</v>
      </c>
      <c r="B360" t="s">
        <v>1460</v>
      </c>
      <c r="C360" t="s">
        <v>1064</v>
      </c>
      <c r="D360" t="s">
        <v>1469</v>
      </c>
    </row>
    <row r="361" spans="1:4">
      <c r="A361" s="1062">
        <v>360</v>
      </c>
      <c r="B361" t="s">
        <v>1460</v>
      </c>
      <c r="C361" t="s">
        <v>1460</v>
      </c>
      <c r="D361" t="s">
        <v>1461</v>
      </c>
    </row>
    <row r="362" spans="1:4">
      <c r="A362" s="1062">
        <v>361</v>
      </c>
      <c r="B362" t="s">
        <v>1460</v>
      </c>
      <c r="C362" t="s">
        <v>1470</v>
      </c>
      <c r="D362" t="s">
        <v>1471</v>
      </c>
    </row>
    <row r="363" spans="1:4">
      <c r="A363" s="1062">
        <v>362</v>
      </c>
      <c r="B363" t="s">
        <v>1472</v>
      </c>
      <c r="C363" t="s">
        <v>1422</v>
      </c>
      <c r="D363" t="s">
        <v>1474</v>
      </c>
    </row>
    <row r="364" spans="1:4">
      <c r="A364" s="1062">
        <v>363</v>
      </c>
      <c r="B364" t="s">
        <v>1472</v>
      </c>
      <c r="C364" t="s">
        <v>1475</v>
      </c>
      <c r="D364" t="s">
        <v>1476</v>
      </c>
    </row>
    <row r="365" spans="1:4">
      <c r="A365" s="1062">
        <v>364</v>
      </c>
      <c r="B365" t="s">
        <v>1472</v>
      </c>
      <c r="C365" t="s">
        <v>1219</v>
      </c>
      <c r="D365" t="s">
        <v>1477</v>
      </c>
    </row>
    <row r="366" spans="1:4">
      <c r="A366" s="1062">
        <v>365</v>
      </c>
      <c r="B366" t="s">
        <v>1472</v>
      </c>
      <c r="C366" t="s">
        <v>1478</v>
      </c>
      <c r="D366" t="s">
        <v>1479</v>
      </c>
    </row>
    <row r="367" spans="1:4">
      <c r="A367" s="1062">
        <v>366</v>
      </c>
      <c r="B367" t="s">
        <v>1472</v>
      </c>
      <c r="C367" t="s">
        <v>1480</v>
      </c>
      <c r="D367" t="s">
        <v>1481</v>
      </c>
    </row>
    <row r="368" spans="1:4">
      <c r="A368" s="1062">
        <v>367</v>
      </c>
      <c r="B368" t="s">
        <v>1472</v>
      </c>
      <c r="C368" t="s">
        <v>850</v>
      </c>
      <c r="D368" t="s">
        <v>1482</v>
      </c>
    </row>
    <row r="369" spans="1:4">
      <c r="A369" s="1062">
        <v>368</v>
      </c>
      <c r="B369" t="s">
        <v>1472</v>
      </c>
      <c r="C369" t="s">
        <v>1483</v>
      </c>
      <c r="D369" t="s">
        <v>1484</v>
      </c>
    </row>
    <row r="370" spans="1:4">
      <c r="A370" s="1062">
        <v>369</v>
      </c>
      <c r="B370" t="s">
        <v>1472</v>
      </c>
      <c r="C370" t="s">
        <v>1485</v>
      </c>
      <c r="D370" t="s">
        <v>1486</v>
      </c>
    </row>
    <row r="371" spans="1:4">
      <c r="A371" s="1062">
        <v>370</v>
      </c>
      <c r="B371" t="s">
        <v>1472</v>
      </c>
      <c r="C371" t="s">
        <v>1472</v>
      </c>
      <c r="D371" t="s">
        <v>1473</v>
      </c>
    </row>
    <row r="372" spans="1:4">
      <c r="A372" s="1062">
        <v>371</v>
      </c>
      <c r="B372" t="s">
        <v>1472</v>
      </c>
      <c r="C372" t="s">
        <v>1487</v>
      </c>
      <c r="D372" t="s">
        <v>1488</v>
      </c>
    </row>
    <row r="373" spans="1:4">
      <c r="A373" s="1062">
        <v>372</v>
      </c>
      <c r="B373" t="s">
        <v>1472</v>
      </c>
      <c r="C373" t="s">
        <v>1489</v>
      </c>
      <c r="D373" t="s">
        <v>1490</v>
      </c>
    </row>
    <row r="374" spans="1:4">
      <c r="A374" s="1062">
        <v>373</v>
      </c>
      <c r="B374" t="s">
        <v>1472</v>
      </c>
      <c r="C374" t="s">
        <v>1491</v>
      </c>
      <c r="D374" t="s">
        <v>1492</v>
      </c>
    </row>
    <row r="375" spans="1:4">
      <c r="A375" s="1062">
        <v>374</v>
      </c>
      <c r="B375" t="s">
        <v>1493</v>
      </c>
      <c r="C375" t="s">
        <v>1495</v>
      </c>
      <c r="D375" t="s">
        <v>1496</v>
      </c>
    </row>
    <row r="376" spans="1:4">
      <c r="A376" s="1062">
        <v>375</v>
      </c>
      <c r="B376" t="s">
        <v>1493</v>
      </c>
      <c r="C376" t="s">
        <v>1497</v>
      </c>
      <c r="D376" t="s">
        <v>1498</v>
      </c>
    </row>
    <row r="377" spans="1:4">
      <c r="A377" s="1062">
        <v>376</v>
      </c>
      <c r="B377" t="s">
        <v>1493</v>
      </c>
      <c r="C377" t="s">
        <v>1499</v>
      </c>
      <c r="D377" t="s">
        <v>1500</v>
      </c>
    </row>
    <row r="378" spans="1:4">
      <c r="A378" s="1062">
        <v>377</v>
      </c>
      <c r="B378" t="s">
        <v>1493</v>
      </c>
      <c r="C378" t="s">
        <v>1501</v>
      </c>
      <c r="D378" t="s">
        <v>1502</v>
      </c>
    </row>
    <row r="379" spans="1:4">
      <c r="A379" s="1062">
        <v>378</v>
      </c>
      <c r="B379" t="s">
        <v>1493</v>
      </c>
      <c r="C379" t="s">
        <v>1503</v>
      </c>
      <c r="D379" t="s">
        <v>1504</v>
      </c>
    </row>
    <row r="380" spans="1:4">
      <c r="A380" s="1062">
        <v>379</v>
      </c>
      <c r="B380" t="s">
        <v>1493</v>
      </c>
      <c r="C380" t="s">
        <v>1505</v>
      </c>
      <c r="D380" t="s">
        <v>1506</v>
      </c>
    </row>
    <row r="381" spans="1:4">
      <c r="A381" s="1062">
        <v>380</v>
      </c>
      <c r="B381" t="s">
        <v>1493</v>
      </c>
      <c r="C381" t="s">
        <v>1507</v>
      </c>
      <c r="D381" t="s">
        <v>1508</v>
      </c>
    </row>
    <row r="382" spans="1:4">
      <c r="A382" s="1062">
        <v>381</v>
      </c>
      <c r="B382" t="s">
        <v>1493</v>
      </c>
      <c r="C382" t="s">
        <v>1493</v>
      </c>
      <c r="D382" t="s">
        <v>1494</v>
      </c>
    </row>
    <row r="383" spans="1:4">
      <c r="A383" s="1062">
        <v>382</v>
      </c>
      <c r="B383" t="s">
        <v>1493</v>
      </c>
      <c r="C383" t="s">
        <v>1509</v>
      </c>
      <c r="D383" t="s">
        <v>1510</v>
      </c>
    </row>
    <row r="384" spans="1:4">
      <c r="A384" s="1062">
        <v>383</v>
      </c>
      <c r="B384" t="s">
        <v>1493</v>
      </c>
      <c r="C384" t="s">
        <v>1511</v>
      </c>
      <c r="D384" t="s">
        <v>1512</v>
      </c>
    </row>
    <row r="385" spans="1:4">
      <c r="A385" s="1062">
        <v>384</v>
      </c>
      <c r="B385" t="s">
        <v>1493</v>
      </c>
      <c r="C385" t="s">
        <v>1513</v>
      </c>
      <c r="D385" t="s">
        <v>1514</v>
      </c>
    </row>
    <row r="386" spans="1:4">
      <c r="A386" s="1062">
        <v>385</v>
      </c>
      <c r="B386" t="s">
        <v>1515</v>
      </c>
      <c r="C386" t="s">
        <v>1517</v>
      </c>
      <c r="D386" t="s">
        <v>1518</v>
      </c>
    </row>
    <row r="387" spans="1:4">
      <c r="A387" s="1062">
        <v>386</v>
      </c>
      <c r="B387" t="s">
        <v>1515</v>
      </c>
      <c r="C387" t="s">
        <v>1515</v>
      </c>
      <c r="D387" t="s">
        <v>1516</v>
      </c>
    </row>
    <row r="388" spans="1:4">
      <c r="A388" s="1062">
        <v>387</v>
      </c>
      <c r="B388" t="s">
        <v>1515</v>
      </c>
      <c r="C388" t="s">
        <v>1519</v>
      </c>
      <c r="D388" t="s">
        <v>1520</v>
      </c>
    </row>
    <row r="389" spans="1:4">
      <c r="A389" s="1062">
        <v>388</v>
      </c>
      <c r="B389" t="s">
        <v>1515</v>
      </c>
      <c r="C389" t="s">
        <v>1521</v>
      </c>
      <c r="D389" t="s">
        <v>1522</v>
      </c>
    </row>
    <row r="390" spans="1:4">
      <c r="A390" s="1062">
        <v>389</v>
      </c>
      <c r="B390" t="s">
        <v>1523</v>
      </c>
      <c r="C390" t="s">
        <v>1525</v>
      </c>
      <c r="D390" t="s">
        <v>1526</v>
      </c>
    </row>
    <row r="391" spans="1:4">
      <c r="A391" s="1062">
        <v>390</v>
      </c>
      <c r="B391" t="s">
        <v>1523</v>
      </c>
      <c r="C391" t="s">
        <v>1527</v>
      </c>
      <c r="D391" t="s">
        <v>1528</v>
      </c>
    </row>
    <row r="392" spans="1:4">
      <c r="A392" s="1062">
        <v>391</v>
      </c>
      <c r="B392" t="s">
        <v>1523</v>
      </c>
      <c r="C392" t="s">
        <v>1529</v>
      </c>
      <c r="D392" t="s">
        <v>1530</v>
      </c>
    </row>
    <row r="393" spans="1:4">
      <c r="A393" s="1062">
        <v>392</v>
      </c>
      <c r="B393" t="s">
        <v>1523</v>
      </c>
      <c r="C393" t="s">
        <v>1531</v>
      </c>
      <c r="D393" t="s">
        <v>1532</v>
      </c>
    </row>
    <row r="394" spans="1:4">
      <c r="A394" s="1062">
        <v>393</v>
      </c>
      <c r="B394" t="s">
        <v>1523</v>
      </c>
      <c r="C394" t="s">
        <v>1533</v>
      </c>
      <c r="D394" t="s">
        <v>1534</v>
      </c>
    </row>
    <row r="395" spans="1:4">
      <c r="A395" s="1062">
        <v>394</v>
      </c>
      <c r="B395" t="s">
        <v>1523</v>
      </c>
      <c r="C395" t="s">
        <v>1535</v>
      </c>
      <c r="D395" t="s">
        <v>1536</v>
      </c>
    </row>
    <row r="396" spans="1:4">
      <c r="A396" s="1062">
        <v>395</v>
      </c>
      <c r="B396" t="s">
        <v>1523</v>
      </c>
      <c r="C396" t="s">
        <v>1105</v>
      </c>
      <c r="D396" t="s">
        <v>1537</v>
      </c>
    </row>
    <row r="397" spans="1:4">
      <c r="A397" s="1062">
        <v>396</v>
      </c>
      <c r="B397" t="s">
        <v>1523</v>
      </c>
      <c r="C397" t="s">
        <v>1538</v>
      </c>
      <c r="D397" t="s">
        <v>1539</v>
      </c>
    </row>
    <row r="398" spans="1:4">
      <c r="A398" s="1062">
        <v>397</v>
      </c>
      <c r="B398" t="s">
        <v>1523</v>
      </c>
      <c r="C398" t="s">
        <v>1540</v>
      </c>
      <c r="D398" t="s">
        <v>1541</v>
      </c>
    </row>
    <row r="399" spans="1:4">
      <c r="A399" s="1062">
        <v>398</v>
      </c>
      <c r="B399" t="s">
        <v>1523</v>
      </c>
      <c r="C399" t="s">
        <v>1523</v>
      </c>
      <c r="D399" t="s">
        <v>1524</v>
      </c>
    </row>
    <row r="400" spans="1:4">
      <c r="A400" s="1062">
        <v>399</v>
      </c>
      <c r="B400" t="s">
        <v>1523</v>
      </c>
      <c r="C400" t="s">
        <v>1542</v>
      </c>
      <c r="D400" t="s">
        <v>1543</v>
      </c>
    </row>
    <row r="401" spans="1:4">
      <c r="A401" s="1062">
        <v>400</v>
      </c>
      <c r="B401" t="s">
        <v>1544</v>
      </c>
      <c r="C401" t="s">
        <v>1546</v>
      </c>
      <c r="D401" t="s">
        <v>1547</v>
      </c>
    </row>
    <row r="402" spans="1:4">
      <c r="A402" s="1062">
        <v>401</v>
      </c>
      <c r="B402" t="s">
        <v>1544</v>
      </c>
      <c r="C402" t="s">
        <v>1548</v>
      </c>
      <c r="D402" t="s">
        <v>1549</v>
      </c>
    </row>
    <row r="403" spans="1:4">
      <c r="A403" s="1062">
        <v>402</v>
      </c>
      <c r="B403" t="s">
        <v>1544</v>
      </c>
      <c r="C403" t="s">
        <v>1550</v>
      </c>
      <c r="D403" t="s">
        <v>1551</v>
      </c>
    </row>
    <row r="404" spans="1:4">
      <c r="A404" s="1062">
        <v>403</v>
      </c>
      <c r="B404" t="s">
        <v>1544</v>
      </c>
      <c r="C404" t="s">
        <v>1552</v>
      </c>
      <c r="D404" t="s">
        <v>1553</v>
      </c>
    </row>
    <row r="405" spans="1:4">
      <c r="A405" s="1062">
        <v>404</v>
      </c>
      <c r="B405" t="s">
        <v>1544</v>
      </c>
      <c r="C405" t="s">
        <v>1554</v>
      </c>
      <c r="D405" t="s">
        <v>1555</v>
      </c>
    </row>
    <row r="406" spans="1:4">
      <c r="A406" s="1062">
        <v>405</v>
      </c>
      <c r="B406" t="s">
        <v>1544</v>
      </c>
      <c r="C406" t="s">
        <v>1556</v>
      </c>
      <c r="D406" t="s">
        <v>1557</v>
      </c>
    </row>
    <row r="407" spans="1:4">
      <c r="A407" s="1062">
        <v>406</v>
      </c>
      <c r="B407" t="s">
        <v>1544</v>
      </c>
      <c r="C407" t="s">
        <v>1171</v>
      </c>
      <c r="D407" t="s">
        <v>1558</v>
      </c>
    </row>
    <row r="408" spans="1:4">
      <c r="A408" s="1062">
        <v>407</v>
      </c>
      <c r="B408" t="s">
        <v>1544</v>
      </c>
      <c r="C408" t="s">
        <v>1559</v>
      </c>
      <c r="D408" t="s">
        <v>1560</v>
      </c>
    </row>
    <row r="409" spans="1:4">
      <c r="A409" s="1062">
        <v>408</v>
      </c>
      <c r="B409" t="s">
        <v>1544</v>
      </c>
      <c r="C409" t="s">
        <v>1437</v>
      </c>
      <c r="D409" t="s">
        <v>1561</v>
      </c>
    </row>
    <row r="410" spans="1:4">
      <c r="A410" s="1062">
        <v>409</v>
      </c>
      <c r="B410" t="s">
        <v>1544</v>
      </c>
      <c r="C410" t="s">
        <v>1544</v>
      </c>
      <c r="D410" t="s">
        <v>1545</v>
      </c>
    </row>
    <row r="411" spans="1:4">
      <c r="A411" s="1062">
        <v>410</v>
      </c>
      <c r="B411" t="s">
        <v>1544</v>
      </c>
      <c r="C411" t="s">
        <v>1562</v>
      </c>
      <c r="D411" t="s">
        <v>1563</v>
      </c>
    </row>
    <row r="412" spans="1:4">
      <c r="A412" s="1062">
        <v>411</v>
      </c>
      <c r="B412" t="s">
        <v>1544</v>
      </c>
      <c r="C412" t="s">
        <v>1564</v>
      </c>
      <c r="D412" t="s">
        <v>1565</v>
      </c>
    </row>
    <row r="413" spans="1:4">
      <c r="A413" s="1062">
        <v>412</v>
      </c>
      <c r="B413" t="s">
        <v>1566</v>
      </c>
      <c r="C413" t="s">
        <v>1568</v>
      </c>
      <c r="D413" t="s">
        <v>1569</v>
      </c>
    </row>
    <row r="414" spans="1:4">
      <c r="A414" s="1062">
        <v>413</v>
      </c>
      <c r="B414" t="s">
        <v>1566</v>
      </c>
      <c r="C414" t="s">
        <v>1570</v>
      </c>
      <c r="D414" t="s">
        <v>1571</v>
      </c>
    </row>
    <row r="415" spans="1:4">
      <c r="A415" s="1062">
        <v>414</v>
      </c>
      <c r="B415" t="s">
        <v>1566</v>
      </c>
      <c r="C415" t="s">
        <v>1299</v>
      </c>
      <c r="D415" t="s">
        <v>1572</v>
      </c>
    </row>
    <row r="416" spans="1:4">
      <c r="A416" s="1062">
        <v>415</v>
      </c>
      <c r="B416" t="s">
        <v>1566</v>
      </c>
      <c r="C416" t="s">
        <v>1573</v>
      </c>
      <c r="D416" t="s">
        <v>1574</v>
      </c>
    </row>
    <row r="417" spans="1:4">
      <c r="A417" s="1062">
        <v>416</v>
      </c>
      <c r="B417" t="s">
        <v>1566</v>
      </c>
      <c r="C417" t="s">
        <v>1575</v>
      </c>
      <c r="D417" t="s">
        <v>1576</v>
      </c>
    </row>
    <row r="418" spans="1:4">
      <c r="A418" s="1062">
        <v>417</v>
      </c>
      <c r="B418" t="s">
        <v>1566</v>
      </c>
      <c r="C418" t="s">
        <v>1577</v>
      </c>
      <c r="D418" t="s">
        <v>1578</v>
      </c>
    </row>
    <row r="419" spans="1:4">
      <c r="A419" s="1062">
        <v>418</v>
      </c>
      <c r="B419" t="s">
        <v>1566</v>
      </c>
      <c r="C419" t="s">
        <v>1579</v>
      </c>
      <c r="D419" t="s">
        <v>1580</v>
      </c>
    </row>
    <row r="420" spans="1:4">
      <c r="A420" s="1062">
        <v>419</v>
      </c>
      <c r="B420" t="s">
        <v>1566</v>
      </c>
      <c r="C420" t="s">
        <v>1566</v>
      </c>
      <c r="D420" t="s">
        <v>1567</v>
      </c>
    </row>
    <row r="421" spans="1:4">
      <c r="A421" s="1062">
        <v>420</v>
      </c>
      <c r="B421" t="s">
        <v>1566</v>
      </c>
      <c r="C421" t="s">
        <v>1581</v>
      </c>
      <c r="D421" t="s">
        <v>1582</v>
      </c>
    </row>
    <row r="422" spans="1:4">
      <c r="A422" s="1062">
        <v>421</v>
      </c>
      <c r="B422" t="s">
        <v>1583</v>
      </c>
      <c r="C422" t="s">
        <v>1062</v>
      </c>
      <c r="D422" t="s">
        <v>1585</v>
      </c>
    </row>
    <row r="423" spans="1:4">
      <c r="A423" s="1062">
        <v>422</v>
      </c>
      <c r="B423" t="s">
        <v>1583</v>
      </c>
      <c r="C423" t="s">
        <v>1586</v>
      </c>
      <c r="D423" t="s">
        <v>1587</v>
      </c>
    </row>
    <row r="424" spans="1:4">
      <c r="A424" s="1062">
        <v>423</v>
      </c>
      <c r="B424" t="s">
        <v>1583</v>
      </c>
      <c r="C424" t="s">
        <v>1171</v>
      </c>
      <c r="D424" t="s">
        <v>1588</v>
      </c>
    </row>
    <row r="425" spans="1:4">
      <c r="A425" s="1062">
        <v>424</v>
      </c>
      <c r="B425" t="s">
        <v>1583</v>
      </c>
      <c r="C425" t="s">
        <v>1589</v>
      </c>
      <c r="D425" t="s">
        <v>1590</v>
      </c>
    </row>
    <row r="426" spans="1:4">
      <c r="A426" s="1062">
        <v>425</v>
      </c>
      <c r="B426" t="s">
        <v>1583</v>
      </c>
      <c r="C426" t="s">
        <v>1591</v>
      </c>
      <c r="D426" t="s">
        <v>1592</v>
      </c>
    </row>
    <row r="427" spans="1:4">
      <c r="A427" s="1062">
        <v>426</v>
      </c>
      <c r="B427" t="s">
        <v>1583</v>
      </c>
      <c r="C427" t="s">
        <v>1593</v>
      </c>
      <c r="D427" t="s">
        <v>1594</v>
      </c>
    </row>
    <row r="428" spans="1:4">
      <c r="A428" s="1062">
        <v>427</v>
      </c>
      <c r="B428" t="s">
        <v>1583</v>
      </c>
      <c r="C428" t="s">
        <v>1595</v>
      </c>
      <c r="D428" t="s">
        <v>1596</v>
      </c>
    </row>
    <row r="429" spans="1:4">
      <c r="A429" s="1062">
        <v>428</v>
      </c>
      <c r="B429" t="s">
        <v>1583</v>
      </c>
      <c r="C429" t="s">
        <v>1583</v>
      </c>
      <c r="D429" t="s">
        <v>1584</v>
      </c>
    </row>
    <row r="430" spans="1:4">
      <c r="A430" s="1062">
        <v>429</v>
      </c>
      <c r="B430" t="s">
        <v>1583</v>
      </c>
      <c r="C430" t="s">
        <v>1597</v>
      </c>
      <c r="D430" t="s">
        <v>1598</v>
      </c>
    </row>
    <row r="431" spans="1:4">
      <c r="A431" s="1062">
        <v>430</v>
      </c>
      <c r="B431" t="s">
        <v>1583</v>
      </c>
      <c r="C431" t="s">
        <v>1491</v>
      </c>
      <c r="D431" t="s">
        <v>1599</v>
      </c>
    </row>
    <row r="432" spans="1:4">
      <c r="A432" s="1062">
        <v>431</v>
      </c>
      <c r="B432" t="s">
        <v>1600</v>
      </c>
      <c r="C432" t="s">
        <v>1078</v>
      </c>
      <c r="D432" t="s">
        <v>1602</v>
      </c>
    </row>
    <row r="433" spans="1:4">
      <c r="A433" s="1062">
        <v>432</v>
      </c>
      <c r="B433" t="s">
        <v>1600</v>
      </c>
      <c r="C433" t="s">
        <v>1603</v>
      </c>
      <c r="D433" t="s">
        <v>1604</v>
      </c>
    </row>
    <row r="434" spans="1:4">
      <c r="A434" s="1062">
        <v>433</v>
      </c>
      <c r="B434" t="s">
        <v>1600</v>
      </c>
      <c r="C434" t="s">
        <v>1605</v>
      </c>
      <c r="D434" t="s">
        <v>1606</v>
      </c>
    </row>
    <row r="435" spans="1:4">
      <c r="A435" s="1062">
        <v>434</v>
      </c>
      <c r="B435" t="s">
        <v>1600</v>
      </c>
      <c r="C435" t="s">
        <v>1607</v>
      </c>
      <c r="D435" t="s">
        <v>1608</v>
      </c>
    </row>
    <row r="436" spans="1:4">
      <c r="A436" s="1062">
        <v>435</v>
      </c>
      <c r="B436" t="s">
        <v>1600</v>
      </c>
      <c r="C436" t="s">
        <v>1609</v>
      </c>
      <c r="D436" t="s">
        <v>1610</v>
      </c>
    </row>
    <row r="437" spans="1:4">
      <c r="A437" s="1062">
        <v>436</v>
      </c>
      <c r="B437" t="s">
        <v>1600</v>
      </c>
      <c r="C437" t="s">
        <v>1611</v>
      </c>
      <c r="D437" t="s">
        <v>1612</v>
      </c>
    </row>
    <row r="438" spans="1:4">
      <c r="A438" s="1062">
        <v>437</v>
      </c>
      <c r="B438" t="s">
        <v>1600</v>
      </c>
      <c r="C438" t="s">
        <v>1600</v>
      </c>
      <c r="D438" t="s">
        <v>1601</v>
      </c>
    </row>
    <row r="439" spans="1:4">
      <c r="A439" s="1062">
        <v>438</v>
      </c>
      <c r="B439" t="s">
        <v>1600</v>
      </c>
      <c r="C439" t="s">
        <v>1613</v>
      </c>
      <c r="D439" t="s">
        <v>1614</v>
      </c>
    </row>
    <row r="440" spans="1:4">
      <c r="A440" s="1062">
        <v>439</v>
      </c>
      <c r="B440" t="s">
        <v>1615</v>
      </c>
      <c r="C440" t="s">
        <v>1617</v>
      </c>
      <c r="D440" t="s">
        <v>1618</v>
      </c>
    </row>
    <row r="441" spans="1:4">
      <c r="A441" s="1062">
        <v>440</v>
      </c>
      <c r="B441" t="s">
        <v>1615</v>
      </c>
      <c r="C441" t="s">
        <v>1037</v>
      </c>
      <c r="D441" t="s">
        <v>1619</v>
      </c>
    </row>
    <row r="442" spans="1:4">
      <c r="A442" s="1062">
        <v>441</v>
      </c>
      <c r="B442" t="s">
        <v>1615</v>
      </c>
      <c r="C442" t="s">
        <v>1620</v>
      </c>
      <c r="D442" t="s">
        <v>1621</v>
      </c>
    </row>
    <row r="443" spans="1:4">
      <c r="A443" s="1062">
        <v>442</v>
      </c>
      <c r="B443" t="s">
        <v>1615</v>
      </c>
      <c r="C443" t="s">
        <v>1064</v>
      </c>
      <c r="D443" t="s">
        <v>1622</v>
      </c>
    </row>
    <row r="444" spans="1:4">
      <c r="A444" s="1062">
        <v>443</v>
      </c>
      <c r="B444" t="s">
        <v>1615</v>
      </c>
      <c r="C444" t="s">
        <v>1623</v>
      </c>
      <c r="D444" t="s">
        <v>1624</v>
      </c>
    </row>
    <row r="445" spans="1:4">
      <c r="A445" s="1062">
        <v>444</v>
      </c>
      <c r="B445" t="s">
        <v>1615</v>
      </c>
      <c r="C445" t="s">
        <v>1625</v>
      </c>
      <c r="D445" t="s">
        <v>1626</v>
      </c>
    </row>
    <row r="446" spans="1:4">
      <c r="A446" s="1062">
        <v>445</v>
      </c>
      <c r="B446" t="s">
        <v>1615</v>
      </c>
      <c r="C446" t="s">
        <v>1627</v>
      </c>
      <c r="D446" t="s">
        <v>1628</v>
      </c>
    </row>
    <row r="447" spans="1:4">
      <c r="A447" s="1062">
        <v>446</v>
      </c>
      <c r="B447" t="s">
        <v>1615</v>
      </c>
      <c r="C447" t="s">
        <v>1629</v>
      </c>
      <c r="D447" t="s">
        <v>1630</v>
      </c>
    </row>
    <row r="448" spans="1:4">
      <c r="A448" s="1062">
        <v>447</v>
      </c>
      <c r="B448" t="s">
        <v>1615</v>
      </c>
      <c r="C448" t="s">
        <v>1631</v>
      </c>
      <c r="D448" t="s">
        <v>1632</v>
      </c>
    </row>
    <row r="449" spans="1:4">
      <c r="A449" s="1062">
        <v>448</v>
      </c>
      <c r="B449" t="s">
        <v>1615</v>
      </c>
      <c r="C449" t="s">
        <v>1633</v>
      </c>
      <c r="D449" t="s">
        <v>1634</v>
      </c>
    </row>
    <row r="450" spans="1:4">
      <c r="A450" s="1062">
        <v>449</v>
      </c>
      <c r="B450" t="s">
        <v>1615</v>
      </c>
      <c r="C450" t="s">
        <v>1635</v>
      </c>
      <c r="D450" t="s">
        <v>1636</v>
      </c>
    </row>
    <row r="451" spans="1:4">
      <c r="A451" s="1062">
        <v>450</v>
      </c>
      <c r="B451" t="s">
        <v>1615</v>
      </c>
      <c r="C451" t="s">
        <v>1615</v>
      </c>
      <c r="D451" t="s">
        <v>1616</v>
      </c>
    </row>
    <row r="452" spans="1:4">
      <c r="A452" s="1062">
        <v>451</v>
      </c>
      <c r="B452" t="s">
        <v>1615</v>
      </c>
      <c r="C452" t="s">
        <v>1637</v>
      </c>
      <c r="D452" t="s">
        <v>1638</v>
      </c>
    </row>
    <row r="453" spans="1:4">
      <c r="A453" s="1062">
        <v>452</v>
      </c>
      <c r="B453" t="s">
        <v>1615</v>
      </c>
      <c r="C453" t="s">
        <v>1639</v>
      </c>
      <c r="D453" t="s">
        <v>1640</v>
      </c>
    </row>
    <row r="454" spans="1:4">
      <c r="A454" s="1062">
        <v>453</v>
      </c>
      <c r="B454" t="s">
        <v>1615</v>
      </c>
      <c r="C454" t="s">
        <v>1641</v>
      </c>
      <c r="D454" t="s">
        <v>1642</v>
      </c>
    </row>
    <row r="455" spans="1:4">
      <c r="A455" s="1062">
        <v>454</v>
      </c>
      <c r="B455" t="s">
        <v>1643</v>
      </c>
      <c r="C455" t="s">
        <v>1645</v>
      </c>
      <c r="D455" t="s">
        <v>1646</v>
      </c>
    </row>
    <row r="456" spans="1:4">
      <c r="A456" s="1062">
        <v>455</v>
      </c>
      <c r="B456" t="s">
        <v>1643</v>
      </c>
      <c r="C456" t="s">
        <v>1647</v>
      </c>
      <c r="D456" t="s">
        <v>1648</v>
      </c>
    </row>
    <row r="457" spans="1:4">
      <c r="A457" s="1062">
        <v>456</v>
      </c>
      <c r="B457" t="s">
        <v>1643</v>
      </c>
      <c r="C457" t="s">
        <v>1649</v>
      </c>
      <c r="D457" t="s">
        <v>1650</v>
      </c>
    </row>
    <row r="458" spans="1:4">
      <c r="A458" s="1062">
        <v>457</v>
      </c>
      <c r="B458" t="s">
        <v>1643</v>
      </c>
      <c r="C458" t="s">
        <v>1651</v>
      </c>
      <c r="D458" t="s">
        <v>1652</v>
      </c>
    </row>
    <row r="459" spans="1:4">
      <c r="A459" s="1062">
        <v>458</v>
      </c>
      <c r="B459" t="s">
        <v>1643</v>
      </c>
      <c r="C459" t="s">
        <v>1078</v>
      </c>
      <c r="D459" t="s">
        <v>1653</v>
      </c>
    </row>
    <row r="460" spans="1:4">
      <c r="A460" s="1062">
        <v>459</v>
      </c>
      <c r="B460" t="s">
        <v>1643</v>
      </c>
      <c r="C460" t="s">
        <v>1654</v>
      </c>
      <c r="D460" t="s">
        <v>1655</v>
      </c>
    </row>
    <row r="461" spans="1:4">
      <c r="A461" s="1062">
        <v>460</v>
      </c>
      <c r="B461" t="s">
        <v>1643</v>
      </c>
      <c r="C461" t="s">
        <v>1656</v>
      </c>
      <c r="D461" t="s">
        <v>1657</v>
      </c>
    </row>
    <row r="462" spans="1:4">
      <c r="A462" s="1062">
        <v>461</v>
      </c>
      <c r="B462" t="s">
        <v>1643</v>
      </c>
      <c r="C462" t="s">
        <v>1658</v>
      </c>
      <c r="D462" t="s">
        <v>1659</v>
      </c>
    </row>
    <row r="463" spans="1:4">
      <c r="A463" s="1062">
        <v>462</v>
      </c>
      <c r="B463" t="s">
        <v>1643</v>
      </c>
      <c r="C463" t="s">
        <v>1660</v>
      </c>
      <c r="D463" t="s">
        <v>1661</v>
      </c>
    </row>
    <row r="464" spans="1:4">
      <c r="A464" s="1062">
        <v>463</v>
      </c>
      <c r="B464" t="s">
        <v>1643</v>
      </c>
      <c r="C464" t="s">
        <v>1643</v>
      </c>
      <c r="D464" t="s">
        <v>1644</v>
      </c>
    </row>
  </sheetData>
  <phoneticPr fontId="13"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D36"/>
  <sheetViews>
    <sheetView showGridLines="0" zoomScaleNormal="100" workbookViewId="0"/>
  </sheetViews>
  <sheetFormatPr defaultRowHeight="11.25"/>
  <cols>
    <col min="1" max="1" width="3.7109375" style="43" customWidth="1"/>
    <col min="2" max="2" width="90.7109375" style="43" customWidth="1"/>
    <col min="3" max="16384" width="9.140625" style="43"/>
  </cols>
  <sheetData>
    <row r="1" spans="2:4">
      <c r="B1" s="51" t="s">
        <v>60</v>
      </c>
    </row>
    <row r="2" spans="2:4" ht="90">
      <c r="B2" s="53" t="s">
        <v>503</v>
      </c>
    </row>
    <row r="3" spans="2:4" ht="67.5">
      <c r="B3" s="53" t="s">
        <v>391</v>
      </c>
    </row>
    <row r="4" spans="2:4" ht="33.75">
      <c r="B4" s="53" t="s">
        <v>605</v>
      </c>
    </row>
    <row r="5" spans="2:4">
      <c r="B5" s="53" t="s">
        <v>223</v>
      </c>
    </row>
    <row r="6" spans="2:4" ht="22.5">
      <c r="B6" s="53" t="s">
        <v>267</v>
      </c>
    </row>
    <row r="7" spans="2:4" ht="22.5">
      <c r="B7" s="53" t="s">
        <v>268</v>
      </c>
    </row>
    <row r="8" spans="2:4" ht="22.5">
      <c r="B8" s="53" t="s">
        <v>269</v>
      </c>
    </row>
    <row r="9" spans="2:4" ht="22.5">
      <c r="B9" s="53" t="s">
        <v>504</v>
      </c>
    </row>
    <row r="10" spans="2:4" ht="56.25">
      <c r="B10" s="53" t="s">
        <v>768</v>
      </c>
    </row>
    <row r="11" spans="2:4" ht="12.75">
      <c r="B11" s="222" t="s">
        <v>389</v>
      </c>
    </row>
    <row r="12" spans="2:4">
      <c r="B12" s="51" t="s">
        <v>182</v>
      </c>
    </row>
    <row r="13" spans="2:4" ht="22.5">
      <c r="B13" s="53" t="s">
        <v>198</v>
      </c>
    </row>
    <row r="14" spans="2:4" ht="67.5">
      <c r="B14" s="53" t="s">
        <v>251</v>
      </c>
    </row>
    <row r="15" spans="2:4" ht="22.5">
      <c r="B15" s="53" t="s">
        <v>231</v>
      </c>
    </row>
    <row r="16" spans="2:4">
      <c r="B16" s="51" t="s">
        <v>207</v>
      </c>
      <c r="D16" s="93"/>
    </row>
    <row r="17" spans="1:2" ht="33.75">
      <c r="B17" s="53" t="s">
        <v>265</v>
      </c>
    </row>
    <row r="18" spans="1:2" ht="33.75">
      <c r="B18" s="53" t="s">
        <v>266</v>
      </c>
    </row>
    <row r="19" spans="1:2">
      <c r="B19" s="53" t="s">
        <v>252</v>
      </c>
    </row>
    <row r="20" spans="1:2" ht="33.75">
      <c r="B20" s="53" t="s">
        <v>293</v>
      </c>
    </row>
    <row r="21" spans="1:2">
      <c r="B21" s="51" t="s">
        <v>220</v>
      </c>
    </row>
    <row r="22" spans="1:2">
      <c r="B22" s="53" t="s">
        <v>222</v>
      </c>
    </row>
    <row r="24" spans="1:2" ht="22.5">
      <c r="B24" s="224" t="s">
        <v>372</v>
      </c>
    </row>
    <row r="26" spans="1:2">
      <c r="B26" s="51" t="s">
        <v>333</v>
      </c>
    </row>
    <row r="27" spans="1:2" ht="22.5">
      <c r="B27" s="223" t="s">
        <v>476</v>
      </c>
    </row>
    <row r="28" spans="1:2" ht="56.25">
      <c r="B28" s="223" t="s">
        <v>475</v>
      </c>
    </row>
    <row r="29" spans="1:2">
      <c r="B29" s="311" t="s">
        <v>390</v>
      </c>
    </row>
    <row r="30" spans="1:2" ht="22.5">
      <c r="B30" s="223" t="s">
        <v>604</v>
      </c>
    </row>
    <row r="32" spans="1:2">
      <c r="A32" s="281"/>
      <c r="B32" s="282" t="s">
        <v>434</v>
      </c>
    </row>
    <row r="33" spans="1:2" ht="14.25">
      <c r="A33" s="283">
        <v>1</v>
      </c>
      <c r="B33" s="284" t="s">
        <v>435</v>
      </c>
    </row>
    <row r="34" spans="1:2" ht="14.25">
      <c r="A34" s="283">
        <v>2</v>
      </c>
      <c r="B34" s="284" t="s">
        <v>436</v>
      </c>
    </row>
    <row r="35" spans="1:2">
      <c r="B35" s="282" t="s">
        <v>437</v>
      </c>
    </row>
    <row r="36" spans="1:2">
      <c r="B36" s="284" t="s">
        <v>438</v>
      </c>
    </row>
  </sheetData>
  <phoneticPr fontId="13" type="noConversion"/>
  <pageMargins left="0.75" right="0.75" top="1" bottom="1" header="0.5" footer="0.5"/>
  <pageSetup paperSize="9" orientation="portrait" horizontalDpi="200" verticalDpi="2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
  <sheetViews>
    <sheetView showGridLines="0" zoomScaleNormal="100" workbookViewId="0"/>
  </sheetViews>
  <sheetFormatPr defaultRowHeight="11.25"/>
  <sheetData>
    <row r="1" spans="1:1">
      <c r="A1" s="3"/>
    </row>
  </sheetData>
  <phoneticPr fontId="13" type="noConversion"/>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zoomScaleNormal="100" workbookViewId="0"/>
  </sheetViews>
  <sheetFormatPr defaultRowHeight="11.25"/>
  <cols>
    <col min="1" max="16384" width="9.140625" style="174"/>
  </cols>
  <sheetData>
    <row r="1" spans="1:1">
      <c r="A1" s="192"/>
    </row>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13" type="noConversion"/>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825</vt:i4>
      </vt:variant>
    </vt:vector>
  </HeadingPairs>
  <TitlesOfParts>
    <vt:vector size="833" baseType="lpstr">
      <vt:lpstr>Инструкция</vt:lpstr>
      <vt:lpstr>Титульный</vt:lpstr>
      <vt:lpstr>Территории</vt:lpstr>
      <vt:lpstr>Перечень тарифов</vt:lpstr>
      <vt:lpstr>Форма 1.0.1 | Т-ТЭ | потр</vt:lpstr>
      <vt:lpstr>Форма 4.2.1 | Т-ТЭ | потр</vt:lpstr>
      <vt:lpstr>Комментарии</vt:lpstr>
      <vt:lpstr>Проверка</vt:lpstr>
      <vt:lpstr>activity</vt:lpstr>
      <vt:lpstr>add_CS_List05_1</vt:lpstr>
      <vt:lpstr>add_CS_List05_10</vt:lpstr>
      <vt:lpstr>add_CS_List05_2</vt:lpstr>
      <vt:lpstr>add_CS_List05_3</vt:lpstr>
      <vt:lpstr>add_CS_List05_3_i</vt:lpstr>
      <vt:lpstr>add_CS_List05_4</vt:lpstr>
      <vt:lpstr>add_CS_List05_5</vt:lpstr>
      <vt:lpstr>add_CS_List05_6</vt:lpstr>
      <vt:lpstr>add_CS_List05_7</vt:lpstr>
      <vt:lpstr>add_CS_List05_8</vt:lpstr>
      <vt:lpstr>add_CS_List05_9</vt:lpstr>
      <vt:lpstr>add_CT_1</vt:lpstr>
      <vt:lpstr>add_CT_10</vt:lpstr>
      <vt:lpstr>add_CT_2</vt:lpstr>
      <vt:lpstr>add_CT_3</vt:lpstr>
      <vt:lpstr>add_CT_3_i</vt:lpstr>
      <vt:lpstr>add_CT_4</vt:lpstr>
      <vt:lpstr>add_CT_5</vt:lpstr>
      <vt:lpstr>add_CT_6</vt:lpstr>
      <vt:lpstr>add_CT_7</vt:lpstr>
      <vt:lpstr>add_CT_8</vt:lpstr>
      <vt:lpstr>add_CT_9</vt:lpstr>
      <vt:lpstr>add_MO_1</vt:lpstr>
      <vt:lpstr>add_MO_10</vt:lpstr>
      <vt:lpstr>add_MO_2</vt:lpstr>
      <vt:lpstr>add_MO_3</vt:lpstr>
      <vt:lpstr>add_MO_3_i</vt:lpstr>
      <vt:lpstr>add_MO_4</vt:lpstr>
      <vt:lpstr>add_MO_5</vt:lpstr>
      <vt:lpstr>add_MO_6</vt:lpstr>
      <vt:lpstr>add_MO_7</vt:lpstr>
      <vt:lpstr>add_MO_8</vt:lpstr>
      <vt:lpstr>add_MO_9</vt:lpstr>
      <vt:lpstr>add_MO_List05_1</vt:lpstr>
      <vt:lpstr>add_MO_List05_10</vt:lpstr>
      <vt:lpstr>add_MO_List05_2</vt:lpstr>
      <vt:lpstr>add_MO_List05_3</vt:lpstr>
      <vt:lpstr>add_MO_List05_3_i</vt:lpstr>
      <vt:lpstr>add_MO_List05_4</vt:lpstr>
      <vt:lpstr>add_MO_List05_5</vt:lpstr>
      <vt:lpstr>add_MO_List05_6</vt:lpstr>
      <vt:lpstr>add_MO_List05_7</vt:lpstr>
      <vt:lpstr>add_MO_List05_8</vt:lpstr>
      <vt:lpstr>add_MO_List05_9</vt:lpstr>
      <vt:lpstr>add_MR_List05_1</vt:lpstr>
      <vt:lpstr>add_MR_List05_10</vt:lpstr>
      <vt:lpstr>add_MR_List05_2</vt:lpstr>
      <vt:lpstr>add_MR_List05_3</vt:lpstr>
      <vt:lpstr>add_MR_List05_3_i</vt:lpstr>
      <vt:lpstr>add_MR_List05_4</vt:lpstr>
      <vt:lpstr>add_MR_List05_5</vt:lpstr>
      <vt:lpstr>add_MR_List05_6</vt:lpstr>
      <vt:lpstr>add_MR_List05_7</vt:lpstr>
      <vt:lpstr>add_MR_List05_8</vt:lpstr>
      <vt:lpstr>add_MR_List05_9</vt:lpstr>
      <vt:lpstr>add_POST_5</vt:lpstr>
      <vt:lpstr>add_Rate_1</vt:lpstr>
      <vt:lpstr>add_Rate_10</vt:lpstr>
      <vt:lpstr>add_Rate_2</vt:lpstr>
      <vt:lpstr>add_Rate_3</vt:lpstr>
      <vt:lpstr>add_Rate_3_i</vt:lpstr>
      <vt:lpstr>add_Rate_4</vt:lpstr>
      <vt:lpstr>add_Rate_5</vt:lpstr>
      <vt:lpstr>add_Rate_6</vt:lpstr>
      <vt:lpstr>add_Rate_7</vt:lpstr>
      <vt:lpstr>add_Rate_8</vt:lpstr>
      <vt:lpstr>add_Rate_9</vt:lpstr>
      <vt:lpstr>add_Scheme_6</vt:lpstr>
      <vt:lpstr>add_TER_List05_1</vt:lpstr>
      <vt:lpstr>add_TER_List05_10</vt:lpstr>
      <vt:lpstr>add_TER_List05_2</vt:lpstr>
      <vt:lpstr>add_TER_List05_3</vt:lpstr>
      <vt:lpstr>add_TER_List05_3_i</vt:lpstr>
      <vt:lpstr>add_TER_List05_4</vt:lpstr>
      <vt:lpstr>add_TER_List05_5</vt:lpstr>
      <vt:lpstr>add_TER_List05_6</vt:lpstr>
      <vt:lpstr>add_TER_List05_7</vt:lpstr>
      <vt:lpstr>add_TER_List05_8</vt:lpstr>
      <vt:lpstr>add_TER_List05_9</vt:lpstr>
      <vt:lpstr>add_Warm_1</vt:lpstr>
      <vt:lpstr>add_Warm_10</vt:lpstr>
      <vt:lpstr>add_Warm_2</vt:lpstr>
      <vt:lpstr>add_Warm_3</vt:lpstr>
      <vt:lpstr>add_Warm_3_i</vt:lpstr>
      <vt:lpstr>add_Warm_4</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checkCell_List11</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data_List11</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List11_GroundMaterials_1</vt:lpstr>
      <vt:lpstr>List11_note</vt:lpstr>
      <vt:lpstr>List12_Date</vt:lpstr>
      <vt:lpstr>List12_GroundMaterials_1</vt:lpstr>
      <vt:lpstr>List12_note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pCng_List11_1</vt:lpstr>
      <vt:lpstr>pCng_List11_2</vt:lpstr>
      <vt:lpstr>pCng_List11_3</vt:lpstr>
      <vt:lpstr>pCng_List12_1</vt:lpstr>
      <vt:lpstr>pCng_List12_2</vt:lpstr>
      <vt:lpstr>pCng_List12_6</vt:lpstr>
      <vt:lpstr>pDbl_List12_5</vt:lpstr>
      <vt:lpstr>pDbl_List12_5_copy</vt:lpstr>
      <vt:lpstr>pDbl_List12_5_copy2</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pDel_List11_1</vt:lpstr>
      <vt:lpstr>pDel_List11_2</vt:lpstr>
      <vt:lpstr>pDel_List11_3</vt:lpstr>
      <vt:lpstr>pDel_List12_1</vt:lpstr>
      <vt:lpstr>pDel_List12_2</vt:lpstr>
      <vt:lpstr>pDel_List12_3</vt:lpstr>
      <vt:lpstr>pDel_List12_4</vt:lpstr>
      <vt:lpstr>pDel_List12_5</vt:lpstr>
      <vt:lpstr>pDel_List12_6</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pIns_List11_1</vt:lpstr>
      <vt:lpstr>pIns_List11_2</vt:lpstr>
      <vt:lpstr>pIns_List11_3</vt:lpstr>
      <vt:lpstr>pIns_List12_1</vt:lpstr>
      <vt:lpstr>pIns_List12_2</vt:lpstr>
      <vt:lpstr>pIns_List12_3</vt:lpstr>
      <vt:lpstr>pIns_List12_4</vt:lpstr>
      <vt:lpstr>pIns_List12_5</vt:lpstr>
      <vt:lpstr>pIns_List12_6</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2023-03-09T22:19:48Z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FAS.JKH.OPEN.INFO.PRICE.WARM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