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C:\Users\User\Desktop\www\Attachments_emup_ekonom@mail.ru_2023-03-09_15-04-41\"/>
    </mc:Choice>
  </mc:AlternateContent>
  <bookViews>
    <workbookView xWindow="2100" yWindow="240" windowWidth="13665" windowHeight="8010" tabRatio="887" firstSheet="1" activeTab="15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ранс" sheetId="614" state="veryHidden" r:id="rId7"/>
    <sheet name="Форма 1.2 | Т-транс" sheetId="567" state="veryHidden" r:id="rId8"/>
    <sheet name="Форма 1.0.1 | Т-гор.вода" sheetId="616" r:id="rId9"/>
    <sheet name="Форма 1.2 | Т-гор.вода" sheetId="560" r:id="rId10"/>
    <sheet name="Форма 1.0.1 | Т-подкл(инд)" sheetId="617" state="veryHidden" r:id="rId11"/>
    <sheet name="Форма 1.3 | Т-подкл(инд)" sheetId="598" state="veryHidden" r:id="rId12"/>
    <sheet name="Форма 1.0.1 | Т-подкл" sheetId="618" state="veryHidden" r:id="rId13"/>
    <sheet name="Форма 1.3 | Т-подкл" sheetId="566" state="veryHidden" r:id="rId14"/>
    <sheet name="Форма 1.0.1 | Форма 1.8" sheetId="622" r:id="rId15"/>
    <sheet name="Форма 1.8" sheetId="608" r:id="rId16"/>
    <sheet name="Форма 1.9" sheetId="610" state="veryHidden" r:id="rId17"/>
    <sheet name="Форма 1.0.2" sheetId="550" state="veryHidden" r:id="rId18"/>
    <sheet name="Сведения об изменении" sheetId="568" state="veryHidden" r:id="rId19"/>
    <sheet name="Форма 1.0.1 | Форма 1.9" sheetId="625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REESTR_MO_FILTER" sheetId="621" state="veryHidden" r:id="rId48"/>
    <sheet name="REESTR_MO" sheetId="518" state="veryHidden" r:id="rId49"/>
    <sheet name="et_union_hor" sheetId="471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externalReferences>
    <externalReference r:id="rId63"/>
  </externalReferences>
  <definedNames>
    <definedName name="_xlnm._FilterDatabase" localSheetId="21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1.3 | Т-подкл'!$M$28</definedName>
    <definedName name="add_CT_2">'Форма 1.2 | Т-транс'!$M$28</definedName>
    <definedName name="add_CT_9">'Форма 1.3 | Т-подкл(инд)'!$M$28</definedName>
    <definedName name="add_MO_10">'Форма 1.3 | Т-подкл'!$M$29</definedName>
    <definedName name="add_MO_2">'Форма 1.2 | Т-транс'!$M$29</definedName>
    <definedName name="add_MO_9">'Форма 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1.2 | Т-гор.вода'!$M$25</definedName>
    <definedName name="add_Rate_10">'Форма 1.3 | Т-подкл'!$M$30</definedName>
    <definedName name="add_Rate_2">'Форма 1.2 | Т-транс'!$M$30</definedName>
    <definedName name="add_Rate_9">'Форма 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1.2 | Т-транс'!$M$27</definedName>
    <definedName name="add_Warm_5">'Форма 1.2 | Т-гор.вода'!$M$38</definedName>
    <definedName name="anscount" hidden="1">1</definedName>
    <definedName name="apr_10">'Форма 1.3 | Т-подкл'!$AC$7:$AI$12</definedName>
    <definedName name="apr_2">'Форма 1.2 | Т-транс'!$O$8:$T$11</definedName>
    <definedName name="apr_9">'Форма 1.3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0">'Форма 1.3 | Т-подкл'!$M$19:$AL$30</definedName>
    <definedName name="checkCell_List06_10_double_date">'Форма 1.3 | Т-подкл'!$AM$19:$AM$30</definedName>
    <definedName name="checkCell_List06_10_plata1">'Форма 1.3 | Т-подкл'!$AC$15:$AD$30</definedName>
    <definedName name="checkCell_List06_10_plata2">'Форма 1.3 | Т-подкл'!$AE$15:$AF$30</definedName>
    <definedName name="checkCell_List06_10_unique">'Форма 1.3 | Т-подкл'!$AN$19:$AN$30</definedName>
    <definedName name="checkCell_List06_2">'Форма 1.2 | Т-транс'!$M$18:$W$30</definedName>
    <definedName name="checkCell_List06_2_double_date">'Форма 1.2 | Т-транс'!$X$18:$X$30</definedName>
    <definedName name="checkCell_List06_2_unique_t">'Форма 1.2 | Т-транс'!$M$18:$M$30</definedName>
    <definedName name="checkCell_List06_2_unique_t1">'Форма 1.2 | Т-транс'!$Y$18:$Y$30</definedName>
    <definedName name="checkCell_List06_5">'Форма 1.2 | Т-гор.вода'!$M$18:$AD$38</definedName>
    <definedName name="checkCell_List06_5_double_date">'Форма 1.2 | Т-гор.вода'!$AE$18:$AE$38</definedName>
    <definedName name="checkCell_List06_5_OneR">'Форма 1.2 | Т-гор.вода'!$P$15:$R$38</definedName>
    <definedName name="checkCell_List06_5_OneR_1c">'Форма 1.2 | Т-гор.вода'!$P$15:$P$38</definedName>
    <definedName name="checkCell_List06_5_OneR_2c">'Форма 1.2 | Т-гор.вода'!$Q$15:$R$38</definedName>
    <definedName name="checkCell_List06_5_TwoR">'Форма 1.2 | Т-гор.вода'!$S$15:$W$38</definedName>
    <definedName name="checkCell_List06_5_TwoR_1c">'Форма 1.2 | Т-гор.вода'!$S$15:$T$38</definedName>
    <definedName name="checkCell_List06_5_TwoR_2c">'Форма 1.2 | Т-гор.вода'!$U$15:$W$38</definedName>
    <definedName name="checkCell_List06_5_unique_t">'Форма 1.2 | Т-гор.вода'!$M$18:$M$38</definedName>
    <definedName name="checkCell_List06_5_unique_t1">'Форма 1.2 | Т-гор.вода'!$AF$18:$AF$38</definedName>
    <definedName name="checkCell_List06_9">'Форма 1.3 | Т-подкл(инд)'!$M$19:$AM$30</definedName>
    <definedName name="checkCell_List06_9_double_date">'Форма 1.3 | Т-подкл(инд)'!$AN$19:$AN$30</definedName>
    <definedName name="checkCell_List06_9_unique">'Форма 1.3 | Т-подкл(инд)'!$AO$19:$AO$30</definedName>
    <definedName name="checkCell_List07">'Сведения об изменении'!$D$11:$E$13</definedName>
    <definedName name="checkCell_List11">'Форма 1.8'!$D$10:$G$16</definedName>
    <definedName name="checkCells_List05_10">'Форма 1.0.1 | Т-подкл'!$F$7:$I$17</definedName>
    <definedName name="checkCells_List05_11">'Форма 1.0.1 | Форма 1.8'!$F$7:$I$13</definedName>
    <definedName name="checkCells_List05_2">'Форма 1.0.1 | Т-транс'!$F$7:$I$17</definedName>
    <definedName name="checkCells_List05_5">'Форма 1.0.1 | Т-гор.вода'!$F$7:$I$13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1.2 | Т-гор.вода'!$O$23</definedName>
    <definedName name="connection_flag">Титульный!$F$36</definedName>
    <definedName name="CURRENT_DATE">TEHSHEET!$H$29</definedName>
    <definedName name="data_List11">'Форма 1.8'!$F$12:$G$16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et_union_hor!$M$151</definedName>
    <definedName name="default_val_5">'Форма 1.2 | Т-гор.вода'!$M$23</definedName>
    <definedName name="default_val_6">et_union_hor!$M$97</definedName>
    <definedName name="DESCRIPTION_TERRITORY">REESTR_DS!$B$2:$B$3</definedName>
    <definedName name="et_add_POST_5">et_union_hor!$M$99</definedName>
    <definedName name="et_Comm">et_union_hor!$4:$4</definedName>
    <definedName name="et_Component_comp">et_union_hor!$O$97</definedName>
    <definedName name="et_Component_comp_p">et_union_hor!$O$106</definedName>
    <definedName name="et_DS_range">et_union_hor!$AC$193</definedName>
    <definedName name="et_List00_00">et_union_hor!$221:$237</definedName>
    <definedName name="et_List00_01">et_union_hor!$221:$223</definedName>
    <definedName name="et_List00_02">et_union_hor!$225:$227</definedName>
    <definedName name="et_List00_03">et_union_hor!$229:$231</definedName>
    <definedName name="et_List00_04">et_union_hor!$233:$237</definedName>
    <definedName name="et_List01_0">et_union_hor!$246:$247</definedName>
    <definedName name="et_List01_1">et_union_hor!$251:$252</definedName>
    <definedName name="et_List01_2">et_union_hor!$256:$256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et_union_hor!$241:$241</definedName>
    <definedName name="et_List05_1">et_union_hor!$291:$291</definedName>
    <definedName name="et_List05_10_FormulaVD">'Форма 1.0.1 | Т-подкл'!$H$9</definedName>
    <definedName name="et_List05_11_FormulaVD">'Форма 1.0.1 | Форма 1.8'!$H$9</definedName>
    <definedName name="et_List05_2">et_union_hor!$290:$292</definedName>
    <definedName name="et_List05_2_FormulaVD">'Форма 1.0.1 | Т-транс'!$H$9</definedName>
    <definedName name="et_List05_3">et_union_hor!$288:$293</definedName>
    <definedName name="et_List05_4">et_union_hor!$286:$294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et_union_hor!$H$287</definedName>
    <definedName name="et_List06">et_union_hor!$209:$209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et_union_hor!$181:$185</definedName>
    <definedName name="et_List06_10_1_K">et_union_hor!$Q$197:$AB$200</definedName>
    <definedName name="et_List06_10_2">et_union_hor!$181:$184</definedName>
    <definedName name="et_List06_10_3">et_union_hor!$181:$183</definedName>
    <definedName name="et_List06_10_4">et_union_hor!$181:$182</definedName>
    <definedName name="et_List06_10_5">et_union_hor!$180:$186</definedName>
    <definedName name="et_List06_10_6">et_union_hor!$179:$187</definedName>
    <definedName name="et_List06_10_7">et_union_hor!$178:$188</definedName>
    <definedName name="et_List06_10_8">et_union_hor!$181:$181</definedName>
    <definedName name="et_List06_10_MC">et_union_hor!$M$178:$M$187</definedName>
    <definedName name="et_List06_10_MC2">et_union_hor!$M$178:$M$181</definedName>
    <definedName name="et_List06_10_MC3">et_union_hor!$N$178:$AK$180</definedName>
    <definedName name="et_List06_10_MC4">et_union_hor!$AB$181:$AJ$182</definedName>
    <definedName name="et_List06_10_Period">et_union_hor!$AC$178:$AJ$187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et_union_hor!$93:$106</definedName>
    <definedName name="et_List06_5_0_first">et_union_hor!$106:$106</definedName>
    <definedName name="et_List06_5_1">et_union_hor!$97:$99</definedName>
    <definedName name="et_List06_5_1_changeColor">et_union_hor!$O$97:$Z$99</definedName>
    <definedName name="et_List06_5_2">et_union_hor!$96:$100</definedName>
    <definedName name="et_List06_5_3">et_union_hor!$95:$101</definedName>
    <definedName name="et_List06_5_4">et_union_hor!$95:$102</definedName>
    <definedName name="et_List06_5_5">et_union_hor!$94:$102</definedName>
    <definedName name="et_List06_5_6">et_union_hor!$93:$103</definedName>
    <definedName name="et_List06_5_7">et_union_hor!$92:$104</definedName>
    <definedName name="et_List06_5_MC">et_union_hor!$M$92:$M$105</definedName>
    <definedName name="et_List06_5_MC2">et_union_hor!$M$92:$M$99</definedName>
    <definedName name="et_List06_5_MC3">et_union_hor!$O$92:$AC$96</definedName>
    <definedName name="et_List06_5_Period">et_union_hor!$O$92:$AB$106</definedName>
    <definedName name="et_List06_6">et_union_hor!$112:$124</definedName>
    <definedName name="et_List06_6_1">et_union_hor!$117:$117</definedName>
    <definedName name="et_List06_6_2">et_union_hor!$116:$119</definedName>
    <definedName name="et_List06_6_3">et_union_hor!$115:$120</definedName>
    <definedName name="et_List06_6_4">et_union_hor!$114:$121</definedName>
    <definedName name="et_List06_6_5">et_union_hor!$113:$122</definedName>
    <definedName name="et_List06_6_6">et_union_hor!$112:$123</definedName>
    <definedName name="et_List06_6_7">et_union_hor!$111:$124</definedName>
    <definedName name="et_List06_6_MC">et_union_hor!$M$111:$M$124</definedName>
    <definedName name="et_List06_6_MC2">et_union_hor!$M$111:$M$118</definedName>
    <definedName name="et_List06_6_MC3">et_union_hor!$O$111:$V$116</definedName>
    <definedName name="et_List06_6_Period">et_union_hor!$O$111:$U$124</definedName>
    <definedName name="et_List06_7">et_union_hor!$129:$141</definedName>
    <definedName name="et_List06_7_1">et_union_hor!$134:$134</definedName>
    <definedName name="et_List06_7_2">et_union_hor!$133:$136</definedName>
    <definedName name="et_List06_7_3">et_union_hor!$132:$137</definedName>
    <definedName name="et_List06_7_4">et_union_hor!$131:$138</definedName>
    <definedName name="et_List06_7_5">et_union_hor!$130:$139</definedName>
    <definedName name="et_List06_7_6">et_union_hor!$129:$140</definedName>
    <definedName name="et_List06_7_7">et_union_hor!$128:$141</definedName>
    <definedName name="et_List06_7_MC">et_union_hor!$M$128:$M$141</definedName>
    <definedName name="et_List06_7_MC2">et_union_hor!$M$128:$M$135</definedName>
    <definedName name="et_List06_7_MC3">et_union_hor!$O$128:$V$133</definedName>
    <definedName name="et_List06_7_Period">et_union_hor!$O$128:$U$141</definedName>
    <definedName name="et_List06_8">et_union_hor!$146:$158</definedName>
    <definedName name="et_List06_8_1">et_union_hor!$151:$151</definedName>
    <definedName name="et_List06_8_2">et_union_hor!$150:$153</definedName>
    <definedName name="et_List06_8_3">et_union_hor!$149:$154</definedName>
    <definedName name="et_List06_8_4">et_union_hor!$148:$155</definedName>
    <definedName name="et_List06_8_5">et_union_hor!$147:$156</definedName>
    <definedName name="et_List06_8_6">et_union_hor!$146:$157</definedName>
    <definedName name="et_List06_8_7">et_union_hor!$145:$158</definedName>
    <definedName name="et_List06_8_MC">et_union_hor!$M$145:$M$158</definedName>
    <definedName name="et_List06_8_MC2">et_union_hor!$M$145:$M$152</definedName>
    <definedName name="et_List06_8_MC3">et_union_hor!$O$145:$V$150</definedName>
    <definedName name="et_List06_8_Period">et_union_hor!$O$145:$U$158</definedName>
    <definedName name="et_List06_9_1">et_union_hor!$166:$170</definedName>
    <definedName name="et_List06_9_2">et_union_hor!$166:$169</definedName>
    <definedName name="et_List06_9_3">et_union_hor!$166:$168</definedName>
    <definedName name="et_List06_9_4">et_union_hor!$166:$167</definedName>
    <definedName name="et_List06_9_5">et_union_hor!$165:$171</definedName>
    <definedName name="et_List06_9_6">et_union_hor!$164:$172</definedName>
    <definedName name="et_List06_9_7">et_union_hor!$163:$173</definedName>
    <definedName name="et_List06_9_8">et_union_hor!$166:$166</definedName>
    <definedName name="et_List06_9_MC">et_union_hor!$M$163:$M$174</definedName>
    <definedName name="et_List06_9_MC2">et_union_hor!$M$163:$M$170</definedName>
    <definedName name="et_List06_9_MC3">et_union_hor!$N$163:$AL$165</definedName>
    <definedName name="et_List06_9_MC4">et_union_hor!$AC$166:$AK$167</definedName>
    <definedName name="et_List06_9_Period">et_union_hor!$AD$163:$AK$174</definedName>
    <definedName name="et_List07">et_union_hor!$205:$205</definedName>
    <definedName name="et_List08">et_union_hor!$217:$217</definedName>
    <definedName name="et_List11_1">et_union_hor!$261:$261</definedName>
    <definedName name="et_List12_1">et_union_hor!$266:$266</definedName>
    <definedName name="et_List12_2">et_union_hor!$271:$271</definedName>
    <definedName name="et_List12_3">et_union_hor!$276:$276</definedName>
    <definedName name="et_List12_4">et_union_hor!$281:$281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6">et_union_hor!$O$117</definedName>
    <definedName name="et_OneRates_7">et_union_hor!$O$134</definedName>
    <definedName name="et_pIns_List06_1_Period">et_union_hor!$V$29:$V$41</definedName>
    <definedName name="et_pIns_List06_10_Period">et_union_hor!$AK$178:$AK$187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et_union_hor!$AC$92:$AC$106</definedName>
    <definedName name="et_pIns_List06_6_Period">et_union_hor!$V$111:$V$124</definedName>
    <definedName name="et_pIns_List06_7_Period">et_union_hor!$V$128:$V$141</definedName>
    <definedName name="et_pIns_List06_8_Period">et_union_hor!$V$145:$V$158</definedName>
    <definedName name="et_pIns_List06_9_Period">et_union_hor!$AL$163:$AL$174</definedName>
    <definedName name="et_PN_range">et_union_hor!$Q$193</definedName>
    <definedName name="et_TN_range">et_union_hor!$U$193</definedName>
    <definedName name="et_TS_range">et_union_hor!$Y$193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6">et_union_hor!$P$117:$Q$117</definedName>
    <definedName name="et_TwoRates_7">et_union_hor!$P$134:$Q$134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0">'Форма 1.3 | Т-подкл'!$L$5</definedName>
    <definedName name="header_2">'Форма 1.2 | Т-транс'!$L$5</definedName>
    <definedName name="header_5">'Форма 1.2 | Т-гор.вода'!$L$5</definedName>
    <definedName name="header_9">'Форма 1.3 | Т-подкл(инд)'!$L$5:$AJ$5</definedName>
    <definedName name="hlApr">'Перечень тарифов'!$G$10</definedName>
    <definedName name="id_rates">'Перечень тарифов'!$A$20:$A$25</definedName>
    <definedName name="IDtariff_List05_10">'Форма 1.0.1 | Т-подкл'!$A$1</definedName>
    <definedName name="IDtariff_List05_11">'Форма 1.0.1 | Форма 1.8'!$A$1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REESTR_MO!$A$2:$D$464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1.3 | Т-подкл'!$12:$12</definedName>
    <definedName name="List06_10_flagDS">'Форма 1.3 | Т-подкл'!$Y$18:$Y$30</definedName>
    <definedName name="List06_10_flagTN">'Форма 1.3 | Т-подкл'!$Q$18:$T$30</definedName>
    <definedName name="List06_10_flagTS">'Форма 1.3 | Т-подкл'!$U$18:$X$30</definedName>
    <definedName name="List06_10_MC2">'Форма 1.3 | Т-подкл'!$AK$19:$AK$30</definedName>
    <definedName name="List06_10_note">'Форма 1.3 | Т-подкл'!$AL$19:$AL$30</definedName>
    <definedName name="List06_10_Period">'Форма 1.3 | Т-подкл'!$AC$19:$AJ$30</definedName>
    <definedName name="List06_10_pl">'Форма 1.3 | Т-подкл'!$11:$11</definedName>
    <definedName name="List06_10_region">'Форма 1.3 | Т-подкл'!$Q$22:$AB$24</definedName>
    <definedName name="List06_2_DP">'Форма 1.2 | Т-транс'!$11:$11</definedName>
    <definedName name="List06_2_MC">'Форма 1.2 | Т-транс'!$O$18:$O$30</definedName>
    <definedName name="List06_2_MC2">'Форма 1.2 | Т-транс'!$V$18:$V$30</definedName>
    <definedName name="List06_2_note">'Форма 1.2 | Т-транс'!$W$18:$W$30</definedName>
    <definedName name="List06_2_Period">'Форма 1.2 | Т-транс'!$O$18:$U$30</definedName>
    <definedName name="List06_5_1_changeColor">'Форма 1.2 | Т-гор.вода'!$O$23:$AB$25</definedName>
    <definedName name="List06_5_DP">'Форма 1.2 | Т-гор.вода'!$11:$11</definedName>
    <definedName name="List06_5_MC">'[1]Т-гор'!$O$18:$O$32</definedName>
    <definedName name="List06_5_MC2">'Форма 1.2 | Т-гор.вода'!$AC$18:$AC$38</definedName>
    <definedName name="List06_5_note">'Форма 1.2 | Т-гор.вода'!$AD$18:$AD$38</definedName>
    <definedName name="List06_5_Period">'Форма 1.2 | Т-гор.вода'!$O$18:$AB$38</definedName>
    <definedName name="List06_9_DP">'Форма 1.3 | Т-подкл(инд)'!$12:$12</definedName>
    <definedName name="List06_9_flagDS">'Форма 1.3 | Т-подкл(инд)'!$Z$18:$Z$30</definedName>
    <definedName name="List06_9_flagPN">'Форма 1.3 | Т-подкл(инд)'!$N$18:$N$30</definedName>
    <definedName name="List06_9_flagTN">'Форма 1.3 | Т-подкл(инд)'!$R$18:$U$30</definedName>
    <definedName name="List06_9_flagTS">'Форма 1.3 | Т-подкл(инд)'!$V$18:$Y$30</definedName>
    <definedName name="List06_9_MC2">'Форма 1.3 | Т-подкл(инд)'!$AL$19:$AL$30</definedName>
    <definedName name="List06_9_note">'Форма 1.3 | Т-подкл(инд)'!$AM$19:$AM$30</definedName>
    <definedName name="List06_9_Period">'Форма 1.3 | Т-подкл(инд)'!$AD$19:$AK$30</definedName>
    <definedName name="List06_9_pl">'Форма 1.3 | Т-подкл(инд)'!$11:$11</definedName>
    <definedName name="List06_9_region">'Форма 1.3 | Т-подкл(инд)'!$R$22:$AC$25</definedName>
    <definedName name="List11_GroundMaterials_1">'Форма 1.8'!$F$12:$F$16</definedName>
    <definedName name="List11_note">'Форма 1.8'!$G$10:$G$16</definedName>
    <definedName name="List12_Date">'Форма 1.9'!$G$11</definedName>
    <definedName name="List12_GroundMaterials_1">'Форма 1.9'!$H$11:$H$32</definedName>
    <definedName name="List12_note">'Форма 1.9'!$I$10:$I$32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1.2 | Т-транс'!$O$23</definedName>
    <definedName name="OneRates_5">'Форма 1.2 | Т-гор.вода'!$P$23:$R$23</definedName>
    <definedName name="OneRates_5_comp">'Форма 1.2 | Т-гор.вода'!$Q$23:$R$23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1.8'!$E$12:$E$13</definedName>
    <definedName name="pCng_List11_2">'Форма 1.8'!$E$15:$E$16</definedName>
    <definedName name="pCng_List12_1">'Форма 1.9'!$E$15:$E$16</definedName>
    <definedName name="pCng_List12_2">'Форма 1.9'!$E$18:$E$19</definedName>
    <definedName name="pCng_List12_6">'Форма 1.9'!$E$31:$E$32</definedName>
    <definedName name="pDbl_List12_5">'Форма 1.9'!$G$28:$G$29</definedName>
    <definedName name="pDbl_List12_5_copy">'Форма 1.9'!$L$28:$L$29</definedName>
    <definedName name="pDbl_List12_5_copy2">'Форма 1.9'!$K$28:$K$29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0_3">'Форма 1.3 | Т-подкл'!$R$19:$R$30</definedName>
    <definedName name="pDel_List06_10_4">'Форма 1.3 | Т-подкл'!$V$19:$V$30</definedName>
    <definedName name="pDel_List06_10_5">'Форма 1.3 | Т-подкл'!$Z$19:$Z$30</definedName>
    <definedName name="pDel_List06_10_6">'Форма 1.3 | Т-подкл'!$K$19:$K$30</definedName>
    <definedName name="pDel_List06_10_7">'Форма 1.3 | Т-подкл'!$N$18:$N$30</definedName>
    <definedName name="pDel_List06_2_1">'Форма 1.2 | Т-транс'!$I$18:$K$30</definedName>
    <definedName name="pDel_List06_5_2">'Форма 1.2 | Т-гор.вода'!$H$18:$K$38</definedName>
    <definedName name="pDel_List06_9_3">'Форма 1.3 | Т-подкл(инд)'!$S$19:$S$30</definedName>
    <definedName name="pDel_List06_9_4">'Форма 1.3 | Т-подкл(инд)'!$W$19:$W$30</definedName>
    <definedName name="pDel_List06_9_5">'Форма 1.3 | Т-подкл(инд)'!$AA$19:$AA$30</definedName>
    <definedName name="pDel_List06_9_6">'Форма 1.3 | Т-подкл(инд)'!$K$19:$K$30</definedName>
    <definedName name="pDel_List06_9_7">'Форма 1.3 | Т-подкл(инд)'!$O$18:$O$30</definedName>
    <definedName name="pDel_List07">'Сведения об изменении'!$C$11:$C$13</definedName>
    <definedName name="pDel_List11_1">'Форма 1.8'!$C$12:$C$13</definedName>
    <definedName name="pDel_List11_2">'Форма 1.8'!$C$15:$C$16</definedName>
    <definedName name="pDel_List12_1">'Форма 1.9'!$C$15:$C$16</definedName>
    <definedName name="pDel_List12_2">'Форма 1.9'!$C$18:$C$19</definedName>
    <definedName name="pDel_List12_3">'Форма 1.9'!$C$22:$C$23</definedName>
    <definedName name="pDel_List12_4">'Форма 1.9'!$C$25:$C$26</definedName>
    <definedName name="pDel_List12_5">'Форма 1.9'!$C$28:$C$29</definedName>
    <definedName name="pDel_List12_6">'Форма 1.9'!$C$31:$C$32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0_Period">'Форма 1.3 | Т-подкл'!$AK$15:$AK$30</definedName>
    <definedName name="pIns_List06_2_Period">'Форма 1.2 | Т-транс'!$V$14:$V$30</definedName>
    <definedName name="pIns_List06_5_Period">'Форма 1.2 | Т-гор.вода'!$AC$18:$AC$38</definedName>
    <definedName name="pIns_List06_9_Period">'Форма 1.3 | Т-подкл(инд)'!$AL$19:$AL$30</definedName>
    <definedName name="pIns_List07">'Сведения об изменении'!$E$13</definedName>
    <definedName name="pIns_List11_1">'Форма 1.8'!$E$13</definedName>
    <definedName name="pIns_List11_2">'Форма 1.8'!$E$16</definedName>
    <definedName name="pIns_List12_1">'Форма 1.9'!$E$16</definedName>
    <definedName name="pIns_List12_2">'Форма 1.9'!$E$19</definedName>
    <definedName name="pIns_List12_3">'Форма 1.9'!$E$23</definedName>
    <definedName name="pIns_List12_4">'Форма 1.9'!$E$26</definedName>
    <definedName name="pIns_List12_5">'Форма 1.9'!$E$29</definedName>
    <definedName name="pIns_List12_6">'Форма 1.9'!$E$32</definedName>
    <definedName name="pVDel_List06_10">'Форма 1.3 | Т-подкл'!$13:$13</definedName>
    <definedName name="pVDel_List06_2">'Форма 1.2 | Т-транс'!$12:$12</definedName>
    <definedName name="pVDel_List06_5">'Форма 1.2 | Т-гор.вода'!$12:$12</definedName>
    <definedName name="pVDel_List06_9">'Форма 1.3 | Т-подкл(инд)'!$13:$13</definedName>
    <definedName name="QUARTER">TEHSHEET!$F$2:$F$5</definedName>
    <definedName name="REESTR_LINK_RANGE">REESTR_LINK!$A$2:$C$3</definedName>
    <definedName name="REESTR_ORG_RANGE">REESTR_ORG!$A$2:$J$47</definedName>
    <definedName name="REESTR_VED_RANGE">REESTR_VED!$A$2:$B$4</definedName>
    <definedName name="REESTR_VT_RANGE">REESTR_VT!$A$2:$B$5</definedName>
    <definedName name="RegExc_clear_1">et_union_hor!$L$115:$W$115,et_union_hor!$L$121:$W$121</definedName>
    <definedName name="RegExc_Clear_2">et_union_hor!$L$132:$W$132,et_union_hor!$L$138:$W$138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2">'Форма 1.2 | Т-транс'!$P$23:$Q$23</definedName>
    <definedName name="TwoRates_5">'Форма 1.2 | Т-гор.вода'!$S$23:$W$23</definedName>
    <definedName name="TwoRates_5_comp">'Форма 1.2 | Т-гор.вода'!$U$23:$W$23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et_union_hor!$M$134</definedName>
    <definedName name="vid_teplnos_11">'Форма 1.2 | Т-гор.вода'!$M$23</definedName>
    <definedName name="vid_teplnos_12">et_union_hor!$M$82</definedName>
    <definedName name="vid_teplnos_2">'Форма 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et_union_hor!$M$117</definedName>
    <definedName name="VidTopl">'Перечень тарифов'!$G$13</definedName>
    <definedName name="VidTopl_2">'Форма 1.2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M7" i="560" l="1"/>
  <c r="P7" i="560"/>
  <c r="M8" i="560"/>
  <c r="P8" i="560"/>
  <c r="M9" i="560"/>
  <c r="P9" i="560"/>
  <c r="P10" i="560"/>
  <c r="N17" i="560"/>
  <c r="O17" i="560" s="1"/>
  <c r="P17" i="560" s="1"/>
  <c r="Q17" i="560" s="1"/>
  <c r="R17" i="560" s="1"/>
  <c r="S17" i="560" s="1"/>
  <c r="T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L18" i="560"/>
  <c r="O18" i="560"/>
  <c r="L19" i="560"/>
  <c r="L20" i="560"/>
  <c r="L21" i="560"/>
  <c r="L22" i="560"/>
  <c r="AG23" i="560"/>
  <c r="AF22" i="560"/>
  <c r="L23" i="560"/>
  <c r="R24" i="560"/>
  <c r="AE23" i="560"/>
  <c r="L27" i="560"/>
  <c r="AG28" i="560"/>
  <c r="AF27" i="560"/>
  <c r="L28" i="560"/>
  <c r="R29" i="560"/>
  <c r="AE28" i="560"/>
  <c r="L32" i="560"/>
  <c r="AG33" i="560"/>
  <c r="AF32" i="560"/>
  <c r="L33" i="560"/>
  <c r="R34" i="560"/>
  <c r="AE33" i="560"/>
  <c r="A81" i="612"/>
  <c r="A82" i="612"/>
  <c r="A83" i="612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H12" i="625"/>
  <c r="H11" i="625"/>
  <c r="H9" i="625"/>
  <c r="H8" i="625"/>
  <c r="H7" i="625"/>
  <c r="H12" i="622"/>
  <c r="H9" i="622"/>
  <c r="H8" i="622"/>
  <c r="H12" i="616"/>
  <c r="H9" i="616"/>
  <c r="H8" i="616"/>
  <c r="R14" i="601"/>
  <c r="H13" i="625" s="1"/>
  <c r="R13" i="601"/>
  <c r="R12" i="601"/>
  <c r="P12" i="601"/>
  <c r="F10" i="625"/>
  <c r="F9" i="625"/>
  <c r="F8" i="625"/>
  <c r="F13" i="625"/>
  <c r="F12" i="625"/>
  <c r="F11" i="625"/>
  <c r="M14" i="601"/>
  <c r="M13" i="601"/>
  <c r="M12" i="601"/>
  <c r="H13" i="616" l="1"/>
  <c r="H13" i="622"/>
  <c r="M9" i="566"/>
  <c r="M8" i="566"/>
  <c r="M9" i="598"/>
  <c r="M8" i="598"/>
  <c r="M8" i="567"/>
  <c r="M9" i="567"/>
  <c r="B2" i="525"/>
  <c r="B3" i="525"/>
  <c r="M7" i="566" l="1"/>
  <c r="M7" i="598"/>
  <c r="O9" i="567"/>
  <c r="O8" i="567"/>
  <c r="M7" i="567"/>
  <c r="N10" i="566" l="1"/>
  <c r="N10" i="598"/>
  <c r="N9" i="598"/>
  <c r="N9" i="566"/>
  <c r="N8" i="566"/>
  <c r="N8" i="598"/>
  <c r="N7" i="566"/>
  <c r="N7" i="598"/>
  <c r="O10" i="567"/>
  <c r="O7" i="567"/>
  <c r="R98" i="471" l="1"/>
  <c r="AG97" i="471"/>
  <c r="L97" i="471"/>
  <c r="L95" i="471"/>
  <c r="L96" i="471"/>
  <c r="AF96" i="471"/>
  <c r="E3" i="437"/>
  <c r="L93" i="471"/>
  <c r="L106" i="471"/>
  <c r="AE97" i="471"/>
  <c r="L92" i="471"/>
  <c r="L94" i="471"/>
  <c r="Q51" i="471" l="1"/>
  <c r="Z50" i="471"/>
  <c r="Y49" i="471"/>
  <c r="L48" i="471"/>
  <c r="L49" i="471"/>
  <c r="X50" i="471"/>
  <c r="L50" i="471"/>
  <c r="L45" i="471"/>
  <c r="L46" i="471"/>
  <c r="L47" i="471"/>
  <c r="M12" i="550" l="1"/>
  <c r="M241" i="471"/>
  <c r="R256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Z23" i="567"/>
  <c r="Q24" i="567"/>
  <c r="AF182" i="471"/>
  <c r="AN181" i="471"/>
  <c r="AG167" i="471"/>
  <c r="AO166" i="471"/>
  <c r="Q83" i="471"/>
  <c r="Z82" i="471"/>
  <c r="Q67" i="471"/>
  <c r="Z66" i="471"/>
  <c r="Q35" i="471"/>
  <c r="Z34" i="471"/>
  <c r="P246" i="471"/>
  <c r="R251" i="471"/>
  <c r="R246" i="471"/>
  <c r="H11" i="618"/>
  <c r="H7" i="618"/>
  <c r="H11" i="617"/>
  <c r="H7" i="617"/>
  <c r="H11" i="616"/>
  <c r="H7" i="616"/>
  <c r="H11" i="614"/>
  <c r="H7" i="614"/>
  <c r="H289" i="471"/>
  <c r="E29" i="205"/>
  <c r="F29" i="205"/>
  <c r="Z117" i="471"/>
  <c r="Q118" i="471"/>
  <c r="Z134" i="471"/>
  <c r="Q135" i="471"/>
  <c r="Z151" i="471"/>
  <c r="Q152" i="471"/>
  <c r="E276" i="471"/>
  <c r="E281" i="471"/>
  <c r="F288" i="471"/>
  <c r="F286" i="471"/>
  <c r="L65" i="471"/>
  <c r="M251" i="471"/>
  <c r="L33" i="471"/>
  <c r="X134" i="471"/>
  <c r="L20" i="598"/>
  <c r="L19" i="598"/>
  <c r="F11" i="622"/>
  <c r="L18" i="567"/>
  <c r="L21" i="598"/>
  <c r="L23" i="567"/>
  <c r="F10" i="616"/>
  <c r="Y33" i="471"/>
  <c r="L22" i="598"/>
  <c r="L78" i="471"/>
  <c r="L20" i="566"/>
  <c r="F13" i="622"/>
  <c r="L30" i="471"/>
  <c r="L82" i="471"/>
  <c r="F12" i="616"/>
  <c r="L81" i="471"/>
  <c r="AN166" i="471"/>
  <c r="L21" i="567"/>
  <c r="F11" i="614"/>
  <c r="F8" i="616"/>
  <c r="F289" i="471"/>
  <c r="L178" i="471"/>
  <c r="L165" i="471"/>
  <c r="Y22" i="567"/>
  <c r="L66" i="471"/>
  <c r="AM181" i="471"/>
  <c r="L21" i="566"/>
  <c r="F8" i="622"/>
  <c r="L19" i="566"/>
  <c r="X34" i="471"/>
  <c r="F13" i="618"/>
  <c r="F10" i="614"/>
  <c r="L34" i="471"/>
  <c r="L63" i="471"/>
  <c r="F287" i="471"/>
  <c r="L62" i="471"/>
  <c r="F11" i="617"/>
  <c r="F11" i="618"/>
  <c r="L22" i="567"/>
  <c r="L77" i="471"/>
  <c r="F290" i="471"/>
  <c r="L179" i="471"/>
  <c r="F9" i="616"/>
  <c r="L61" i="471"/>
  <c r="F11" i="616"/>
  <c r="F13" i="614"/>
  <c r="F12" i="618"/>
  <c r="M246" i="471"/>
  <c r="F291" i="471"/>
  <c r="L181" i="471"/>
  <c r="F8" i="617"/>
  <c r="F9" i="617"/>
  <c r="AN22" i="598"/>
  <c r="L164" i="471"/>
  <c r="L64" i="471"/>
  <c r="M256" i="471"/>
  <c r="L163" i="471"/>
  <c r="AM22" i="566"/>
  <c r="L22" i="566"/>
  <c r="F13" i="617"/>
  <c r="F12" i="622"/>
  <c r="F8" i="618"/>
  <c r="L79" i="471"/>
  <c r="F9" i="622"/>
  <c r="F10" i="618"/>
  <c r="Y81" i="471"/>
  <c r="E2" i="437"/>
  <c r="L31" i="471"/>
  <c r="X151" i="471"/>
  <c r="F12" i="614"/>
  <c r="F10" i="622"/>
  <c r="F8" i="614"/>
  <c r="L80" i="471"/>
  <c r="F10" i="617"/>
  <c r="L166" i="471"/>
  <c r="X117" i="471"/>
  <c r="L29" i="471"/>
  <c r="L180" i="471"/>
  <c r="L19" i="567"/>
  <c r="Y133" i="471"/>
  <c r="X82" i="471"/>
  <c r="L32" i="471"/>
  <c r="F9" i="618"/>
  <c r="Y150" i="471"/>
  <c r="L20" i="567"/>
  <c r="Y116" i="471"/>
  <c r="X23" i="567"/>
  <c r="X66" i="471"/>
  <c r="F12" i="617"/>
  <c r="Y65" i="471"/>
  <c r="F9" i="614"/>
  <c r="F13" i="616"/>
  <c r="R17" i="567" l="1"/>
  <c r="S17" i="567" s="1"/>
  <c r="U17" i="567" s="1"/>
  <c r="V17" i="567" l="1"/>
  <c r="W17" i="567" s="1"/>
</calcChain>
</file>

<file path=xl/sharedStrings.xml><?xml version="1.0" encoding="utf-8"?>
<sst xmlns="http://schemas.openxmlformats.org/spreadsheetml/2006/main" count="3240" uniqueCount="1815">
  <si>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</si>
  <si>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</si>
  <si>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</si>
  <si>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</si>
  <si>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</si>
  <si>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</si>
  <si>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</si>
  <si>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</si>
  <si>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</si>
  <si>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</si>
  <si>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</si>
  <si>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</si>
  <si>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</si>
  <si>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</si>
  <si>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</si>
  <si>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</si>
  <si>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</si>
  <si>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</si>
  <si>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</si>
  <si>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</si>
  <si>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</si>
  <si>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</si>
  <si>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</si>
  <si>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</si>
  <si>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</si>
  <si>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</si>
  <si>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</si>
  <si>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</si>
  <si>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</si>
  <si>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</si>
  <si>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</si>
  <si>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</si>
  <si>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</si>
  <si>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</si>
  <si>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</si>
  <si>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</si>
  <si>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</si>
  <si>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</si>
  <si>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</si>
  <si>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</si>
  <si>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</si>
  <si>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</si>
  <si>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</si>
  <si>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</si>
  <si>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</si>
  <si>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</si>
  <si>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</si>
  <si>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</si>
  <si>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</si>
  <si>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</si>
  <si>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</si>
  <si>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</si>
  <si>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</si>
  <si>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</si>
  <si>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</si>
  <si>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</si>
  <si>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</si>
  <si>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</si>
  <si>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</si>
  <si>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</si>
  <si>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</si>
  <si>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</si>
  <si>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</si>
  <si>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</si>
  <si>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</si>
  <si>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</si>
  <si>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</si>
  <si>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</si>
  <si>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</si>
  <si>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</si>
  <si>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</si>
  <si>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</si>
  <si>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</si>
  <si>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</si>
  <si>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</si>
  <si>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</si>
  <si>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</si>
  <si>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</si>
  <si>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</si>
  <si>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</si>
  <si>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</si>
  <si>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</si>
  <si>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</si>
  <si>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</si>
  <si>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</si>
  <si>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</si>
  <si>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</si>
  <si>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</si>
  <si>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</si>
  <si>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</si>
  <si>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</si>
  <si>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</si>
  <si>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</si>
  <si>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</si>
  <si>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</si>
  <si>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</si>
  <si>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</si>
  <si>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</si>
  <si>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</si>
  <si>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</si>
  <si>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</si>
  <si>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</si>
  <si>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</si>
  <si>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</si>
  <si>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</si>
  <si>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</si>
  <si>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</si>
  <si>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</si>
  <si>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</si>
  <si>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</si>
  <si>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</si>
  <si>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</si>
  <si>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</si>
  <si>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</si>
  <si>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</si>
  <si>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</si>
  <si>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</si>
  <si>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</si>
  <si>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</si>
  <si>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</si>
  <si>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</si>
  <si>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</si>
  <si>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</si>
  <si>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</si>
  <si>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</si>
  <si>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</si>
  <si>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</si>
  <si>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</si>
  <si>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</si>
  <si>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</si>
  <si>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</si>
  <si>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</si>
  <si>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</si>
  <si>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</si>
  <si>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</si>
  <si>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</si>
  <si>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</si>
  <si>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</si>
  <si>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</si>
  <si>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</si>
  <si>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</si>
  <si>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</si>
  <si>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</si>
  <si>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</si>
  <si>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</si>
  <si>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</si>
  <si>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</si>
  <si>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</si>
  <si>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</si>
  <si>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</si>
  <si>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</si>
  <si>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</si>
  <si>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</si>
  <si>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</si>
  <si>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</si>
  <si>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</si>
  <si>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</si>
  <si>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</si>
  <si>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</si>
  <si>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</si>
  <si>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</si>
  <si>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</si>
  <si>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</si>
  <si>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</si>
  <si>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</si>
  <si>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</si>
  <si>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</si>
  <si>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</si>
  <si>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</si>
  <si>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</si>
  <si>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</si>
  <si>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</si>
  <si>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</si>
  <si>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</si>
  <si>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</si>
  <si>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</si>
  <si>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</si>
  <si>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</si>
  <si>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</si>
  <si>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</si>
  <si>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</si>
  <si>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</si>
  <si>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</si>
  <si>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</si>
  <si>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</si>
  <si>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</si>
  <si>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</si>
  <si>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</si>
  <si>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</si>
  <si>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</si>
  <si>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</si>
  <si>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</si>
  <si>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</si>
  <si>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</si>
  <si>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</si>
  <si>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</si>
  <si>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</si>
  <si>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</si>
  <si>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</si>
  <si>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</si>
  <si>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</si>
  <si>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</si>
  <si>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</si>
  <si>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</si>
  <si>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</si>
  <si>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</si>
  <si>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</si>
  <si>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</si>
  <si>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</si>
  <si>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</si>
  <si>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</si>
  <si>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</si>
  <si>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</si>
  <si>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</si>
  <si>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</si>
  <si>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</si>
  <si>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</si>
  <si>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</si>
  <si>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</si>
  <si>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</si>
  <si>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</si>
  <si>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</si>
  <si>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</si>
  <si>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</si>
  <si>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</si>
  <si>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</si>
  <si>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</si>
  <si>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</si>
  <si>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</si>
  <si>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</si>
  <si>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</si>
  <si>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</si>
  <si>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</si>
  <si>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</si>
  <si>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</si>
  <si>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</si>
  <si>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</si>
  <si>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</si>
  <si>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</si>
  <si>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</si>
  <si>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</si>
  <si>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</si>
  <si>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</si>
  <si>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</si>
  <si>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</si>
  <si>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</si>
  <si>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</si>
  <si>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</si>
  <si>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</si>
  <si>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</si>
  <si>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</si>
  <si>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</si>
  <si>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</si>
  <si>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</si>
  <si>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</si>
  <si>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</si>
  <si>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</si>
  <si>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</si>
  <si>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</si>
  <si>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</si>
  <si>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</si>
  <si>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</si>
  <si>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</si>
  <si>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</si>
  <si>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</si>
  <si>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</si>
  <si>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</si>
  <si>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</si>
  <si>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</si>
  <si>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</si>
  <si>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</si>
  <si>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</si>
  <si>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</si>
  <si>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</si>
  <si>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</si>
  <si>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</si>
  <si>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</si>
  <si>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</si>
  <si>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</si>
  <si>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</si>
  <si>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</si>
  <si>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</si>
  <si>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</si>
  <si>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</si>
  <si>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</si>
  <si>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</si>
  <si>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</si>
  <si>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</si>
  <si>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</si>
  <si>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</si>
  <si>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</si>
  <si>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</si>
  <si>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</si>
  <si>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</si>
  <si>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</si>
  <si>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</si>
  <si>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</si>
  <si>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</si>
  <si>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</si>
  <si>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</si>
  <si>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</si>
  <si>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</si>
  <si>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</si>
  <si>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</si>
  <si>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</si>
  <si>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</si>
  <si>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</si>
  <si>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</si>
  <si>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</si>
  <si>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</si>
  <si>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</si>
  <si>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</si>
  <si>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</si>
  <si>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</si>
  <si>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</si>
  <si>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</si>
  <si>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</si>
  <si>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</si>
  <si>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</si>
  <si>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</si>
  <si>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</si>
  <si>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</si>
  <si>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</si>
  <si>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</si>
  <si>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</si>
  <si>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</si>
  <si>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</si>
  <si>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</si>
  <si>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</si>
  <si>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</si>
  <si>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</si>
  <si>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</si>
  <si>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</si>
  <si>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</si>
  <si>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</si>
  <si>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</si>
  <si>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</si>
  <si>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</si>
  <si>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</si>
  <si>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</si>
  <si>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</si>
  <si>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</si>
  <si>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</si>
  <si>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</si>
  <si>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</si>
  <si>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</si>
  <si>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</si>
  <si>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</si>
  <si>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</si>
  <si>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</si>
  <si>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</si>
  <si>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</si>
  <si>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</si>
  <si>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</si>
  <si>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</si>
  <si>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</si>
  <si>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</si>
  <si>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</si>
  <si>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</si>
  <si>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</si>
  <si>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</si>
  <si>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</si>
  <si>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</si>
  <si>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</si>
  <si>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</si>
  <si>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</si>
  <si>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</si>
  <si>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</si>
  <si>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</si>
  <si>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</si>
  <si>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</si>
  <si>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</si>
  <si>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</si>
  <si>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</si>
  <si>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</si>
  <si>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</si>
  <si>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</si>
  <si>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</si>
  <si>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</si>
  <si>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</si>
  <si>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</si>
  <si>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</si>
  <si>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</si>
  <si>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</si>
  <si>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</si>
  <si>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</si>
  <si>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</si>
  <si>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</si>
  <si>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</si>
  <si>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</si>
  <si>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</si>
  <si>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</si>
  <si>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</si>
  <si>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</si>
  <si>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</si>
  <si>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</si>
  <si>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</si>
  <si>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</si>
  <si>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</si>
  <si>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</si>
  <si>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</si>
  <si>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</si>
  <si>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</si>
  <si>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</si>
  <si>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</si>
  <si>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</si>
  <si>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</si>
  <si>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</si>
  <si>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</si>
  <si>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</si>
  <si>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</si>
  <si>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</si>
  <si>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</si>
  <si>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</si>
  <si>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</si>
  <si>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</si>
  <si>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</si>
  <si>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</si>
  <si>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</si>
  <si>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</si>
  <si>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</si>
  <si>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</si>
  <si>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</si>
  <si>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</si>
  <si>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</si>
  <si>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</si>
  <si>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</si>
  <si>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</si>
  <si>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</si>
  <si>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</si>
  <si>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</si>
  <si>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</si>
  <si>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</si>
  <si>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</si>
  <si>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</si>
  <si>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</si>
  <si>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</si>
  <si>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</si>
  <si>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</si>
  <si>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</si>
  <si>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</si>
  <si>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</si>
  <si>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</si>
  <si>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</si>
  <si>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</si>
  <si>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</si>
  <si>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</si>
  <si>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</si>
  <si>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</si>
  <si>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</si>
  <si>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</si>
  <si>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</si>
  <si>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</si>
  <si>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</si>
  <si>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</si>
  <si>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</si>
  <si>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</si>
  <si>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</si>
  <si>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</si>
  <si>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</si>
  <si>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</si>
  <si>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</si>
  <si>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</si>
  <si>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</si>
  <si>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</si>
  <si>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</si>
  <si>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</si>
  <si>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</si>
  <si>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</si>
  <si>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</si>
  <si>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</si>
  <si>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</si>
  <si>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</si>
  <si>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</si>
  <si>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</si>
  <si>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</si>
  <si>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</si>
  <si>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</si>
  <si>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</si>
  <si>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</si>
  <si>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</si>
  <si>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</si>
  <si>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</si>
  <si>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</si>
  <si>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</si>
  <si>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</si>
  <si>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</si>
  <si>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</si>
  <si>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</si>
  <si>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</si>
  <si>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</si>
  <si>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</si>
  <si>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</si>
  <si>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</si>
  <si>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</si>
  <si>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</si>
  <si>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</si>
  <si>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</si>
  <si>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</si>
  <si>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</si>
  <si>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</si>
  <si>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</si>
  <si>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</si>
  <si>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</si>
  <si>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</si>
  <si>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</si>
  <si>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</si>
  <si>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</si>
  <si>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</si>
  <si>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</si>
  <si>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</si>
  <si>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</si>
  <si>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</si>
  <si>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</si>
  <si>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</si>
  <si>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</si>
  <si>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</si>
  <si>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</si>
  <si>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</si>
  <si>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</si>
  <si>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</si>
  <si>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</si>
  <si>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</si>
  <si>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</si>
  <si>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</si>
  <si>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</si>
  <si>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</si>
  <si>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</si>
  <si>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</si>
  <si>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</si>
  <si>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</si>
  <si>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</si>
  <si>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</si>
  <si>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</si>
  <si>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</si>
  <si>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</si>
  <si>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</si>
  <si>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</si>
  <si>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</si>
  <si>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</si>
  <si>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</si>
  <si>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</si>
  <si>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</si>
  <si>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</si>
  <si>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</si>
  <si>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</si>
  <si>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</si>
  <si>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</si>
  <si>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</si>
  <si>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</si>
  <si>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</si>
  <si>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</si>
  <si>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</si>
  <si>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</si>
  <si>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</si>
  <si>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</si>
  <si>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</si>
  <si>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</si>
  <si>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</si>
  <si>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</si>
  <si>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</si>
  <si>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</si>
  <si>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</si>
  <si>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</si>
  <si>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</si>
  <si>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</si>
  <si>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</si>
  <si>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</si>
  <si>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</si>
  <si>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</si>
  <si>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</si>
  <si>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</si>
  <si>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</si>
  <si>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</si>
  <si>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</si>
  <si>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</si>
  <si>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</si>
  <si>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</si>
  <si>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</si>
  <si>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</si>
  <si>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</si>
  <si>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</si>
  <si>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</si>
  <si>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</si>
  <si>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</si>
  <si>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</si>
  <si>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</si>
  <si>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</si>
  <si>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</si>
  <si>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</si>
  <si>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</si>
  <si>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</si>
  <si>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</si>
  <si>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</si>
  <si>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</si>
  <si>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</si>
  <si>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</si>
  <si>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</si>
  <si>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</si>
  <si>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</si>
  <si>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</si>
  <si>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</si>
  <si>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</si>
  <si>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</si>
  <si>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</si>
  <si>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</si>
  <si>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</si>
  <si>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</si>
  <si>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</si>
  <si>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</si>
  <si>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</si>
  <si>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</si>
  <si>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</si>
  <si>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</si>
  <si>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</si>
  <si>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</si>
  <si>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</si>
  <si>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</si>
  <si>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</si>
  <si>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</si>
  <si>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</si>
  <si>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</si>
  <si>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</si>
  <si>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</si>
  <si>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</si>
  <si>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</si>
  <si>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</si>
  <si>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</si>
  <si>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</si>
  <si>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</si>
  <si>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</si>
  <si>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</si>
  <si>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</si>
  <si>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</si>
  <si>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</si>
  <si>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</si>
  <si>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</si>
  <si>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</si>
  <si>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</si>
  <si>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</si>
  <si>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</si>
  <si>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</si>
  <si>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Показатели, подлежащие раскрытию в сфере горячего водоснабжения (цены и тарифы)</t>
  </si>
  <si>
    <t>Организация осуществляет подключение к централизованной системе горячего водоснабжения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</si>
  <si>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</si>
  <si>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</si>
  <si>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</si>
  <si>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</si>
  <si>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</si>
  <si>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</t>
  </si>
  <si>
    <t>договор о подключении к централизованной системе горячего водоснабжения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</si>
  <si>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горячего водоснабжения информация по каждому из них указывается в отдельной строке.</t>
  </si>
  <si>
    <t>Форма заявки о подключении к централизованной системе горячего водоснабжения</t>
  </si>
  <si>
    <t>Перечень документов и сведений, представляемых одновременно с заявкой о подключении к централизованной системе горячего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</si>
  <si>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горячего водоснабжения</t>
  </si>
  <si>
    <t>телефоны службы, ответственной за прием и обработку заявок о подключении к централизованной системе горячего водоснабжения</t>
  </si>
  <si>
    <t>Указывается номер контактного телефона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</si>
  <si>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горячего водоснабжения</t>
  </si>
  <si>
    <t>график работы службы, ответственной за прием и обработку заявок о подключении к централизованной системе горячего водоснабжения</t>
  </si>
  <si>
    <t>Указывается график работы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</si>
  <si>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горячего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горячего водоснабжения, сведения о размере платы за услуги по подключению к централизованной системе горячего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горячего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</si>
  <si>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</si>
  <si>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</si>
  <si>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</si>
  <si>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</si>
  <si>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</si>
  <si>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</si>
  <si>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r>
      <t>Форма 1.2 Информация о величинах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</si>
  <si>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величинах тарифов на горячую воду, транспортировку воды</t>
  </si>
  <si>
    <t>Форма 1.2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</si>
  <si>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</si>
  <si>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</si>
  <si>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</si>
  <si>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</si>
  <si>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</si>
  <si>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</si>
  <si>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</si>
  <si>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</si>
  <si>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Дата периода регулирования, с которой вводятся изменения в тарифы</t>
  </si>
  <si>
    <t>Компонент на холодную воду в тарифе на горячую воду установлен с разбивкой по поставщикам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</si>
  <si>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</si>
  <si>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</si>
  <si>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</si>
  <si>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 горячего водоснабжения информация по ним указывается в отдельных строках.</t>
  </si>
  <si>
    <t>В колонке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</si>
  <si>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Форма 1.8 Информация об условиях, на которых осуществляется поставка регулируемых товаров и (или) оказание регулируемых услуг</t>
  </si>
  <si>
    <r>
      <t>Форма 1.9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</si>
  <si>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снимок экрана монитора (далее – скриншот) со страницей сайта в сети «Интернет», предварительно загруженный в хранилище файлов ФГИС ЕИАС, на которой размещена информация.</t>
  </si>
  <si>
    <t>Реквизиты нормативных правовых актов (далее – НПА),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горячего водоснабжения, либо направление подписанного проекта договора о подключении к централизованной системе горячего водоснабжения), основания для отказа в принятии к рассмотрению документов, прилагаемых к заявлению о подключении к централизованной системе горячего водоснабжения, в подписании договора о подключении к централизованной системе горячего водоснабжения</t>
  </si>
  <si>
    <t>List05_5</t>
  </si>
  <si>
    <t>List06_5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</si>
  <si>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</si>
  <si>
    <t>Форма 1.9</t>
  </si>
  <si>
    <t>Форма 1.8</t>
  </si>
  <si>
    <t>Форма 1.3</t>
  </si>
  <si>
    <t>Информация о величинах тарифов на подключение к централизованной системе горячего водоснабжения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</si>
  <si>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</si>
  <si>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</si>
  <si>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</si>
  <si>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</si>
  <si>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Компонент на холодную воду, руб./куб.м</t>
  </si>
  <si>
    <t>Одноставочный тариф, руб./Гкал</t>
  </si>
  <si>
    <t>ставка за тепловую  энергию, руб./Гкал</t>
  </si>
  <si>
    <r>
      <t>Форма 1.3 Информация о величинах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</si>
  <si>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Первичное установление тарифов</t>
  </si>
  <si>
    <t>Изменение тарифов</t>
  </si>
  <si>
    <t>Номер принятия решения об изменении тарифов</t>
  </si>
  <si>
    <t>Дата принятия решения об изменении тарифов</t>
  </si>
  <si>
    <t>При размещении информации по данной форме дополнительно указываются: наименование органа регулирования,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</si>
  <si>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t>Для каждого вида тарифа в сфере горячего водоснабжения форма заполняется отдельно. При размещении информации по указанной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его официального опубликования.</t>
  </si>
  <si>
    <t>Наименование органа регулирования, принявшего решение об изменении тарифов</t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</si>
  <si>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</si>
  <si>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</si>
  <si>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FAS.JKH.OPEN.INFO.PRICE.GVS!</t>
  </si>
  <si>
    <t>28.11.2022</t>
  </si>
  <si>
    <t>Азовский район</t>
  </si>
  <si>
    <t>60601000</t>
  </si>
  <si>
    <t>Александровское сельское поселение</t>
  </si>
  <si>
    <t>60601405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</si>
  <si>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</si>
  <si>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</si>
  <si>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</si>
  <si>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</si>
  <si>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</si>
  <si>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</si>
  <si>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</si>
  <si>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</si>
  <si>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</si>
  <si>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</si>
  <si>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</si>
  <si>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</si>
  <si>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</si>
  <si>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</si>
  <si>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</si>
  <si>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</si>
  <si>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</si>
  <si>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</si>
  <si>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</si>
  <si>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</si>
  <si>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</si>
  <si>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</si>
  <si>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</si>
  <si>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</si>
  <si>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</si>
  <si>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</si>
  <si>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</si>
  <si>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</si>
  <si>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</si>
  <si>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</si>
  <si>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</si>
  <si>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</si>
  <si>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</si>
  <si>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</si>
  <si>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</si>
  <si>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</si>
  <si>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</si>
  <si>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</si>
  <si>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</si>
  <si>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</si>
  <si>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</si>
  <si>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</si>
  <si>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</si>
  <si>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</si>
  <si>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</si>
  <si>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</si>
  <si>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</si>
  <si>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</si>
  <si>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</si>
  <si>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</si>
  <si>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</si>
  <si>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</si>
  <si>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</si>
  <si>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</si>
  <si>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</si>
  <si>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</si>
  <si>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</si>
  <si>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</si>
  <si>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</si>
  <si>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</si>
  <si>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</si>
  <si>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</si>
  <si>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</si>
  <si>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</si>
  <si>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</si>
  <si>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</si>
  <si>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</si>
  <si>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</si>
  <si>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</si>
  <si>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</si>
  <si>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</si>
  <si>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</si>
  <si>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</si>
  <si>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</si>
  <si>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</si>
  <si>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</si>
  <si>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</si>
  <si>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</si>
  <si>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</si>
  <si>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</si>
  <si>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</si>
  <si>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</si>
  <si>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</si>
  <si>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</si>
  <si>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</si>
  <si>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</si>
  <si>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</si>
  <si>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</si>
  <si>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</si>
  <si>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</si>
  <si>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</si>
  <si>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</si>
  <si>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</si>
  <si>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</si>
  <si>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</si>
  <si>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</si>
  <si>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</si>
  <si>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</si>
  <si>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</si>
  <si>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</si>
  <si>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</si>
  <si>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</si>
  <si>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</si>
  <si>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</si>
  <si>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</si>
  <si>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</si>
  <si>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</si>
  <si>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</si>
  <si>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</si>
  <si>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</si>
  <si>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</si>
  <si>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</si>
  <si>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</si>
  <si>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</si>
  <si>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</si>
  <si>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</si>
  <si>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</si>
  <si>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</si>
  <si>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</si>
  <si>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</si>
  <si>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</si>
  <si>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</si>
  <si>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</si>
  <si>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</si>
  <si>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</si>
  <si>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</si>
  <si>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</si>
  <si>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</si>
  <si>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</si>
  <si>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</si>
  <si>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</si>
  <si>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</si>
  <si>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</si>
  <si>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</si>
  <si>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</si>
  <si>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</si>
  <si>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</si>
  <si>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</si>
  <si>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</si>
  <si>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</si>
  <si>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</si>
  <si>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</si>
  <si>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</si>
  <si>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</si>
  <si>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</si>
  <si>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</si>
  <si>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</si>
  <si>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</si>
  <si>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</si>
  <si>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</si>
  <si>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</si>
  <si>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</si>
  <si>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</si>
  <si>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</si>
  <si>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</si>
  <si>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</si>
  <si>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</si>
  <si>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</si>
  <si>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</si>
  <si>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</si>
  <si>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</si>
  <si>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</si>
  <si>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</si>
  <si>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</si>
  <si>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</si>
  <si>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</si>
  <si>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</si>
  <si>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</si>
  <si>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</si>
  <si>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</si>
  <si>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</si>
  <si>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</si>
  <si>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</si>
  <si>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</si>
  <si>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</si>
  <si>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</si>
  <si>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</si>
  <si>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</si>
  <si>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</si>
  <si>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</si>
  <si>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</si>
  <si>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</si>
  <si>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</si>
  <si>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</si>
  <si>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</si>
  <si>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</si>
  <si>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</si>
  <si>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</si>
  <si>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</si>
  <si>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</si>
  <si>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</si>
  <si>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</si>
  <si>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</si>
  <si>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</si>
  <si>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</si>
  <si>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</si>
  <si>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</si>
  <si>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</si>
  <si>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</si>
  <si>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</si>
  <si>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</si>
  <si>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</si>
  <si>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</si>
  <si>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</si>
  <si>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</si>
  <si>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</si>
  <si>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</si>
  <si>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</si>
  <si>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</si>
  <si>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</si>
  <si>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</si>
  <si>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</si>
  <si>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</si>
  <si>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</si>
  <si>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</si>
  <si>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</si>
  <si>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</si>
  <si>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</si>
  <si>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</si>
  <si>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</si>
  <si>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</si>
  <si>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</si>
  <si>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</si>
  <si>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</si>
  <si>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</si>
  <si>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</si>
  <si>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</si>
  <si>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</si>
  <si>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</si>
  <si>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</si>
  <si>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</si>
  <si>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</si>
  <si>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</si>
  <si>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</si>
  <si>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</si>
  <si>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</si>
  <si>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</si>
  <si>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</si>
  <si>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</si>
  <si>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</si>
  <si>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</si>
  <si>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</si>
  <si>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</si>
  <si>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</si>
  <si>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</si>
  <si>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</si>
  <si>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</si>
  <si>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</si>
  <si>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</si>
  <si>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</si>
  <si>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</si>
  <si>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</si>
  <si>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</si>
  <si>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</si>
  <si>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</si>
  <si>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</si>
  <si>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</si>
  <si>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</si>
  <si>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</si>
  <si>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</si>
  <si>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</si>
  <si>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</si>
  <si>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</si>
  <si>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</si>
  <si>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</si>
  <si>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</si>
  <si>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</si>
  <si>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</si>
  <si>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</si>
  <si>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</si>
  <si>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</si>
  <si>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</si>
  <si>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</si>
  <si>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</si>
  <si>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</si>
  <si>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</si>
  <si>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</si>
  <si>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</si>
  <si>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</si>
  <si>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</si>
  <si>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</si>
  <si>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</si>
  <si>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</si>
  <si>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</si>
  <si>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</si>
  <si>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</si>
  <si>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</si>
  <si>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</si>
  <si>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</si>
  <si>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</si>
  <si>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</si>
  <si>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</si>
  <si>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</si>
  <si>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</si>
  <si>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</si>
  <si>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</si>
  <si>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</si>
  <si>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</si>
  <si>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</si>
  <si>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</si>
  <si>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</si>
  <si>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</si>
  <si>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</si>
  <si>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</si>
  <si>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</si>
  <si>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</si>
  <si>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</si>
  <si>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</si>
  <si>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</si>
  <si>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</si>
  <si>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</si>
  <si>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</si>
  <si>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</si>
  <si>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</si>
  <si>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</si>
  <si>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</si>
  <si>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</si>
  <si>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</si>
  <si>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</si>
  <si>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</si>
  <si>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</si>
  <si>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</si>
  <si>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</si>
  <si>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</si>
  <si>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</si>
  <si>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</si>
  <si>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</si>
  <si>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</si>
  <si>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</si>
  <si>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</si>
  <si>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</si>
  <si>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</si>
  <si>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</si>
  <si>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</si>
  <si>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</si>
  <si>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</si>
  <si>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</si>
  <si>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</si>
  <si>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</si>
  <si>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</si>
  <si>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</si>
  <si>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</si>
  <si>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</si>
  <si>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</si>
  <si>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</si>
  <si>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</si>
  <si>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</si>
  <si>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</si>
  <si>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</si>
  <si>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</si>
  <si>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</si>
  <si>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</si>
  <si>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</si>
  <si>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</si>
  <si>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</si>
  <si>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</si>
  <si>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</si>
  <si>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</si>
  <si>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</si>
  <si>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</si>
  <si>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</si>
  <si>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</si>
  <si>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</si>
  <si>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</si>
  <si>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</si>
  <si>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</si>
  <si>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</si>
  <si>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</si>
  <si>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</si>
  <si>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</si>
  <si>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</si>
  <si>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</si>
  <si>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</si>
  <si>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</si>
  <si>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</si>
  <si>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</si>
  <si>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</si>
  <si>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</si>
  <si>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</si>
  <si>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</si>
  <si>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</si>
  <si>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</si>
  <si>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</si>
  <si>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</si>
  <si>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</si>
  <si>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</si>
  <si>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</si>
  <si>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</si>
  <si>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</si>
  <si>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</si>
  <si>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</si>
  <si>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</si>
  <si>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</si>
  <si>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</si>
  <si>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</si>
  <si>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</si>
  <si>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</si>
  <si>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</si>
  <si>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</si>
  <si>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</si>
  <si>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</si>
  <si>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</si>
  <si>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</si>
  <si>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</si>
  <si>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</si>
  <si>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</si>
  <si>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</si>
  <si>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</si>
  <si>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</si>
  <si>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</si>
  <si>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</si>
  <si>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</si>
  <si>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</si>
  <si>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</si>
  <si>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</si>
  <si>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</si>
  <si>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</si>
  <si>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</si>
  <si>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</si>
  <si>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</si>
  <si>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</si>
  <si>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</si>
  <si>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</si>
  <si>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</si>
  <si>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</si>
  <si>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</si>
  <si>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</si>
  <si>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</si>
  <si>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</si>
  <si>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</si>
  <si>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</si>
  <si>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</si>
  <si>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</si>
  <si>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</si>
  <si>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</si>
  <si>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</si>
  <si>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</si>
  <si>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</si>
  <si>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</si>
  <si>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</si>
  <si>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</si>
  <si>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</si>
  <si>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</si>
  <si>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</si>
  <si>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</si>
  <si>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</si>
  <si>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</si>
  <si>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</si>
  <si>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</si>
  <si>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</si>
  <si>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</si>
  <si>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</si>
  <si>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</si>
  <si>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</si>
  <si>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</si>
  <si>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</si>
  <si>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</si>
  <si>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</si>
  <si>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</si>
  <si>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</si>
  <si>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</si>
  <si>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</si>
  <si>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</si>
  <si>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</si>
  <si>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</si>
  <si>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</si>
  <si>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</si>
  <si>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</si>
  <si>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</si>
  <si>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</si>
  <si>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</si>
  <si>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</si>
  <si>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</si>
  <si>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</si>
  <si>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</si>
  <si>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</si>
  <si>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</si>
  <si>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</si>
  <si>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</si>
  <si>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</si>
  <si>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</si>
  <si>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</si>
  <si>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</si>
  <si>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</si>
  <si>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</si>
  <si>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</si>
  <si>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</si>
  <si>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</si>
  <si>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</si>
  <si>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</si>
  <si>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</si>
  <si>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</si>
  <si>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</si>
  <si>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</si>
  <si>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</si>
  <si>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</si>
  <si>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</si>
  <si>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</si>
  <si>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</si>
  <si>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</si>
  <si>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</si>
  <si>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</si>
  <si>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</si>
  <si>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</si>
  <si>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</si>
  <si>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</si>
  <si>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</si>
  <si>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</si>
  <si>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</si>
  <si>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</si>
  <si>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</si>
  <si>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</si>
  <si>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</si>
  <si>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</si>
  <si>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</si>
  <si>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</si>
  <si>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</si>
  <si>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</si>
  <si>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</si>
  <si>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</si>
  <si>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</si>
  <si>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</si>
  <si>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</si>
  <si>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</si>
  <si>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</si>
  <si>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</si>
  <si>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</si>
  <si>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</si>
  <si>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</si>
  <si>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</si>
  <si>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</si>
  <si>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</si>
  <si>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</si>
  <si>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</si>
  <si>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</si>
  <si>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</si>
  <si>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</si>
  <si>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</si>
  <si>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</si>
  <si>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</si>
  <si>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</si>
  <si>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</si>
  <si>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</si>
  <si>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</si>
  <si>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</si>
  <si>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</si>
  <si>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</si>
  <si>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</si>
  <si>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</si>
  <si>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</si>
  <si>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</si>
  <si>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</si>
  <si>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</si>
  <si>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</si>
  <si>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</si>
  <si>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</si>
  <si>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</si>
  <si>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</si>
  <si>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</si>
  <si>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</si>
  <si>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</si>
  <si>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</si>
  <si>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</si>
  <si>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</si>
  <si>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</si>
  <si>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</si>
  <si>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</si>
  <si>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</si>
  <si>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</si>
  <si>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</si>
  <si>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</si>
  <si>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</si>
  <si>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</si>
  <si>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</si>
  <si>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</si>
  <si>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</si>
  <si>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</si>
  <si>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</si>
  <si>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</si>
  <si>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</si>
  <si>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</si>
  <si>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</si>
  <si>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</si>
  <si>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</si>
  <si>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</si>
  <si>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</si>
  <si>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</si>
  <si>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</si>
  <si>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</si>
  <si>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</si>
  <si>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</si>
  <si>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</si>
  <si>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</si>
  <si>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</si>
  <si>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</si>
  <si>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</si>
  <si>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</si>
  <si>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</si>
  <si>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</si>
  <si>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</si>
  <si>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</si>
  <si>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</si>
  <si>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</si>
  <si>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</si>
  <si>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</si>
  <si>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</si>
  <si>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</si>
  <si>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</si>
  <si>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</si>
  <si>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</si>
  <si>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</si>
  <si>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</si>
  <si>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</si>
  <si>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</si>
  <si>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</si>
  <si>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</si>
  <si>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</si>
  <si>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</si>
  <si>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</si>
  <si>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</si>
  <si>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</si>
  <si>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</si>
  <si>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</si>
  <si>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</si>
  <si>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</si>
  <si>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</si>
  <si>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</si>
  <si>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</si>
  <si>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</si>
  <si>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</si>
  <si>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</si>
  <si>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</si>
  <si>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</si>
  <si>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</si>
  <si>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</si>
  <si>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</si>
  <si>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</si>
  <si>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</si>
  <si>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</si>
  <si>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</si>
  <si>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</si>
  <si>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</si>
  <si>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</si>
  <si>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</si>
  <si>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</si>
  <si>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</si>
  <si>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</si>
  <si>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</si>
  <si>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</si>
  <si>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</si>
  <si>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</si>
  <si>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</si>
  <si>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</si>
  <si>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</si>
  <si>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</si>
  <si>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</si>
  <si>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</si>
  <si>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</si>
  <si>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</si>
  <si>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</si>
  <si>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</si>
  <si>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</si>
  <si>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</si>
  <si>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</si>
  <si>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</si>
  <si>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</si>
  <si>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</si>
  <si>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</si>
  <si>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</si>
  <si>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</si>
  <si>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</si>
  <si>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</si>
  <si>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</si>
  <si>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</si>
  <si>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</si>
  <si>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</si>
  <si>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</si>
  <si>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</si>
  <si>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</si>
  <si>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</si>
  <si>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</si>
  <si>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</si>
  <si>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</si>
  <si>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</si>
  <si>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</si>
  <si>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</si>
  <si>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</si>
  <si>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</si>
  <si>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</si>
  <si>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</si>
  <si>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</si>
  <si>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</si>
  <si>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</si>
  <si>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</si>
  <si>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</si>
  <si>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</si>
  <si>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</si>
  <si>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</si>
  <si>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</si>
  <si>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</si>
  <si>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</si>
  <si>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</si>
  <si>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</si>
  <si>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</si>
  <si>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</si>
  <si>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</si>
  <si>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</si>
  <si>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</si>
  <si>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</si>
  <si>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</si>
  <si>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</si>
  <si>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</si>
  <si>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</si>
  <si>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</si>
  <si>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</si>
  <si>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</si>
  <si>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</si>
  <si>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</si>
  <si>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</si>
  <si>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</si>
  <si>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</si>
  <si>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</si>
  <si>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</si>
  <si>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</si>
  <si>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</si>
  <si>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</si>
  <si>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</si>
  <si>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</si>
  <si>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</si>
  <si>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</si>
  <si>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</si>
  <si>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</si>
  <si>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</si>
  <si>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</si>
  <si>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</si>
  <si>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</si>
  <si>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</si>
  <si>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</si>
  <si>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</si>
  <si>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</si>
  <si>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</si>
  <si>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</si>
  <si>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</si>
  <si>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</si>
  <si>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</si>
  <si>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</si>
  <si>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</si>
  <si>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</si>
  <si>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</si>
  <si>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</si>
  <si>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</si>
  <si>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</si>
  <si>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</si>
  <si>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</si>
  <si>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</si>
  <si>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</si>
  <si>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</si>
  <si>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</si>
  <si>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</si>
  <si>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</si>
  <si>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</si>
  <si>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</si>
  <si>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</si>
  <si>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</si>
  <si>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</si>
  <si>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</si>
  <si>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</si>
  <si>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</si>
  <si>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</si>
  <si>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</si>
  <si>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</si>
  <si>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</si>
  <si>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</si>
  <si>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</si>
  <si>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</si>
  <si>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</si>
  <si>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</si>
  <si>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</si>
  <si>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</si>
  <si>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</si>
  <si>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</si>
  <si>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</si>
  <si>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</si>
  <si>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</si>
  <si>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</si>
  <si>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</si>
  <si>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</si>
  <si>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</si>
  <si>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</si>
  <si>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</si>
  <si>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</si>
  <si>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</si>
  <si>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</si>
  <si>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</si>
  <si>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</si>
  <si>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</si>
  <si>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</si>
  <si>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</si>
  <si>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</si>
  <si>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</si>
  <si>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</si>
  <si>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</si>
  <si>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</si>
  <si>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</si>
  <si>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</si>
  <si>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</si>
  <si>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</si>
  <si>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</si>
  <si>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</si>
  <si>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</si>
  <si>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</si>
  <si>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</si>
  <si>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</si>
  <si>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</si>
  <si>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</si>
  <si>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</si>
  <si>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</si>
  <si>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</si>
  <si>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</si>
  <si>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</si>
  <si>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</si>
  <si>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</si>
  <si>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</si>
  <si>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</si>
  <si>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</si>
  <si>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</si>
  <si>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</si>
  <si>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</si>
  <si>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</si>
  <si>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</si>
  <si>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</si>
  <si>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</si>
  <si>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</si>
  <si>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</si>
  <si>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</si>
  <si>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</si>
  <si>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</si>
  <si>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</si>
  <si>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</si>
  <si>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</si>
  <si>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</si>
  <si>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</si>
  <si>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</si>
  <si>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</si>
  <si>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</si>
  <si>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</si>
  <si>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</si>
  <si>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</si>
  <si>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</si>
  <si>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</si>
  <si>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</si>
  <si>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</si>
  <si>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</si>
  <si>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</si>
  <si>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</si>
  <si>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</si>
  <si>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</si>
  <si>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</si>
  <si>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</si>
  <si>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</si>
  <si>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</si>
  <si>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</si>
  <si>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</si>
  <si>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</si>
  <si>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</si>
  <si>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</si>
  <si>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</si>
  <si>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</si>
  <si>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</si>
  <si>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</si>
  <si>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</si>
  <si>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</si>
  <si>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</si>
  <si>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</si>
  <si>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</si>
  <si>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</si>
  <si>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</si>
  <si>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</si>
  <si>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</si>
  <si>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</si>
  <si>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МО_ОКТМО</t>
  </si>
  <si>
    <t>№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</si>
  <si>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</si>
  <si>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</si>
  <si>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</si>
  <si>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</si>
  <si>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</si>
  <si>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</si>
  <si>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01.12.2022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</si>
  <si>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</si>
  <si>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</si>
  <si>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</si>
  <si>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</si>
  <si>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</si>
  <si>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</si>
  <si>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</si>
  <si>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</si>
  <si>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</si>
  <si>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2625</t>
  </si>
  <si>
    <t>26457311</t>
  </si>
  <si>
    <t>АО "Теплокоммунэнерго"</t>
  </si>
  <si>
    <t>6165199445</t>
  </si>
  <si>
    <t>615250001</t>
  </si>
  <si>
    <t>26445828</t>
  </si>
  <si>
    <t>АО "Теплоэнергетическое предприятие тепловых сетей "Теплоэнерго"</t>
  </si>
  <si>
    <t>6154023190</t>
  </si>
  <si>
    <t>615401001</t>
  </si>
  <si>
    <t>26457273</t>
  </si>
  <si>
    <t>АО «Донэнерго»</t>
  </si>
  <si>
    <t>6163089292</t>
  </si>
  <si>
    <t>616301001</t>
  </si>
  <si>
    <t>28459543</t>
  </si>
  <si>
    <t>ДГТУ</t>
  </si>
  <si>
    <t>6165033136</t>
  </si>
  <si>
    <t>616501001</t>
  </si>
  <si>
    <t>26374535</t>
  </si>
  <si>
    <t>ЕМУП "Коммунальник"</t>
  </si>
  <si>
    <t>6109001290</t>
  </si>
  <si>
    <t>610901001</t>
  </si>
  <si>
    <t>26445760</t>
  </si>
  <si>
    <t>МП г. Новошахтинска "Коммунальные котельные и тепловые сети"</t>
  </si>
  <si>
    <t>6151009775</t>
  </si>
  <si>
    <t>615101001</t>
  </si>
  <si>
    <t>26382573</t>
  </si>
  <si>
    <t>МУП "Багаевское управление жилищно-коммунального хозяйства"</t>
  </si>
  <si>
    <t>6103000116</t>
  </si>
  <si>
    <t>610301001</t>
  </si>
  <si>
    <t>28868766</t>
  </si>
  <si>
    <t>МУП "Вира"</t>
  </si>
  <si>
    <t>6147006732</t>
  </si>
  <si>
    <t>614701001</t>
  </si>
  <si>
    <t>31000381</t>
  </si>
  <si>
    <t>МУП "Городское Хозяйство"</t>
  </si>
  <si>
    <t>6154094137</t>
  </si>
  <si>
    <t>18-01-2005 00:00:00</t>
  </si>
  <si>
    <t>26448791</t>
  </si>
  <si>
    <t>МУП "Каменсктеплосеть"</t>
  </si>
  <si>
    <t>6147006316</t>
  </si>
  <si>
    <t>31043414</t>
  </si>
  <si>
    <t>МУП "Комфортная среда" Сальского городского поселения</t>
  </si>
  <si>
    <t>6153005247</t>
  </si>
  <si>
    <t>615301001</t>
  </si>
  <si>
    <t>21-09-2017 00:00:00</t>
  </si>
  <si>
    <t>26444931</t>
  </si>
  <si>
    <t>МУП "Красносулинские городские теплосети"</t>
  </si>
  <si>
    <t>6148557940</t>
  </si>
  <si>
    <t>614801001</t>
  </si>
  <si>
    <t>31241624</t>
  </si>
  <si>
    <t>МУП "Новочеркасские тепловые сети"</t>
  </si>
  <si>
    <t>6150097377</t>
  </si>
  <si>
    <t>615001001</t>
  </si>
  <si>
    <t>31298334</t>
  </si>
  <si>
    <t>МУП "Тепло МРЗ"</t>
  </si>
  <si>
    <t>6147040571</t>
  </si>
  <si>
    <t>28-03-2019 00:00:00</t>
  </si>
  <si>
    <t>31219066</t>
  </si>
  <si>
    <t>МУП "Теплотехник Неклиновского района"</t>
  </si>
  <si>
    <t>6123024348</t>
  </si>
  <si>
    <t>612301001</t>
  </si>
  <si>
    <t>30843340</t>
  </si>
  <si>
    <t>МУП АГП "АКСАЙЭНЕРГО"</t>
  </si>
  <si>
    <t>6102066210</t>
  </si>
  <si>
    <t>610201001</t>
  </si>
  <si>
    <t>26452861</t>
  </si>
  <si>
    <t>МУП Пролетарского городского поселения Пролетарского района Ростовской области "Тепловые сети"</t>
  </si>
  <si>
    <t>6128002901</t>
  </si>
  <si>
    <t>612801001</t>
  </si>
  <si>
    <t>26448893</t>
  </si>
  <si>
    <t>МУП г. Азова "Теплоэнерго"</t>
  </si>
  <si>
    <t>6140028670</t>
  </si>
  <si>
    <t>614001001</t>
  </si>
  <si>
    <t>26768157</t>
  </si>
  <si>
    <t>Миллеровский филиал АО "Астон"</t>
  </si>
  <si>
    <t>6162015019</t>
  </si>
  <si>
    <t>614943001</t>
  </si>
  <si>
    <t>26446559</t>
  </si>
  <si>
    <t>ОАО "Зерноградские тепловые сети"</t>
  </si>
  <si>
    <t>6111982106</t>
  </si>
  <si>
    <t>611101001</t>
  </si>
  <si>
    <t>31351556</t>
  </si>
  <si>
    <t>ООО "ВОЛГОДОНСКАЯ ТЭЦ-1"</t>
  </si>
  <si>
    <t>6143098108</t>
  </si>
  <si>
    <t>614301001</t>
  </si>
  <si>
    <t>28422605</t>
  </si>
  <si>
    <t>ООО "Волгодонские тепловые сети"</t>
  </si>
  <si>
    <t>6143081351</t>
  </si>
  <si>
    <t>31-05-2013 00:00:00</t>
  </si>
  <si>
    <t>31597329</t>
  </si>
  <si>
    <t>ООО "ДТС"</t>
  </si>
  <si>
    <t>6141040790</t>
  </si>
  <si>
    <t>614101001</t>
  </si>
  <si>
    <t>01-07-2022 00:00:00</t>
  </si>
  <si>
    <t>31520326</t>
  </si>
  <si>
    <t>ООО "Донтеплоэнерго Север"</t>
  </si>
  <si>
    <t>6149020517</t>
  </si>
  <si>
    <t>614901001</t>
  </si>
  <si>
    <t>12-04-2021 00:00:00</t>
  </si>
  <si>
    <t>26525135</t>
  </si>
  <si>
    <t>ООО "ЛУКОЙЛ-Ростовэнерго"</t>
  </si>
  <si>
    <t>6164288981</t>
  </si>
  <si>
    <t>31399481</t>
  </si>
  <si>
    <t>ООО "Распределенная генерация - Батайск"</t>
  </si>
  <si>
    <t>6141053581</t>
  </si>
  <si>
    <t>31528078</t>
  </si>
  <si>
    <t>ООО "Распределенная генерация - Шахты"</t>
  </si>
  <si>
    <t>6164134621</t>
  </si>
  <si>
    <t>16-11-2021 00:00:00</t>
  </si>
  <si>
    <t>30954389</t>
  </si>
  <si>
    <t>ООО "Распределенная генерация"</t>
  </si>
  <si>
    <t>6163134315</t>
  </si>
  <si>
    <t>614201001</t>
  </si>
  <si>
    <t>11-03-2014 00:00:00</t>
  </si>
  <si>
    <t>31539827</t>
  </si>
  <si>
    <t>ООО "Распределенная генерация-Шахты"</t>
  </si>
  <si>
    <t>616101001</t>
  </si>
  <si>
    <t>22-12-2021 00:00:00</t>
  </si>
  <si>
    <t>26764253</t>
  </si>
  <si>
    <t>ООО "Ростовские тепловые сети"</t>
  </si>
  <si>
    <t>3445102073</t>
  </si>
  <si>
    <t>616801001</t>
  </si>
  <si>
    <t>26457607</t>
  </si>
  <si>
    <t>ООО "Ростовтеплоэнерго" филиал Северный</t>
  </si>
  <si>
    <t>6165125852</t>
  </si>
  <si>
    <t>613802001</t>
  </si>
  <si>
    <t>26382572</t>
  </si>
  <si>
    <t>ООО "Сигма"</t>
  </si>
  <si>
    <t>6102015102</t>
  </si>
  <si>
    <t>31521928</t>
  </si>
  <si>
    <t>ООО "ТЕПЛОСЕРВИС ЮГ"</t>
  </si>
  <si>
    <t>6141056529</t>
  </si>
  <si>
    <t>01-10-2021 00:00:00</t>
  </si>
  <si>
    <t>30802811</t>
  </si>
  <si>
    <t>ООО "ТЭЦ-1"</t>
  </si>
  <si>
    <t>6143087498</t>
  </si>
  <si>
    <t>26445942</t>
  </si>
  <si>
    <t>ООО "Тепловые сети"</t>
  </si>
  <si>
    <t>6125024777</t>
  </si>
  <si>
    <t>612501001</t>
  </si>
  <si>
    <t>31514666</t>
  </si>
  <si>
    <t>ООО "УК "МАЦОТЫ"</t>
  </si>
  <si>
    <t>6150097948</t>
  </si>
  <si>
    <t>01-09-2021 00:00:00</t>
  </si>
  <si>
    <t>26764274</t>
  </si>
  <si>
    <t>ООО "Управление жилищно-коммунальное хозяйство"</t>
  </si>
  <si>
    <t>6125028690</t>
  </si>
  <si>
    <t>26764720</t>
  </si>
  <si>
    <t>ООО "Управляющая компания "Жилкомсервис"</t>
  </si>
  <si>
    <t>6135007675</t>
  </si>
  <si>
    <t>613501001</t>
  </si>
  <si>
    <t>26449191</t>
  </si>
  <si>
    <t>ООО "Шахтинская ГТЭС"</t>
  </si>
  <si>
    <t>6155043551</t>
  </si>
  <si>
    <t>615501001</t>
  </si>
  <si>
    <t>26437000</t>
  </si>
  <si>
    <t>ООО "ЭКО"</t>
  </si>
  <si>
    <t>6121995802</t>
  </si>
  <si>
    <t>612101001</t>
  </si>
  <si>
    <t>30934010</t>
  </si>
  <si>
    <t>Ростовская таможня</t>
  </si>
  <si>
    <t>6102020818</t>
  </si>
  <si>
    <t>26816056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</si>
  <si>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</si>
  <si>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</si>
  <si>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616745019</t>
  </si>
  <si>
    <t>30903763</t>
  </si>
  <si>
    <t>ФГБУ "ЦЖКУ" МИНОБОРОНЫ РОССИИ</t>
  </si>
  <si>
    <t>7729314745</t>
  </si>
  <si>
    <t>770101001</t>
  </si>
  <si>
    <t>30923515</t>
  </si>
  <si>
    <t>ФГБУ "Центральное жилищно-коммунальное управление" Министерства обороны РФ</t>
  </si>
  <si>
    <t>616543001</t>
  </si>
  <si>
    <t>14-11-2002 00:00:00</t>
  </si>
  <si>
    <t>31215611</t>
  </si>
  <si>
    <t>Филиал АО "Донэнерго" - "Тепловые сети"</t>
  </si>
  <si>
    <t>616402001</t>
  </si>
  <si>
    <t>28506895</t>
  </si>
  <si>
    <t>Филиал ООО "Сириус" в г. Новочеркасске</t>
  </si>
  <si>
    <t>7714652646</t>
  </si>
  <si>
    <t>615045001</t>
  </si>
  <si>
    <t>HOT_VS</t>
  </si>
  <si>
    <t>28.11.2022 16:16:33</t>
  </si>
  <si>
    <t>РСТ поРО</t>
  </si>
  <si>
    <t>22.11.2022</t>
  </si>
  <si>
    <t>65/274</t>
  </si>
  <si>
    <t>Официальный интернет - портал правовой информации pravo.donland.ru от 28.11.2022г. № 6145202211280061</t>
  </si>
  <si>
    <t>347660 РО, Егорлыкский р-он, ст.Егорлыкская, ул. Орджоникидзе, 59</t>
  </si>
  <si>
    <t>Угроватый Василий Алексеевич</t>
  </si>
  <si>
    <t>Парамонова Людмила Анатольевна</t>
  </si>
  <si>
    <t>гл.экономист</t>
  </si>
  <si>
    <t>8(86370) 22-8-33</t>
  </si>
  <si>
    <t>emup_ekonom@mail.ru</t>
  </si>
  <si>
    <t>О</t>
  </si>
  <si>
    <t>Егорлыкский район, Егорлыкское сельское поселение (60615417);</t>
  </si>
  <si>
    <t>горячее водоснабжение</t>
  </si>
  <si>
    <t>https://portal.eias.ru/Portal/DownloadPage.aspx?type=12&amp;guid=761de5a8-22d9-4400-9f3e-4b8e0e4f85e6</t>
  </si>
  <si>
    <t>Договор горячего водоснабжения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</si>
</sst>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7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7">
    <xf numFmtId="49" fontId="0" fillId="0" borderId="0" applyBorder="0">
      <alignment vertical="top"/>
    </xf>
    <xf numFmtId="0" fontId="5" fillId="0" borderId="0"/>
    <xf numFmtId="166" fontId="5" fillId="0" borderId="0"/>
    <xf numFmtId="0" fontId="41" fillId="0" borderId="0"/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0" fontId="20" fillId="0" borderId="1" applyNumberFormat="0" applyAlignment="0">
      <protection locked="0"/>
    </xf>
    <xf numFmtId="164" fontId="6" fillId="0" borderId="0" applyFont="0" applyFill="0" applyBorder="0" applyAlignment="0" applyProtection="0"/>
    <xf numFmtId="168" fontId="8" fillId="2" borderId="0">
      <protection locked="0"/>
    </xf>
    <xf numFmtId="0" fontId="17" fillId="0" borderId="0" applyFill="0" applyBorder="0" applyProtection="0">
      <alignment vertical="center"/>
    </xf>
    <xf numFmtId="165" fontId="8" fillId="2" borderId="0">
      <protection locked="0"/>
    </xf>
    <xf numFmtId="169" fontId="8" fillId="2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7" fillId="0" borderId="0"/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49" fontId="40" fillId="4" borderId="2" applyNumberFormat="0">
      <alignment horizontal="center" vertical="center"/>
    </xf>
    <xf numFmtId="0" fontId="15" fillId="5" borderId="1" applyNumberFormat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9" fillId="0" borderId="0" applyBorder="0">
      <alignment horizontal="center" vertical="center" wrapText="1"/>
    </xf>
    <xf numFmtId="0" fontId="10" fillId="0" borderId="3" applyBorder="0">
      <alignment horizontal="center" vertical="center" wrapText="1"/>
    </xf>
    <xf numFmtId="4" fontId="8" fillId="2" borderId="4" applyBorder="0">
      <alignment horizontal="right"/>
    </xf>
    <xf numFmtId="49" fontId="8" fillId="0" borderId="0" applyBorder="0">
      <alignment vertical="top"/>
    </xf>
    <xf numFmtId="0" fontId="73" fillId="0" borderId="0"/>
    <xf numFmtId="0" fontId="23" fillId="0" borderId="0"/>
    <xf numFmtId="0" fontId="73" fillId="0" borderId="0"/>
    <xf numFmtId="0" fontId="74" fillId="0" borderId="0"/>
    <xf numFmtId="0" fontId="4" fillId="0" borderId="0"/>
    <xf numFmtId="0" fontId="4" fillId="0" borderId="0"/>
    <xf numFmtId="0" fontId="39" fillId="6" borderId="0" applyNumberFormat="0" applyBorder="0" applyAlignment="0">
      <alignment horizontal="left" vertical="center"/>
    </xf>
    <xf numFmtId="0" fontId="23" fillId="0" borderId="0"/>
    <xf numFmtId="49" fontId="39" fillId="0" borderId="0" applyBorder="0">
      <alignment vertical="top"/>
    </xf>
    <xf numFmtId="49" fontId="8" fillId="0" borderId="0" applyBorder="0">
      <alignment vertical="top"/>
    </xf>
    <xf numFmtId="49" fontId="39" fillId="0" borderId="0" applyBorder="0">
      <alignment vertical="top"/>
    </xf>
    <xf numFmtId="49" fontId="8" fillId="6" borderId="0" applyBorder="0">
      <alignment vertical="top"/>
    </xf>
    <xf numFmtId="49" fontId="36" fillId="7" borderId="0" applyBorder="0">
      <alignment vertical="top"/>
    </xf>
    <xf numFmtId="49" fontId="39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23" fillId="0" borderId="0"/>
    <xf numFmtId="49" fontId="8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4" fillId="0" borderId="0"/>
    <xf numFmtId="0" fontId="8" fillId="0" borderId="0">
      <alignment horizontal="left" vertical="center"/>
    </xf>
    <xf numFmtId="0" fontId="4" fillId="0" borderId="0"/>
    <xf numFmtId="0" fontId="4" fillId="0" borderId="0"/>
    <xf numFmtId="0" fontId="23" fillId="0" borderId="0"/>
    <xf numFmtId="0" fontId="90" fillId="0" borderId="0" applyNumberFormat="0" applyFill="0" applyBorder="0" applyAlignment="0" applyProtection="0"/>
    <xf numFmtId="0" fontId="91" fillId="0" borderId="43" applyNumberFormat="0" applyFill="0" applyAlignment="0" applyProtection="0"/>
    <xf numFmtId="0" fontId="92" fillId="0" borderId="44" applyNumberFormat="0" applyFill="0" applyAlignment="0" applyProtection="0"/>
    <xf numFmtId="0" fontId="93" fillId="0" borderId="45" applyNumberFormat="0" applyFill="0" applyAlignment="0" applyProtection="0"/>
    <xf numFmtId="0" fontId="93" fillId="0" borderId="0" applyNumberFormat="0" applyFill="0" applyBorder="0" applyAlignment="0" applyProtection="0"/>
    <xf numFmtId="0" fontId="94" fillId="15" borderId="0" applyNumberFormat="0" applyBorder="0" applyAlignment="0" applyProtection="0"/>
    <xf numFmtId="0" fontId="95" fillId="16" borderId="0" applyNumberFormat="0" applyBorder="0" applyAlignment="0" applyProtection="0"/>
    <xf numFmtId="0" fontId="96" fillId="17" borderId="0" applyNumberFormat="0" applyBorder="0" applyAlignment="0" applyProtection="0"/>
    <xf numFmtId="0" fontId="97" fillId="18" borderId="46" applyNumberFormat="0" applyAlignment="0" applyProtection="0"/>
    <xf numFmtId="0" fontId="98" fillId="18" borderId="47" applyNumberFormat="0" applyAlignment="0" applyProtection="0"/>
    <xf numFmtId="0" fontId="99" fillId="0" borderId="48" applyNumberFormat="0" applyFill="0" applyAlignment="0" applyProtection="0"/>
    <xf numFmtId="0" fontId="100" fillId="19" borderId="49" applyNumberFormat="0" applyAlignment="0" applyProtection="0"/>
    <xf numFmtId="0" fontId="101" fillId="0" borderId="0" applyNumberFormat="0" applyFill="0" applyBorder="0" applyAlignment="0" applyProtection="0"/>
    <xf numFmtId="0" fontId="39" fillId="20" borderId="50" applyNumberFormat="0" applyFont="0" applyAlignment="0" applyProtection="0"/>
    <xf numFmtId="0" fontId="102" fillId="0" borderId="0" applyNumberFormat="0" applyFill="0" applyBorder="0" applyAlignment="0" applyProtection="0"/>
    <xf numFmtId="0" fontId="103" fillId="0" borderId="51" applyNumberFormat="0" applyFill="0" applyAlignment="0" applyProtection="0"/>
    <xf numFmtId="0" fontId="104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104" fillId="24" borderId="0" applyNumberFormat="0" applyBorder="0" applyAlignment="0" applyProtection="0"/>
    <xf numFmtId="0" fontId="104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104" fillId="28" borderId="0" applyNumberFormat="0" applyBorder="0" applyAlignment="0" applyProtection="0"/>
    <xf numFmtId="0" fontId="104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104" fillId="32" borderId="0" applyNumberFormat="0" applyBorder="0" applyAlignment="0" applyProtection="0"/>
    <xf numFmtId="0" fontId="104" fillId="33" borderId="0" applyNumberFormat="0" applyBorder="0" applyAlignment="0" applyProtection="0"/>
    <xf numFmtId="0" fontId="73" fillId="34" borderId="0" applyNumberFormat="0" applyBorder="0" applyAlignment="0" applyProtection="0"/>
    <xf numFmtId="0" fontId="73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73" fillId="42" borderId="0" applyNumberFormat="0" applyBorder="0" applyAlignment="0" applyProtection="0"/>
    <xf numFmtId="0" fontId="73" fillId="43" borderId="0" applyNumberFormat="0" applyBorder="0" applyAlignment="0" applyProtection="0"/>
    <xf numFmtId="0" fontId="104" fillId="44" borderId="0" applyNumberFormat="0" applyBorder="0" applyAlignment="0" applyProtection="0"/>
    <xf numFmtId="0" fontId="3" fillId="0" borderId="0"/>
    <xf numFmtId="0" fontId="2" fillId="0" borderId="0"/>
    <xf numFmtId="0" fontId="1" fillId="0" borderId="0"/>
  </cellStyleXfs>
  <cellXfs count="985">
    <xf numFmtId="49" fontId="0" fillId="0" borderId="0" xfId="0">
      <alignment vertical="top"/>
    </xf>
    <xf numFmtId="49" fontId="8" fillId="0" borderId="0" xfId="0" applyFont="1" applyProtection="1">
      <alignment vertical="top"/>
    </xf>
    <xf numFmtId="49" fontId="0" fillId="0" borderId="0" xfId="0" applyProtection="1">
      <alignment vertical="top"/>
    </xf>
    <xf numFmtId="49" fontId="8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8" fillId="0" borderId="0" xfId="0" applyNumberFormat="1" applyFont="1" applyAlignment="1" applyProtection="1">
      <alignment vertical="top" wrapText="1"/>
    </xf>
    <xf numFmtId="49" fontId="8" fillId="0" borderId="0" xfId="0" applyNumberFormat="1" applyFont="1" applyAlignment="1" applyProtection="1">
      <alignment vertical="center" wrapText="1"/>
    </xf>
    <xf numFmtId="49" fontId="8" fillId="0" borderId="0" xfId="58" applyFont="1" applyAlignment="1" applyProtection="1">
      <alignment vertical="center" wrapText="1"/>
    </xf>
    <xf numFmtId="49" fontId="13" fillId="0" borderId="0" xfId="58" applyFont="1" applyAlignment="1" applyProtection="1">
      <alignment vertical="center"/>
    </xf>
    <xf numFmtId="0" fontId="13" fillId="0" borderId="0" xfId="57" applyFont="1" applyAlignment="1" applyProtection="1">
      <alignment horizontal="center" vertical="center" wrapText="1"/>
    </xf>
    <xf numFmtId="0" fontId="8" fillId="0" borderId="0" xfId="57" applyFont="1" applyAlignment="1" applyProtection="1">
      <alignment vertical="center" wrapText="1"/>
    </xf>
    <xf numFmtId="0" fontId="8" fillId="0" borderId="0" xfId="57" applyFont="1" applyAlignment="1" applyProtection="1">
      <alignment horizontal="left" vertical="center" wrapText="1"/>
    </xf>
    <xf numFmtId="0" fontId="8" fillId="0" borderId="0" xfId="57" applyFont="1" applyProtection="1"/>
    <xf numFmtId="0" fontId="8" fillId="7" borderId="0" xfId="57" applyFont="1" applyFill="1" applyBorder="1" applyProtection="1"/>
    <xf numFmtId="0" fontId="26" fillId="0" borderId="0" xfId="57" applyFont="1"/>
    <xf numFmtId="49" fontId="8" fillId="0" borderId="0" xfId="54" applyFont="1" applyProtection="1">
      <alignment vertical="top"/>
    </xf>
    <xf numFmtId="49" fontId="8" fillId="0" borderId="0" xfId="54" applyProtection="1">
      <alignment vertical="top"/>
    </xf>
    <xf numFmtId="0" fontId="13" fillId="0" borderId="0" xfId="60" applyFont="1" applyAlignment="1" applyProtection="1">
      <alignment vertical="center" wrapText="1"/>
    </xf>
    <xf numFmtId="0" fontId="13" fillId="0" borderId="0" xfId="60" applyFont="1" applyAlignment="1" applyProtection="1">
      <alignment horizontal="center" vertical="center" wrapText="1"/>
    </xf>
    <xf numFmtId="0" fontId="24" fillId="0" borderId="0" xfId="60" applyFont="1" applyAlignment="1" applyProtection="1">
      <alignment vertical="center" wrapText="1"/>
    </xf>
    <xf numFmtId="0" fontId="8" fillId="7" borderId="0" xfId="60" applyFont="1" applyFill="1" applyBorder="1" applyAlignment="1" applyProtection="1">
      <alignment vertical="center" wrapText="1"/>
    </xf>
    <xf numFmtId="0" fontId="8" fillId="0" borderId="0" xfId="60" applyFont="1" applyAlignment="1" applyProtection="1">
      <alignment horizontal="center" vertical="center" wrapText="1"/>
    </xf>
    <xf numFmtId="0" fontId="8" fillId="0" borderId="0" xfId="60" applyFont="1" applyAlignment="1" applyProtection="1">
      <alignment vertical="center" wrapText="1"/>
    </xf>
    <xf numFmtId="0" fontId="27" fillId="7" borderId="0" xfId="60" applyFont="1" applyFill="1" applyBorder="1" applyAlignment="1" applyProtection="1">
      <alignment vertical="center" wrapText="1"/>
    </xf>
    <xf numFmtId="0" fontId="8" fillId="7" borderId="0" xfId="60" applyFont="1" applyFill="1" applyBorder="1" applyAlignment="1" applyProtection="1">
      <alignment horizontal="right" vertical="center" wrapText="1" indent="1"/>
    </xf>
    <xf numFmtId="0" fontId="13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Font="1" applyFill="1" applyBorder="1" applyAlignment="1" applyProtection="1">
      <alignment horizontal="center" vertical="center" wrapText="1"/>
    </xf>
    <xf numFmtId="0" fontId="24" fillId="0" borderId="0" xfId="60" applyFont="1" applyAlignment="1" applyProtection="1">
      <alignment horizontal="center" vertical="center" wrapText="1"/>
    </xf>
    <xf numFmtId="0" fontId="28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NumberFormat="1" applyFont="1" applyFill="1" applyBorder="1" applyAlignment="1" applyProtection="1">
      <alignment horizontal="right" vertical="center" wrapText="1" indent="1"/>
    </xf>
    <xf numFmtId="0" fontId="8" fillId="0" borderId="0" xfId="60" applyFont="1" applyFill="1" applyAlignment="1" applyProtection="1">
      <alignment vertical="center"/>
    </xf>
    <xf numFmtId="49" fontId="8" fillId="7" borderId="0" xfId="60" applyNumberFormat="1" applyFont="1" applyFill="1" applyBorder="1" applyAlignment="1" applyProtection="1">
      <alignment horizontal="right" vertical="center" wrapText="1" indent="1"/>
    </xf>
    <xf numFmtId="49" fontId="27" fillId="7" borderId="0" xfId="60" applyNumberFormat="1" applyFont="1" applyFill="1" applyBorder="1" applyAlignment="1" applyProtection="1">
      <alignment horizontal="center" vertical="center" wrapText="1"/>
    </xf>
    <xf numFmtId="49" fontId="8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8" fillId="0" borderId="0" xfId="62" applyFont="1" applyFill="1" applyAlignment="1" applyProtection="1">
      <alignment vertical="center" wrapText="1"/>
    </xf>
    <xf numFmtId="0" fontId="8" fillId="7" borderId="0" xfId="62" applyFont="1" applyFill="1" applyBorder="1" applyAlignment="1" applyProtection="1">
      <alignment vertical="center" wrapText="1"/>
    </xf>
    <xf numFmtId="0" fontId="8" fillId="7" borderId="0" xfId="62" applyFont="1" applyFill="1" applyBorder="1" applyAlignment="1" applyProtection="1">
      <alignment horizontal="right" vertical="center" wrapText="1"/>
    </xf>
    <xf numFmtId="0" fontId="24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31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8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5" fillId="7" borderId="0" xfId="62" applyFont="1" applyFill="1" applyBorder="1" applyAlignment="1" applyProtection="1">
      <alignment horizontal="center" vertical="center" wrapText="1"/>
    </xf>
    <xf numFmtId="0" fontId="35" fillId="7" borderId="0" xfId="57" applyFont="1" applyFill="1" applyBorder="1" applyAlignment="1" applyProtection="1">
      <alignment horizontal="center"/>
    </xf>
    <xf numFmtId="0" fontId="35" fillId="0" borderId="0" xfId="57" applyFont="1" applyAlignment="1" applyProtection="1">
      <alignment horizontal="center" vertical="center"/>
    </xf>
    <xf numFmtId="0" fontId="35" fillId="7" borderId="0" xfId="57" applyFont="1" applyFill="1" applyBorder="1" applyAlignment="1" applyProtection="1">
      <alignment horizontal="center" vertical="center"/>
    </xf>
    <xf numFmtId="49" fontId="33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4" fillId="0" borderId="0" xfId="43" applyProtection="1"/>
    <xf numFmtId="0" fontId="47" fillId="0" borderId="0" xfId="60" applyFont="1" applyAlignment="1" applyProtection="1">
      <alignment horizontal="center" vertical="center" wrapText="1"/>
    </xf>
    <xf numFmtId="49" fontId="25" fillId="7" borderId="7" xfId="50" applyFont="1" applyFill="1" applyBorder="1" applyAlignment="1" applyProtection="1">
      <alignment vertical="center" wrapText="1"/>
    </xf>
    <xf numFmtId="49" fontId="22" fillId="7" borderId="8" xfId="50" applyFont="1" applyFill="1" applyBorder="1" applyAlignment="1">
      <alignment horizontal="left" vertical="center" wrapText="1"/>
    </xf>
    <xf numFmtId="49" fontId="22" fillId="7" borderId="9" xfId="50" applyFont="1" applyFill="1" applyBorder="1" applyAlignment="1">
      <alignment horizontal="left" vertical="center" wrapText="1"/>
    </xf>
    <xf numFmtId="49" fontId="25" fillId="7" borderId="10" xfId="50" applyFont="1" applyFill="1" applyBorder="1" applyAlignment="1" applyProtection="1">
      <alignment vertical="center" wrapText="1"/>
    </xf>
    <xf numFmtId="49" fontId="16" fillId="7" borderId="0" xfId="50" applyFont="1" applyFill="1" applyBorder="1" applyAlignment="1">
      <alignment wrapText="1"/>
    </xf>
    <xf numFmtId="49" fontId="16" fillId="7" borderId="11" xfId="50" applyFont="1" applyFill="1" applyBorder="1" applyAlignment="1">
      <alignment wrapText="1"/>
    </xf>
    <xf numFmtId="49" fontId="14" fillId="7" borderId="0" xfId="33" applyNumberFormat="1" applyFont="1" applyFill="1" applyBorder="1" applyAlignment="1" applyProtection="1">
      <alignment horizontal="left" wrapText="1"/>
    </xf>
    <xf numFmtId="49" fontId="14" fillId="7" borderId="0" xfId="33" applyNumberFormat="1" applyFont="1" applyFill="1" applyBorder="1" applyAlignment="1" applyProtection="1">
      <alignment wrapText="1"/>
    </xf>
    <xf numFmtId="49" fontId="16" fillId="7" borderId="0" xfId="50" applyFont="1" applyFill="1" applyBorder="1" applyAlignment="1">
      <alignment horizontal="right" wrapText="1"/>
    </xf>
    <xf numFmtId="49" fontId="22" fillId="7" borderId="0" xfId="50" applyFont="1" applyFill="1" applyBorder="1" applyAlignment="1">
      <alignment horizontal="left" vertical="center" wrapText="1"/>
    </xf>
    <xf numFmtId="49" fontId="22" fillId="7" borderId="11" xfId="50" applyFont="1" applyFill="1" applyBorder="1" applyAlignment="1">
      <alignment horizontal="left" vertical="center" wrapText="1"/>
    </xf>
    <xf numFmtId="49" fontId="16" fillId="0" borderId="0" xfId="50" applyFont="1" applyFill="1" applyBorder="1" applyAlignment="1" applyProtection="1">
      <alignment wrapText="1"/>
    </xf>
    <xf numFmtId="0" fontId="20" fillId="0" borderId="0" xfId="23" applyFont="1" applyFill="1" applyBorder="1" applyAlignment="1" applyProtection="1">
      <alignment horizontal="left" vertical="top" wrapText="1"/>
    </xf>
    <xf numFmtId="49" fontId="16" fillId="0" borderId="0" xfId="50" applyFont="1" applyFill="1" applyBorder="1" applyAlignment="1" applyProtection="1">
      <alignment vertical="top" wrapText="1"/>
    </xf>
    <xf numFmtId="0" fontId="20" fillId="0" borderId="0" xfId="23" applyFont="1" applyFill="1" applyBorder="1" applyAlignment="1" applyProtection="1">
      <alignment horizontal="right" vertical="top" wrapText="1"/>
    </xf>
    <xf numFmtId="49" fontId="36" fillId="8" borderId="6" xfId="45" applyNumberFormat="1" applyFont="1" applyFill="1" applyBorder="1" applyAlignment="1" applyProtection="1">
      <alignment horizontal="center" vertical="center" wrapText="1"/>
    </xf>
    <xf numFmtId="49" fontId="36" fillId="2" borderId="6" xfId="45" applyNumberFormat="1" applyFont="1" applyFill="1" applyBorder="1" applyAlignment="1" applyProtection="1">
      <alignment horizontal="center" vertical="center" wrapText="1"/>
    </xf>
    <xf numFmtId="49" fontId="25" fillId="7" borderId="10" xfId="50" applyFont="1" applyFill="1" applyBorder="1" applyAlignment="1" applyProtection="1">
      <alignment horizontal="center" vertical="center" wrapText="1"/>
    </xf>
    <xf numFmtId="49" fontId="36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7" fillId="0" borderId="0" xfId="0" applyFont="1">
      <alignment vertical="top"/>
    </xf>
    <xf numFmtId="0" fontId="36" fillId="7" borderId="0" xfId="50" applyNumberFormat="1" applyFont="1" applyFill="1" applyBorder="1" applyAlignment="1">
      <alignment horizontal="justify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8" fillId="0" borderId="0" xfId="0" applyNumberFormat="1" applyFont="1" applyProtection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0" fontId="8" fillId="7" borderId="0" xfId="62" applyFont="1" applyFill="1" applyBorder="1" applyAlignment="1" applyProtection="1">
      <alignment horizontal="center" vertical="center" wrapText="1"/>
    </xf>
    <xf numFmtId="49" fontId="34" fillId="0" borderId="0" xfId="0" applyFont="1" applyBorder="1">
      <alignment vertical="top"/>
    </xf>
    <xf numFmtId="0" fontId="34" fillId="7" borderId="0" xfId="62" applyFont="1" applyFill="1" applyBorder="1" applyAlignment="1" applyProtection="1">
      <alignment vertical="center" wrapText="1"/>
    </xf>
    <xf numFmtId="0" fontId="34" fillId="0" borderId="0" xfId="62" applyFont="1" applyFill="1" applyAlignment="1" applyProtection="1">
      <alignment vertical="center" wrapText="1"/>
    </xf>
    <xf numFmtId="0" fontId="47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7" fillId="0" borderId="0" xfId="60" applyFont="1" applyFill="1" applyAlignment="1" applyProtection="1">
      <alignment horizontal="left" vertical="center" wrapText="1"/>
    </xf>
    <xf numFmtId="0" fontId="47" fillId="0" borderId="0" xfId="60" applyFont="1" applyFill="1" applyBorder="1" applyAlignment="1" applyProtection="1">
      <alignment horizontal="left" vertical="center" wrapText="1"/>
    </xf>
    <xf numFmtId="49" fontId="47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6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8" fillId="0" borderId="0" xfId="62" applyNumberFormat="1" applyFont="1" applyFill="1" applyAlignment="1" applyProtection="1">
      <alignment vertical="center" wrapText="1"/>
    </xf>
    <xf numFmtId="49" fontId="8" fillId="0" borderId="0" xfId="0" applyNumberFormat="1" applyFont="1">
      <alignment vertical="top"/>
    </xf>
    <xf numFmtId="0" fontId="47" fillId="0" borderId="0" xfId="62" applyFont="1" applyFill="1" applyAlignment="1" applyProtection="1">
      <alignment horizontal="center" vertical="center" wrapText="1"/>
    </xf>
    <xf numFmtId="0" fontId="10" fillId="10" borderId="12" xfId="61" applyFont="1" applyFill="1" applyBorder="1" applyAlignment="1" applyProtection="1">
      <alignment horizontal="center" vertical="center" wrapText="1"/>
    </xf>
    <xf numFmtId="0" fontId="8" fillId="0" borderId="5" xfId="61" applyFont="1" applyBorder="1" applyAlignment="1" applyProtection="1">
      <alignment horizontal="left" vertical="center"/>
    </xf>
    <xf numFmtId="0" fontId="8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8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center" vertical="center" wrapText="1"/>
    </xf>
    <xf numFmtId="4" fontId="8" fillId="7" borderId="5" xfId="31" applyNumberFormat="1" applyFont="1" applyFill="1" applyBorder="1" applyAlignment="1" applyProtection="1">
      <alignment horizontal="right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8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30" fillId="13" borderId="13" xfId="0" applyFont="1" applyFill="1" applyBorder="1" applyAlignment="1" applyProtection="1">
      <alignment horizontal="center" vertical="center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0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2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8" fillId="13" borderId="13" xfId="62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8" fillId="0" borderId="5" xfId="57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left" vertical="center" wrapText="1"/>
    </xf>
    <xf numFmtId="0" fontId="42" fillId="13" borderId="13" xfId="0" applyNumberFormat="1" applyFont="1" applyFill="1" applyBorder="1" applyAlignment="1" applyProtection="1">
      <alignment horizontal="left" vertical="center"/>
    </xf>
    <xf numFmtId="0" fontId="42" fillId="13" borderId="15" xfId="0" applyNumberFormat="1" applyFont="1" applyFill="1" applyBorder="1" applyAlignment="1" applyProtection="1">
      <alignment horizontal="left" vertical="center"/>
    </xf>
    <xf numFmtId="0" fontId="42" fillId="13" borderId="14" xfId="0" applyNumberFormat="1" applyFont="1" applyFill="1" applyBorder="1" applyAlignment="1" applyProtection="1">
      <alignment horizontal="left" vertical="center"/>
    </xf>
    <xf numFmtId="0" fontId="48" fillId="0" borderId="0" xfId="0" applyNumberFormat="1" applyFont="1" applyAlignment="1">
      <alignment vertical="center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8" fillId="7" borderId="5" xfId="57" applyFont="1" applyFill="1" applyBorder="1" applyAlignment="1" applyProtection="1">
      <alignment horizontal="center" vertical="center"/>
    </xf>
    <xf numFmtId="49" fontId="8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62" applyFont="1" applyFill="1" applyAlignment="1" applyProtection="1">
      <alignment vertical="center" wrapText="1"/>
    </xf>
    <xf numFmtId="0" fontId="43" fillId="0" borderId="0" xfId="62" applyFont="1" applyFill="1" applyAlignment="1" applyProtection="1">
      <alignment vertical="center" wrapText="1"/>
    </xf>
    <xf numFmtId="49" fontId="8" fillId="0" borderId="0" xfId="48">
      <alignment vertical="top"/>
    </xf>
    <xf numFmtId="49" fontId="13" fillId="0" borderId="0" xfId="48" applyFont="1" applyBorder="1" applyProtection="1">
      <alignment vertical="top"/>
    </xf>
    <xf numFmtId="49" fontId="8" fillId="0" borderId="0" xfId="48" applyFont="1" applyBorder="1" applyProtection="1">
      <alignment vertical="top"/>
    </xf>
    <xf numFmtId="49" fontId="35" fillId="0" borderId="0" xfId="48" applyFont="1" applyBorder="1" applyAlignment="1" applyProtection="1">
      <alignment horizontal="center" vertical="center"/>
    </xf>
    <xf numFmtId="49" fontId="8" fillId="0" borderId="0" xfId="48" applyBorder="1" applyProtection="1">
      <alignment vertical="top"/>
    </xf>
    <xf numFmtId="0" fontId="8" fillId="7" borderId="0" xfId="48" applyNumberFormat="1" applyFont="1" applyFill="1" applyBorder="1" applyAlignment="1" applyProtection="1"/>
    <xf numFmtId="0" fontId="44" fillId="7" borderId="0" xfId="48" applyNumberFormat="1" applyFont="1" applyFill="1" applyBorder="1" applyAlignment="1" applyProtection="1">
      <alignment horizontal="center" vertical="center" wrapText="1"/>
    </xf>
    <xf numFmtId="0" fontId="13" fillId="7" borderId="0" xfId="48" applyNumberFormat="1" applyFont="1" applyFill="1" applyBorder="1" applyAlignment="1" applyProtection="1"/>
    <xf numFmtId="49" fontId="8" fillId="0" borderId="0" xfId="48" applyFont="1">
      <alignment vertical="top"/>
    </xf>
    <xf numFmtId="49" fontId="35" fillId="0" borderId="0" xfId="48" applyFont="1" applyAlignment="1">
      <alignment horizontal="center" vertical="center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5" xfId="56" applyNumberFormat="1" applyFont="1" applyFill="1" applyBorder="1" applyAlignment="1" applyProtection="1">
      <alignment horizontal="center" vertical="center" wrapText="1"/>
    </xf>
    <xf numFmtId="49" fontId="45" fillId="13" borderId="15" xfId="48" applyFont="1" applyFill="1" applyBorder="1" applyAlignment="1" applyProtection="1">
      <alignment horizontal="center" vertical="top"/>
    </xf>
    <xf numFmtId="49" fontId="42" fillId="13" borderId="15" xfId="48" applyFont="1" applyFill="1" applyBorder="1" applyAlignment="1" applyProtection="1">
      <alignment horizontal="left" vertical="center"/>
    </xf>
    <xf numFmtId="49" fontId="8" fillId="0" borderId="0" xfId="0" applyNumberFormat="1" applyFont="1" applyAlignment="1" applyProtection="1">
      <alignment horizontal="center" vertical="top"/>
    </xf>
    <xf numFmtId="49" fontId="39" fillId="0" borderId="0" xfId="0" applyFont="1">
      <alignment vertical="top"/>
    </xf>
    <xf numFmtId="0" fontId="39" fillId="0" borderId="5" xfId="59" applyFont="1" applyFill="1" applyBorder="1" applyAlignment="1" applyProtection="1">
      <alignment vertical="center" wrapText="1"/>
    </xf>
    <xf numFmtId="0" fontId="39" fillId="0" borderId="13" xfId="59" applyFont="1" applyFill="1" applyBorder="1" applyAlignment="1" applyProtection="1">
      <alignment vertical="center" wrapText="1"/>
    </xf>
    <xf numFmtId="49" fontId="39" fillId="0" borderId="0" xfId="0" applyFont="1" applyAlignment="1">
      <alignment vertical="top" wrapText="1"/>
    </xf>
    <xf numFmtId="49" fontId="8" fillId="0" borderId="5" xfId="0" applyNumberFormat="1" applyFont="1" applyBorder="1" applyProtection="1">
      <alignment vertical="top"/>
    </xf>
    <xf numFmtId="0" fontId="39" fillId="0" borderId="0" xfId="59" applyFont="1" applyFill="1" applyBorder="1" applyAlignment="1" applyProtection="1">
      <alignment vertical="center" wrapText="1"/>
    </xf>
    <xf numFmtId="49" fontId="39" fillId="0" borderId="5" xfId="0" applyNumberFormat="1" applyFont="1" applyBorder="1" applyProtection="1">
      <alignment vertical="top"/>
    </xf>
    <xf numFmtId="0" fontId="39" fillId="0" borderId="5" xfId="61" applyFont="1" applyBorder="1" applyAlignment="1" applyProtection="1">
      <alignment horizontal="left" vertical="center"/>
    </xf>
    <xf numFmtId="0" fontId="10" fillId="10" borderId="0" xfId="62" applyFont="1" applyFill="1" applyAlignment="1" applyProtection="1">
      <alignment horizontal="center" vertical="center" wrapText="1"/>
    </xf>
    <xf numFmtId="0" fontId="39" fillId="0" borderId="14" xfId="59" applyFont="1" applyFill="1" applyBorder="1" applyAlignment="1" applyProtection="1">
      <alignment vertical="center" wrapText="1"/>
    </xf>
    <xf numFmtId="49" fontId="30" fillId="13" borderId="15" xfId="0" applyFont="1" applyFill="1" applyBorder="1" applyAlignment="1" applyProtection="1">
      <alignment horizontal="left" vertical="center"/>
    </xf>
    <xf numFmtId="49" fontId="8" fillId="13" borderId="17" xfId="61" applyNumberFormat="1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3"/>
    </xf>
    <xf numFmtId="49" fontId="42" fillId="13" borderId="15" xfId="0" applyFont="1" applyFill="1" applyBorder="1" applyAlignment="1" applyProtection="1">
      <alignment horizontal="left" vertical="center" indent="4"/>
    </xf>
    <xf numFmtId="0" fontId="49" fillId="0" borderId="0" xfId="55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0" fontId="48" fillId="0" borderId="0" xfId="0" applyNumberFormat="1" applyFont="1" applyBorder="1" applyAlignment="1">
      <alignment vertical="center"/>
    </xf>
    <xf numFmtId="49" fontId="8" fillId="7" borderId="5" xfId="62" applyNumberFormat="1" applyFont="1" applyFill="1" applyBorder="1" applyAlignment="1" applyProtection="1">
      <alignment horizontal="left" vertical="center" wrapText="1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0" fontId="8" fillId="7" borderId="5" xfId="62" applyNumberFormat="1" applyFont="1" applyFill="1" applyBorder="1" applyAlignment="1" applyProtection="1">
      <alignment horizontal="left" vertical="center" wrapText="1" indent="5"/>
    </xf>
    <xf numFmtId="0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0" fontId="8" fillId="0" borderId="0" xfId="62" applyFont="1" applyFill="1" applyAlignment="1" applyProtection="1">
      <alignment horizontal="center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8" fillId="0" borderId="5" xfId="62" applyFont="1" applyFill="1" applyBorder="1" applyAlignment="1" applyProtection="1">
      <alignment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9" fontId="8" fillId="13" borderId="18" xfId="61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vertical="center" wrapText="1"/>
      <protection locked="0"/>
    </xf>
    <xf numFmtId="0" fontId="8" fillId="0" borderId="14" xfId="59" applyFont="1" applyFill="1" applyBorder="1" applyAlignment="1" applyProtection="1">
      <alignment vertical="center" wrapText="1"/>
    </xf>
    <xf numFmtId="49" fontId="8" fillId="0" borderId="5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4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0" fontId="21" fillId="10" borderId="0" xfId="62" applyFont="1" applyFill="1" applyAlignment="1" applyProtection="1">
      <alignment horizontal="center" vertical="center" wrapText="1"/>
    </xf>
    <xf numFmtId="49" fontId="8" fillId="13" borderId="13" xfId="62" applyNumberFormat="1" applyFont="1" applyFill="1" applyBorder="1" applyAlignment="1" applyProtection="1">
      <alignment horizontal="lef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0" fontId="8" fillId="0" borderId="20" xfId="62" applyFont="1" applyFill="1" applyBorder="1" applyAlignment="1" applyProtection="1">
      <alignment vertical="center" wrapText="1"/>
    </xf>
    <xf numFmtId="0" fontId="8" fillId="0" borderId="29" xfId="55" applyFont="1" applyFill="1" applyBorder="1" applyAlignment="1" applyProtection="1">
      <alignment vertical="center" wrapText="1"/>
    </xf>
    <xf numFmtId="0" fontId="8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8" fillId="0" borderId="0" xfId="60" applyNumberFormat="1" applyFont="1" applyFill="1" applyBorder="1" applyAlignment="1" applyProtection="1">
      <alignment horizontal="center" vertical="center" wrapText="1"/>
    </xf>
    <xf numFmtId="49" fontId="8" fillId="7" borderId="13" xfId="62" applyNumberFormat="1" applyFont="1" applyFill="1" applyBorder="1" applyAlignment="1" applyProtection="1">
      <alignment horizontal="left" vertical="center" wrapText="1"/>
    </xf>
    <xf numFmtId="0" fontId="8" fillId="0" borderId="30" xfId="55" applyFont="1" applyFill="1" applyBorder="1" applyAlignment="1" applyProtection="1">
      <alignment vertical="center" wrapText="1"/>
    </xf>
    <xf numFmtId="49" fontId="42" fillId="13" borderId="15" xfId="0" applyFont="1" applyFill="1" applyBorder="1" applyAlignment="1" applyProtection="1">
      <alignment horizontal="left" vertical="center"/>
    </xf>
    <xf numFmtId="0" fontId="8" fillId="0" borderId="0" xfId="55" applyFont="1" applyFill="1" applyBorder="1" applyAlignment="1" applyProtection="1">
      <alignment horizontal="right" vertical="center" wrapText="1"/>
    </xf>
    <xf numFmtId="49" fontId="8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8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13" fillId="0" borderId="0" xfId="62" applyFont="1" applyFill="1" applyAlignment="1" applyProtection="1">
      <alignment horizontal="center" vertical="center" wrapText="1"/>
    </xf>
    <xf numFmtId="49" fontId="13" fillId="0" borderId="0" xfId="0" applyFont="1">
      <alignment vertical="top"/>
    </xf>
    <xf numFmtId="0" fontId="35" fillId="7" borderId="0" xfId="57" applyFont="1" applyFill="1" applyBorder="1" applyAlignment="1" applyProtection="1">
      <alignment horizontal="center" vertical="center" wrapText="1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48" applyFont="1" applyBorder="1" applyAlignment="1" applyProtection="1">
      <alignment horizontal="right" vertical="top"/>
    </xf>
    <xf numFmtId="49" fontId="11" fillId="0" borderId="0" xfId="48" applyFont="1" applyAlignment="1">
      <alignment vertical="top"/>
    </xf>
    <xf numFmtId="0" fontId="8" fillId="7" borderId="0" xfId="62" applyNumberFormat="1" applyFont="1" applyFill="1" applyBorder="1" applyAlignment="1" applyProtection="1">
      <alignment horizontal="center" vertical="center" wrapText="1"/>
    </xf>
    <xf numFmtId="4" fontId="8" fillId="0" borderId="0" xfId="31" applyNumberFormat="1" applyFont="1" applyFill="1" applyBorder="1" applyAlignment="1" applyProtection="1">
      <alignment horizontal="right" vertical="center" wrapText="1"/>
    </xf>
    <xf numFmtId="0" fontId="8" fillId="0" borderId="0" xfId="62" applyNumberFormat="1" applyFont="1" applyFill="1" applyBorder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horizontal="left" vertical="center" wrapText="1"/>
    </xf>
    <xf numFmtId="49" fontId="8" fillId="0" borderId="0" xfId="38">
      <alignment vertical="top"/>
    </xf>
    <xf numFmtId="0" fontId="0" fillId="0" borderId="0" xfId="0" applyNumberFormat="1" applyFill="1" applyAlignment="1" applyProtection="1">
      <alignment vertical="center"/>
    </xf>
    <xf numFmtId="0" fontId="20" fillId="0" borderId="0" xfId="35" applyFont="1" applyFill="1" applyBorder="1" applyAlignment="1" applyProtection="1">
      <alignment vertical="center" wrapText="1"/>
    </xf>
    <xf numFmtId="49" fontId="50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8" fillId="0" borderId="31" xfId="0" applyNumberFormat="1" applyFont="1" applyBorder="1" applyAlignment="1" applyProtection="1">
      <alignment vertical="center" wrapText="1"/>
    </xf>
    <xf numFmtId="49" fontId="8" fillId="0" borderId="30" xfId="0" applyNumberFormat="1" applyFont="1" applyBorder="1" applyAlignment="1" applyProtection="1">
      <alignment vertical="top" wrapText="1"/>
    </xf>
    <xf numFmtId="49" fontId="8" fillId="0" borderId="31" xfId="0" applyNumberFormat="1" applyFont="1" applyBorder="1" applyAlignment="1" applyProtection="1">
      <alignment vertical="top" wrapText="1"/>
    </xf>
    <xf numFmtId="49" fontId="8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8" fillId="0" borderId="30" xfId="0" applyNumberFormat="1" applyFont="1" applyBorder="1" applyAlignment="1" applyProtection="1">
      <alignment vertical="top"/>
    </xf>
    <xf numFmtId="0" fontId="4" fillId="0" borderId="0" xfId="43"/>
    <xf numFmtId="49" fontId="75" fillId="0" borderId="0" xfId="0" applyFont="1">
      <alignment vertical="top"/>
    </xf>
    <xf numFmtId="0" fontId="0" fillId="0" borderId="0" xfId="0" applyNumberFormat="1">
      <alignment vertical="top"/>
    </xf>
    <xf numFmtId="0" fontId="76" fillId="7" borderId="0" xfId="62" applyFont="1" applyFill="1" applyBorder="1" applyAlignment="1" applyProtection="1">
      <alignment vertical="center" wrapText="1"/>
    </xf>
    <xf numFmtId="0" fontId="75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13" fillId="0" borderId="0" xfId="60" applyFont="1" applyFill="1" applyAlignment="1" applyProtection="1">
      <alignment horizontal="left" vertical="center" wrapText="1"/>
    </xf>
    <xf numFmtId="0" fontId="8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8" fillId="0" borderId="0" xfId="48" applyProtection="1">
      <alignment vertical="top"/>
    </xf>
    <xf numFmtId="49" fontId="8" fillId="0" borderId="0" xfId="38" applyProtection="1">
      <alignment vertical="top"/>
    </xf>
    <xf numFmtId="49" fontId="8" fillId="0" borderId="5" xfId="57" applyNumberFormat="1" applyFont="1" applyFill="1" applyBorder="1" applyAlignment="1" applyProtection="1">
      <alignment horizontal="left" vertical="center" wrapText="1"/>
    </xf>
    <xf numFmtId="0" fontId="8" fillId="7" borderId="16" xfId="57" applyFont="1" applyFill="1" applyBorder="1" applyAlignment="1" applyProtection="1">
      <alignment horizontal="center" vertical="center"/>
    </xf>
    <xf numFmtId="49" fontId="8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2" fillId="13" borderId="13" xfId="0" applyFont="1" applyFill="1" applyBorder="1" applyAlignment="1" applyProtection="1">
      <alignment vertical="center" wrapText="1"/>
    </xf>
    <xf numFmtId="49" fontId="42" fillId="13" borderId="15" xfId="0" applyFont="1" applyFill="1" applyBorder="1" applyAlignment="1" applyProtection="1">
      <alignment vertical="center"/>
    </xf>
    <xf numFmtId="49" fontId="42" fillId="13" borderId="15" xfId="0" applyFont="1" applyFill="1" applyBorder="1" applyAlignment="1" applyProtection="1">
      <alignment vertical="center" wrapText="1"/>
    </xf>
    <xf numFmtId="49" fontId="42" fillId="13" borderId="14" xfId="0" applyFont="1" applyFill="1" applyBorder="1" applyAlignment="1" applyProtection="1">
      <alignment horizontal="left" vertical="center" indent="4"/>
    </xf>
    <xf numFmtId="0" fontId="8" fillId="0" borderId="15" xfId="62" applyNumberFormat="1" applyFont="1" applyFill="1" applyBorder="1" applyAlignment="1" applyProtection="1">
      <alignment vertical="center" wrapText="1"/>
    </xf>
    <xf numFmtId="0" fontId="8" fillId="0" borderId="14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5"/>
    </xf>
    <xf numFmtId="0" fontId="8" fillId="0" borderId="5" xfId="62" applyNumberFormat="1" applyFont="1" applyFill="1" applyBorder="1" applyAlignment="1" applyProtection="1">
      <alignment horizontal="left" vertical="center" wrapText="1" indent="1"/>
    </xf>
    <xf numFmtId="0" fontId="8" fillId="0" borderId="5" xfId="62" applyNumberFormat="1" applyFont="1" applyFill="1" applyBorder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horizontal="left" vertical="center" wrapText="1" indent="3"/>
    </xf>
    <xf numFmtId="49" fontId="42" fillId="13" borderId="17" xfId="0" applyFont="1" applyFill="1" applyBorder="1" applyAlignment="1" applyProtection="1">
      <alignment horizontal="left" vertical="center" indent="4"/>
    </xf>
    <xf numFmtId="49" fontId="42" fillId="13" borderId="17" xfId="0" applyFont="1" applyFill="1" applyBorder="1" applyAlignment="1" applyProtection="1">
      <alignment horizontal="left" vertical="center" indent="3"/>
    </xf>
    <xf numFmtId="49" fontId="42" fillId="13" borderId="17" xfId="0" applyFont="1" applyFill="1" applyBorder="1" applyAlignment="1" applyProtection="1">
      <alignment horizontal="left" vertical="center" indent="2"/>
    </xf>
    <xf numFmtId="49" fontId="42" fillId="13" borderId="17" xfId="0" applyFont="1" applyFill="1" applyBorder="1" applyAlignment="1" applyProtection="1">
      <alignment horizontal="left" vertical="center" indent="6"/>
    </xf>
    <xf numFmtId="49" fontId="42" fillId="13" borderId="17" xfId="0" applyFont="1" applyFill="1" applyBorder="1" applyAlignment="1" applyProtection="1">
      <alignment horizontal="left" vertical="center" indent="5"/>
    </xf>
    <xf numFmtId="49" fontId="42" fillId="13" borderId="17" xfId="0" applyFont="1" applyFill="1" applyBorder="1" applyAlignment="1" applyProtection="1">
      <alignment horizontal="left" vertical="center" indent="1"/>
    </xf>
    <xf numFmtId="0" fontId="8" fillId="7" borderId="5" xfId="62" applyFont="1" applyFill="1" applyBorder="1" applyAlignment="1" applyProtection="1">
      <alignment vertical="center" wrapText="1"/>
    </xf>
    <xf numFmtId="0" fontId="20" fillId="0" borderId="0" xfId="63" applyFont="1" applyBorder="1" applyAlignment="1">
      <alignment horizontal="center" vertical="center" wrapText="1"/>
    </xf>
    <xf numFmtId="0" fontId="8" fillId="0" borderId="13" xfId="62" applyNumberFormat="1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49" fontId="8" fillId="13" borderId="5" xfId="61" applyNumberFormat="1" applyFont="1" applyFill="1" applyBorder="1" applyAlignment="1" applyProtection="1">
      <alignment horizontal="center" vertical="center" wrapText="1"/>
    </xf>
    <xf numFmtId="0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Alignment="1" applyProtection="1">
      <alignment horizontal="left" vertical="center" wrapText="1"/>
    </xf>
    <xf numFmtId="14" fontId="8" fillId="7" borderId="0" xfId="60" applyNumberFormat="1" applyFont="1" applyFill="1" applyBorder="1" applyAlignment="1" applyProtection="1">
      <alignment horizontal="left" vertical="center" wrapText="1"/>
    </xf>
    <xf numFmtId="14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Border="1" applyAlignment="1" applyProtection="1">
      <alignment horizontal="left"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" fontId="78" fillId="13" borderId="15" xfId="0" applyNumberFormat="1" applyFont="1" applyFill="1" applyBorder="1" applyAlignment="1" applyProtection="1">
      <alignment horizontal="right"/>
    </xf>
    <xf numFmtId="49" fontId="42" fillId="13" borderId="15" xfId="48" applyFont="1" applyFill="1" applyBorder="1" applyAlignment="1" applyProtection="1">
      <alignment horizontal="left" vertical="center" indent="1"/>
    </xf>
    <xf numFmtId="49" fontId="77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10" fillId="10" borderId="0" xfId="62" applyFont="1" applyFill="1" applyAlignment="1" applyProtection="1">
      <alignment vertical="center" wrapText="1"/>
    </xf>
    <xf numFmtId="0" fontId="8" fillId="0" borderId="0" xfId="59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vertical="center" wrapText="1"/>
    </xf>
    <xf numFmtId="0" fontId="77" fillId="0" borderId="0" xfId="0" applyNumberFormat="1" applyFont="1" applyAlignment="1">
      <alignment vertical="center"/>
    </xf>
    <xf numFmtId="0" fontId="79" fillId="0" borderId="0" xfId="0" applyNumberFormat="1" applyFont="1" applyAlignment="1">
      <alignment vertical="center"/>
    </xf>
    <xf numFmtId="0" fontId="77" fillId="0" borderId="0" xfId="61" applyNumberFormat="1" applyFont="1" applyFill="1" applyBorder="1" applyAlignment="1" applyProtection="1">
      <alignment vertical="center" wrapText="1"/>
    </xf>
    <xf numFmtId="0" fontId="77" fillId="0" borderId="0" xfId="55" applyFont="1" applyFill="1" applyBorder="1" applyAlignment="1" applyProtection="1">
      <alignment horizontal="left" vertical="center" wrapText="1"/>
    </xf>
    <xf numFmtId="0" fontId="77" fillId="0" borderId="0" xfId="62" applyFont="1" applyFill="1" applyAlignment="1" applyProtection="1">
      <alignment vertical="center"/>
    </xf>
    <xf numFmtId="49" fontId="77" fillId="0" borderId="0" xfId="0" applyFont="1" applyAlignment="1">
      <alignment vertical="top"/>
    </xf>
    <xf numFmtId="0" fontId="77" fillId="0" borderId="0" xfId="0" applyNumberFormat="1" applyFont="1" applyFill="1" applyBorder="1" applyAlignment="1">
      <alignment vertical="center"/>
    </xf>
    <xf numFmtId="49" fontId="77" fillId="0" borderId="0" xfId="62" applyNumberFormat="1" applyFont="1" applyFill="1" applyAlignment="1" applyProtection="1">
      <alignment vertical="center" wrapText="1"/>
    </xf>
    <xf numFmtId="49" fontId="77" fillId="0" borderId="0" xfId="62" applyNumberFormat="1" applyFont="1" applyFill="1" applyAlignment="1" applyProtection="1">
      <alignment vertical="center"/>
    </xf>
    <xf numFmtId="0" fontId="77" fillId="0" borderId="0" xfId="0" applyNumberFormat="1" applyFont="1" applyFill="1" applyAlignment="1" applyProtection="1">
      <alignment vertical="center"/>
    </xf>
    <xf numFmtId="49" fontId="77" fillId="10" borderId="0" xfId="0" applyFont="1" applyFill="1" applyProtection="1">
      <alignment vertical="top"/>
    </xf>
    <xf numFmtId="165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8" fillId="0" borderId="0" xfId="0" applyNumberFormat="1" applyFont="1" applyProtection="1">
      <alignment vertical="top"/>
    </xf>
    <xf numFmtId="0" fontId="8" fillId="0" borderId="5" xfId="59" applyNumberFormat="1" applyFont="1" applyFill="1" applyBorder="1" applyAlignment="1" applyProtection="1">
      <alignment vertical="center" wrapText="1"/>
    </xf>
    <xf numFmtId="49" fontId="8" fillId="13" borderId="13" xfId="62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Protection="1">
      <alignment vertical="top"/>
    </xf>
    <xf numFmtId="49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8" fillId="13" borderId="13" xfId="36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20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8" fillId="0" borderId="0" xfId="62" applyNumberFormat="1" applyFont="1" applyFill="1" applyBorder="1" applyAlignment="1" applyProtection="1">
      <alignment vertical="center" wrapText="1"/>
    </xf>
    <xf numFmtId="0" fontId="77" fillId="0" borderId="0" xfId="55" applyFont="1" applyFill="1" applyBorder="1" applyAlignment="1" applyProtection="1">
      <alignment horizontal="righ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35" fillId="0" borderId="0" xfId="62" applyFont="1" applyFill="1" applyBorder="1" applyAlignment="1" applyProtection="1">
      <alignment vertical="center" wrapText="1"/>
    </xf>
    <xf numFmtId="49" fontId="77" fillId="0" borderId="0" xfId="0" applyFont="1" applyFill="1" applyBorder="1" applyProtection="1">
      <alignment vertical="top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49" fontId="77" fillId="0" borderId="0" xfId="0" applyNumberFormat="1" applyFont="1" applyFill="1" applyAlignment="1" applyProtection="1">
      <alignment vertical="center"/>
    </xf>
    <xf numFmtId="0" fontId="77" fillId="0" borderId="0" xfId="62" applyFont="1" applyFill="1" applyAlignment="1" applyProtection="1">
      <alignment horizontal="center" vertical="center" wrapText="1"/>
    </xf>
    <xf numFmtId="49" fontId="77" fillId="0" borderId="0" xfId="0" applyFont="1" applyFill="1" applyProtection="1">
      <alignment vertical="top"/>
    </xf>
    <xf numFmtId="49" fontId="77" fillId="0" borderId="0" xfId="0" applyFont="1" applyFill="1" applyAlignment="1" applyProtection="1">
      <alignment vertical="top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3" fillId="0" borderId="0" xfId="41"/>
    <xf numFmtId="0" fontId="0" fillId="0" borderId="0" xfId="0" applyNumberFormat="1" applyAlignment="1"/>
    <xf numFmtId="0" fontId="35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5" fillId="0" borderId="0" xfId="62" applyFont="1" applyFill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right" vertical="center" wrapText="1"/>
    </xf>
    <xf numFmtId="4" fontId="8" fillId="0" borderId="0" xfId="37" applyFont="1" applyFill="1" applyBorder="1" applyAlignment="1" applyProtection="1">
      <alignment horizontal="right" vertical="center" wrapText="1"/>
    </xf>
    <xf numFmtId="0" fontId="8" fillId="0" borderId="0" xfId="59" applyFont="1" applyFill="1" applyBorder="1" applyAlignment="1" applyProtection="1">
      <alignment horizontal="left" vertical="center" wrapText="1" indent="1"/>
    </xf>
    <xf numFmtId="49" fontId="8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8" fillId="0" borderId="0" xfId="37" applyFont="1" applyFill="1" applyBorder="1" applyAlignment="1" applyProtection="1">
      <alignment horizontal="center" vertical="center" wrapText="1"/>
    </xf>
    <xf numFmtId="0" fontId="75" fillId="0" borderId="0" xfId="62" applyNumberFormat="1" applyFont="1" applyFill="1" applyAlignment="1" applyProtection="1">
      <alignment vertical="center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167" fontId="8" fillId="0" borderId="5" xfId="36" applyNumberFormat="1" applyFont="1" applyFill="1" applyBorder="1" applyAlignment="1" applyProtection="1">
      <alignment horizontal="center" vertical="center" wrapText="1"/>
    </xf>
    <xf numFmtId="0" fontId="75" fillId="13" borderId="19" xfId="62" applyFont="1" applyFill="1" applyBorder="1" applyAlignment="1" applyProtection="1">
      <alignment horizontal="center" vertical="center" wrapText="1"/>
    </xf>
    <xf numFmtId="0" fontId="75" fillId="13" borderId="23" xfId="62" applyFont="1" applyFill="1" applyBorder="1" applyAlignment="1" applyProtection="1">
      <alignment horizontal="center" vertical="center" wrapText="1"/>
    </xf>
    <xf numFmtId="49" fontId="75" fillId="13" borderId="23" xfId="62" applyNumberFormat="1" applyFont="1" applyFill="1" applyBorder="1" applyAlignment="1" applyProtection="1">
      <alignment horizontal="left" vertical="center" wrapText="1"/>
    </xf>
    <xf numFmtId="49" fontId="39" fillId="13" borderId="15" xfId="49" applyNumberFormat="1" applyFill="1" applyBorder="1" applyAlignment="1" applyProtection="1">
      <alignment horizontal="left" vertical="center"/>
    </xf>
    <xf numFmtId="49" fontId="75" fillId="13" borderId="21" xfId="62" applyNumberFormat="1" applyFont="1" applyFill="1" applyBorder="1" applyAlignment="1" applyProtection="1">
      <alignment horizontal="left" vertical="center" wrapText="1"/>
    </xf>
    <xf numFmtId="49" fontId="8" fillId="8" borderId="5" xfId="62" applyNumberFormat="1" applyFont="1" applyFill="1" applyBorder="1" applyAlignment="1" applyProtection="1">
      <alignment horizontal="center" vertical="center" wrapText="1"/>
    </xf>
    <xf numFmtId="0" fontId="80" fillId="0" borderId="0" xfId="62" applyFont="1" applyFill="1" applyAlignment="1" applyProtection="1">
      <alignment vertical="center" wrapText="1"/>
    </xf>
    <xf numFmtId="0" fontId="31" fillId="0" borderId="0" xfId="62" applyFont="1" applyFill="1" applyBorder="1" applyAlignment="1" applyProtection="1">
      <alignment horizontal="center" vertical="center" wrapText="1"/>
    </xf>
    <xf numFmtId="49" fontId="10" fillId="13" borderId="13" xfId="48" applyFont="1" applyFill="1" applyBorder="1" applyAlignment="1" applyProtection="1">
      <alignment horizontal="right" vertical="center" wrapText="1"/>
    </xf>
    <xf numFmtId="49" fontId="10" fillId="13" borderId="15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8" fillId="13" borderId="14" xfId="48" applyFont="1" applyFill="1" applyBorder="1" applyAlignment="1" applyProtection="1">
      <alignment horizontal="right" vertical="center" wrapText="1"/>
    </xf>
    <xf numFmtId="0" fontId="8" fillId="0" borderId="32" xfId="62" applyFont="1" applyFill="1" applyBorder="1" applyAlignment="1" applyProtection="1">
      <alignment vertical="center" wrapText="1"/>
    </xf>
    <xf numFmtId="0" fontId="52" fillId="0" borderId="0" xfId="62" applyFont="1" applyFill="1" applyAlignment="1" applyProtection="1">
      <alignment vertical="center" wrapText="1"/>
    </xf>
    <xf numFmtId="0" fontId="11" fillId="0" borderId="0" xfId="62" applyFont="1" applyFill="1" applyAlignment="1" applyProtection="1">
      <alignment vertical="center" wrapText="1"/>
    </xf>
    <xf numFmtId="0" fontId="53" fillId="0" borderId="0" xfId="62" applyFont="1" applyFill="1" applyAlignment="1" applyProtection="1">
      <alignment horizontal="center" vertical="center" wrapText="1"/>
    </xf>
    <xf numFmtId="0" fontId="81" fillId="0" borderId="0" xfId="42" applyFont="1" applyFill="1" applyProtection="1"/>
    <xf numFmtId="49" fontId="36" fillId="7" borderId="0" xfId="51">
      <alignment vertical="top"/>
    </xf>
    <xf numFmtId="49" fontId="55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5" fillId="0" borderId="0" xfId="0" applyFont="1" applyFill="1" applyProtection="1">
      <alignment vertical="top"/>
    </xf>
    <xf numFmtId="0" fontId="75" fillId="0" borderId="0" xfId="62" applyFont="1" applyFill="1" applyAlignment="1" applyProtection="1">
      <alignment vertical="center"/>
    </xf>
    <xf numFmtId="49" fontId="75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5" fillId="0" borderId="0" xfId="0" applyFont="1" applyFill="1" applyAlignment="1" applyProtection="1">
      <alignment vertical="top"/>
    </xf>
    <xf numFmtId="49" fontId="75" fillId="10" borderId="0" xfId="0" applyFont="1" applyFill="1" applyAlignment="1" applyProtection="1">
      <alignment vertical="top"/>
    </xf>
    <xf numFmtId="49" fontId="8" fillId="0" borderId="0" xfId="0" applyNumberFormat="1" applyFont="1" applyFill="1" applyProtection="1">
      <alignment vertical="top"/>
    </xf>
    <xf numFmtId="49" fontId="0" fillId="2" borderId="33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3" xfId="0" applyFill="1" applyBorder="1" applyAlignment="1" applyProtection="1">
      <alignment horizontal="right" vertical="center" wrapText="1"/>
    </xf>
    <xf numFmtId="0" fontId="0" fillId="0" borderId="33" xfId="0" applyNumberFormat="1" applyFill="1" applyBorder="1" applyAlignment="1" applyProtection="1">
      <alignment horizontal="center" vertical="center" wrapText="1"/>
    </xf>
    <xf numFmtId="49" fontId="0" fillId="0" borderId="33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21" fillId="0" borderId="3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10" fillId="0" borderId="6" xfId="40" applyFont="1" applyBorder="1" applyAlignment="1" applyProtection="1">
      <alignment horizontal="justify" vertical="center" wrapText="1"/>
    </xf>
    <xf numFmtId="0" fontId="56" fillId="0" borderId="0" xfId="60" applyFont="1" applyFill="1" applyAlignment="1" applyProtection="1">
      <alignment vertical="top" wrapText="1"/>
    </xf>
    <xf numFmtId="0" fontId="8" fillId="0" borderId="6" xfId="40" applyFont="1" applyBorder="1" applyAlignment="1" applyProtection="1">
      <alignment horizontal="justify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8" fillId="0" borderId="0" xfId="38" applyNumberFormat="1" applyFont="1">
      <alignment vertical="top"/>
    </xf>
    <xf numFmtId="0" fontId="8" fillId="7" borderId="0" xfId="62" applyFont="1" applyFill="1" applyBorder="1" applyAlignment="1" applyProtection="1">
      <alignment horizontal="right" vertical="center"/>
    </xf>
    <xf numFmtId="49" fontId="7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4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7" fillId="0" borderId="0" xfId="38" applyFont="1" applyAlignment="1">
      <alignment vertical="top"/>
    </xf>
    <xf numFmtId="0" fontId="49" fillId="0" borderId="0" xfId="55" applyFont="1" applyFill="1" applyBorder="1" applyAlignment="1" applyProtection="1">
      <alignment vertical="center" wrapText="1"/>
    </xf>
    <xf numFmtId="49" fontId="8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8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2" fillId="13" borderId="15" xfId="38" applyFont="1" applyFill="1" applyBorder="1" applyAlignment="1" applyProtection="1">
      <alignment horizontal="left" vertical="center" indent="3"/>
    </xf>
    <xf numFmtId="49" fontId="45" fillId="13" borderId="14" xfId="38" applyFont="1" applyFill="1" applyBorder="1" applyAlignment="1" applyProtection="1">
      <alignment horizontal="center" vertical="top"/>
    </xf>
    <xf numFmtId="0" fontId="56" fillId="0" borderId="0" xfId="62" applyFont="1" applyFill="1" applyAlignment="1" applyProtection="1">
      <alignment horizontal="right" vertical="top" wrapText="1"/>
    </xf>
    <xf numFmtId="49" fontId="42" fillId="13" borderId="15" xfId="38" applyFont="1" applyFill="1" applyBorder="1" applyAlignment="1" applyProtection="1">
      <alignment horizontal="left" vertical="center" indent="1"/>
    </xf>
    <xf numFmtId="49" fontId="42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/>
    </xf>
    <xf numFmtId="0" fontId="8" fillId="0" borderId="5" xfId="62" applyFont="1" applyFill="1" applyBorder="1" applyAlignment="1" applyProtection="1">
      <alignment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2" fillId="0" borderId="0" xfId="60" applyFont="1" applyAlignment="1" applyProtection="1">
      <alignment vertical="center" wrapText="1"/>
    </xf>
    <xf numFmtId="0" fontId="35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2" fillId="13" borderId="13" xfId="0" applyFont="1" applyFill="1" applyBorder="1" applyAlignment="1" applyProtection="1">
      <alignment horizontal="left" vertical="center"/>
    </xf>
    <xf numFmtId="49" fontId="42" fillId="13" borderId="13" xfId="0" applyFont="1" applyFill="1" applyBorder="1" applyAlignment="1" applyProtection="1">
      <alignment horizontal="left" vertical="center" indent="4"/>
    </xf>
    <xf numFmtId="49" fontId="42" fillId="13" borderId="13" xfId="0" applyFont="1" applyFill="1" applyBorder="1" applyAlignment="1" applyProtection="1">
      <alignment horizontal="left" vertical="center" indent="1"/>
    </xf>
    <xf numFmtId="4" fontId="78" fillId="13" borderId="14" xfId="0" applyNumberFormat="1" applyFont="1" applyFill="1" applyBorder="1" applyAlignment="1" applyProtection="1">
      <alignment horizontal="right"/>
    </xf>
    <xf numFmtId="0" fontId="77" fillId="0" borderId="0" xfId="0" applyNumberFormat="1" applyFont="1" applyBorder="1" applyAlignment="1">
      <alignment vertical="center"/>
    </xf>
    <xf numFmtId="0" fontId="46" fillId="0" borderId="0" xfId="0" applyNumberFormat="1" applyFont="1" applyBorder="1" applyAlignment="1">
      <alignment vertical="center"/>
    </xf>
    <xf numFmtId="49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2" fillId="9" borderId="5" xfId="31" applyNumberFormat="1" applyFill="1" applyBorder="1" applyAlignment="1" applyProtection="1">
      <alignment horizontal="left" vertical="center" wrapText="1"/>
      <protection locked="0"/>
    </xf>
    <xf numFmtId="49" fontId="8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5" fillId="13" borderId="14" xfId="48" applyFont="1" applyFill="1" applyBorder="1" applyAlignment="1" applyProtection="1">
      <alignment horizontal="center" vertical="top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3" fillId="7" borderId="0" xfId="36" applyNumberFormat="1" applyFont="1" applyFill="1" applyBorder="1" applyAlignment="1" applyProtection="1">
      <alignment horizontal="center" vertical="center" wrapText="1"/>
    </xf>
    <xf numFmtId="0" fontId="83" fillId="0" borderId="0" xfId="0" applyNumberFormat="1" applyFont="1" applyFill="1" applyBorder="1" applyAlignment="1">
      <alignment horizontal="center" vertical="center"/>
    </xf>
    <xf numFmtId="0" fontId="83" fillId="0" borderId="0" xfId="55" applyNumberFormat="1" applyFont="1" applyFill="1" applyBorder="1" applyAlignment="1" applyProtection="1">
      <alignment horizontal="center" vertical="center" wrapText="1"/>
    </xf>
    <xf numFmtId="0" fontId="83" fillId="0" borderId="0" xfId="61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left" vertical="center" wrapText="1" indent="2"/>
    </xf>
    <xf numFmtId="49" fontId="8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7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8" fillId="8" borderId="5" xfId="60" applyNumberFormat="1" applyFont="1" applyFill="1" applyBorder="1" applyAlignment="1" applyProtection="1">
      <alignment horizontal="left" vertical="center" wrapText="1" indent="1"/>
    </xf>
    <xf numFmtId="49" fontId="8" fillId="0" borderId="5" xfId="60" applyNumberFormat="1" applyFont="1" applyFill="1" applyBorder="1" applyAlignment="1" applyProtection="1">
      <alignment horizontal="left" vertical="center" wrapText="1" indent="1"/>
    </xf>
    <xf numFmtId="0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4" fillId="0" borderId="0" xfId="0" applyNumberFormat="1" applyFont="1" applyFill="1" applyBorder="1" applyAlignment="1">
      <alignment vertical="center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20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8" fillId="0" borderId="5" xfId="55" applyNumberFormat="1" applyFont="1" applyFill="1" applyBorder="1" applyAlignment="1" applyProtection="1">
      <alignment horizontal="center" vertical="center" wrapText="1"/>
    </xf>
    <xf numFmtId="49" fontId="8" fillId="13" borderId="13" xfId="62" applyNumberFormat="1" applyFont="1" applyFill="1" applyBorder="1" applyAlignment="1" applyProtection="1">
      <alignment horizontal="center" vertical="center" wrapText="1"/>
    </xf>
    <xf numFmtId="0" fontId="8" fillId="13" borderId="15" xfId="61" applyNumberFormat="1" applyFont="1" applyFill="1" applyBorder="1" applyAlignment="1" applyProtection="1">
      <alignment horizontal="left" vertical="center" wrapText="1"/>
    </xf>
    <xf numFmtId="49" fontId="8" fillId="13" borderId="14" xfId="62" applyNumberFormat="1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left" vertical="center" wrapText="1" indent="3"/>
    </xf>
    <xf numFmtId="0" fontId="77" fillId="0" borderId="0" xfId="0" applyNumberFormat="1" applyFont="1" applyFill="1" applyBorder="1" applyAlignment="1">
      <alignment horizontal="center" vertical="center"/>
    </xf>
    <xf numFmtId="0" fontId="8" fillId="13" borderId="14" xfId="61" applyNumberFormat="1" applyFont="1" applyFill="1" applyBorder="1" applyAlignment="1" applyProtection="1">
      <alignment horizontal="left" vertical="center" wrapText="1"/>
    </xf>
    <xf numFmtId="0" fontId="77" fillId="0" borderId="0" xfId="0" applyNumberFormat="1" applyFont="1" applyFill="1" applyBorder="1" applyAlignment="1">
      <alignment horizontal="center" vertical="center"/>
    </xf>
    <xf numFmtId="49" fontId="8" fillId="0" borderId="23" xfId="62" applyNumberFormat="1" applyFont="1" applyFill="1" applyBorder="1" applyAlignment="1" applyProtection="1">
      <alignment horizontal="center" vertical="center" wrapText="1"/>
    </xf>
    <xf numFmtId="0" fontId="8" fillId="0" borderId="23" xfId="55" applyFont="1" applyFill="1" applyBorder="1" applyAlignment="1" applyProtection="1">
      <alignment horizontal="left" vertical="center" wrapText="1" indent="2"/>
    </xf>
    <xf numFmtId="0" fontId="8" fillId="0" borderId="23" xfId="61" applyNumberFormat="1" applyFont="1" applyFill="1" applyBorder="1" applyAlignment="1" applyProtection="1">
      <alignment horizontal="left" vertical="center" wrapText="1"/>
    </xf>
    <xf numFmtId="49" fontId="8" fillId="0" borderId="23" xfId="62" applyNumberFormat="1" applyFont="1" applyFill="1" applyBorder="1" applyAlignment="1" applyProtection="1">
      <alignment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7" fillId="0" borderId="0" xfId="62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49" fontId="36" fillId="7" borderId="0" xfId="51" applyAlignment="1">
      <alignment vertical="top" wrapText="1"/>
    </xf>
    <xf numFmtId="49" fontId="31" fillId="0" borderId="15" xfId="36" applyNumberFormat="1" applyFont="1" applyFill="1" applyBorder="1" applyAlignment="1" applyProtection="1">
      <alignment horizontal="center" vertical="center" wrapText="1"/>
    </xf>
    <xf numFmtId="0" fontId="85" fillId="0" borderId="0" xfId="62" applyFont="1" applyFill="1" applyAlignment="1" applyProtection="1">
      <alignment vertical="center"/>
    </xf>
    <xf numFmtId="0" fontId="86" fillId="0" borderId="0" xfId="62" applyFont="1" applyFill="1" applyAlignment="1" applyProtection="1">
      <alignment vertical="center"/>
    </xf>
    <xf numFmtId="14" fontId="8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1"/>
    </xf>
    <xf numFmtId="0" fontId="77" fillId="0" borderId="0" xfId="62" applyNumberFormat="1" applyFont="1" applyFill="1" applyAlignment="1" applyProtection="1">
      <alignment vertical="center"/>
    </xf>
    <xf numFmtId="0" fontId="77" fillId="0" borderId="0" xfId="62" applyFont="1" applyFill="1" applyAlignment="1" applyProtection="1">
      <alignment horizontal="left" vertical="center" wrapText="1" indent="1"/>
    </xf>
    <xf numFmtId="0" fontId="75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wrapText="1" indent="1"/>
    </xf>
    <xf numFmtId="0" fontId="88" fillId="0" borderId="0" xfId="62" applyFont="1" applyFill="1" applyAlignment="1" applyProtection="1">
      <alignment horizontal="left" vertical="center" indent="1"/>
    </xf>
    <xf numFmtId="0" fontId="87" fillId="0" borderId="0" xfId="62" applyFont="1" applyFill="1" applyAlignment="1" applyProtection="1">
      <alignment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Fill="1" applyAlignment="1" applyProtection="1">
      <alignment horizontal="left" vertical="center" wrapText="1"/>
    </xf>
    <xf numFmtId="0" fontId="62" fillId="0" borderId="0" xfId="60" applyFont="1" applyAlignment="1" applyProtection="1">
      <alignment vertical="center" wrapText="1"/>
    </xf>
    <xf numFmtId="0" fontId="60" fillId="7" borderId="0" xfId="60" applyFont="1" applyFill="1" applyBorder="1" applyAlignment="1" applyProtection="1">
      <alignment vertical="center" wrapText="1"/>
    </xf>
    <xf numFmtId="0" fontId="63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left" vertical="center" wrapText="1" indent="2"/>
    </xf>
    <xf numFmtId="0" fontId="60" fillId="0" borderId="0" xfId="60" applyFont="1" applyAlignment="1" applyProtection="1">
      <alignment vertical="center" wrapText="1"/>
    </xf>
    <xf numFmtId="0" fontId="61" fillId="0" borderId="0" xfId="60" applyFont="1" applyAlignment="1" applyProtection="1">
      <alignment horizontal="center" vertical="center" wrapText="1"/>
    </xf>
    <xf numFmtId="0" fontId="60" fillId="7" borderId="0" xfId="60" applyFont="1" applyFill="1" applyBorder="1" applyAlignment="1" applyProtection="1">
      <alignment horizontal="right" vertical="center" wrapText="1" indent="1"/>
    </xf>
    <xf numFmtId="0" fontId="64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14" fontId="60" fillId="7" borderId="0" xfId="60" applyNumberFormat="1" applyFont="1" applyFill="1" applyBorder="1" applyAlignment="1" applyProtection="1">
      <alignment horizontal="left" vertical="center" wrapText="1"/>
    </xf>
    <xf numFmtId="0" fontId="61" fillId="7" borderId="0" xfId="60" applyNumberFormat="1" applyFont="1" applyFill="1" applyBorder="1" applyAlignment="1" applyProtection="1">
      <alignment horizontal="center" vertical="center" wrapText="1"/>
    </xf>
    <xf numFmtId="0" fontId="60" fillId="7" borderId="0" xfId="60" applyNumberFormat="1" applyFont="1" applyFill="1" applyBorder="1" applyAlignment="1" applyProtection="1">
      <alignment horizontal="left" vertical="center" wrapText="1" indent="1"/>
    </xf>
    <xf numFmtId="0" fontId="60" fillId="7" borderId="0" xfId="60" applyFont="1" applyFill="1" applyBorder="1" applyAlignment="1" applyProtection="1">
      <alignment horizontal="center" vertical="center" wrapText="1"/>
    </xf>
    <xf numFmtId="0" fontId="66" fillId="7" borderId="0" xfId="60" applyFont="1" applyFill="1" applyBorder="1" applyAlignment="1" applyProtection="1">
      <alignment horizontal="center" vertical="center" wrapText="1"/>
    </xf>
    <xf numFmtId="14" fontId="66" fillId="7" borderId="0" xfId="60" applyNumberFormat="1" applyFont="1" applyFill="1" applyBorder="1" applyAlignment="1" applyProtection="1">
      <alignment horizontal="center"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67" fillId="7" borderId="0" xfId="60" applyFont="1" applyFill="1" applyBorder="1" applyAlignment="1" applyProtection="1">
      <alignment vertical="center" wrapText="1"/>
    </xf>
    <xf numFmtId="0" fontId="59" fillId="0" borderId="0" xfId="60" applyNumberFormat="1" applyFont="1" applyFill="1" applyAlignment="1" applyProtection="1">
      <alignment horizontal="left" vertical="center" wrapText="1"/>
    </xf>
    <xf numFmtId="0" fontId="58" fillId="0" borderId="0" xfId="60" applyFont="1" applyFill="1" applyAlignment="1" applyProtection="1">
      <alignment horizontal="left" vertical="center" wrapText="1"/>
    </xf>
    <xf numFmtId="0" fontId="58" fillId="0" borderId="0" xfId="60" applyFont="1" applyAlignment="1" applyProtection="1">
      <alignment vertical="center" wrapText="1"/>
    </xf>
    <xf numFmtId="0" fontId="58" fillId="0" borderId="0" xfId="60" applyFont="1" applyAlignment="1" applyProtection="1">
      <alignment horizontal="center" vertical="center" wrapText="1"/>
    </xf>
    <xf numFmtId="0" fontId="60" fillId="0" borderId="0" xfId="60" applyFont="1" applyBorder="1" applyAlignment="1" applyProtection="1">
      <alignment vertical="center" wrapText="1"/>
    </xf>
    <xf numFmtId="0" fontId="60" fillId="0" borderId="0" xfId="60" applyFont="1" applyAlignment="1" applyProtection="1">
      <alignment horizontal="right" vertical="center"/>
    </xf>
    <xf numFmtId="0" fontId="60" fillId="0" borderId="0" xfId="60" applyFont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9" fillId="13" borderId="15" xfId="48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left" vertical="center" indent="1"/>
    </xf>
    <xf numFmtId="0" fontId="77" fillId="0" borderId="0" xfId="62" applyNumberFormat="1" applyFont="1" applyFill="1" applyAlignment="1" applyProtection="1">
      <alignment horizontal="left" vertical="center" inden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31" fillId="0" borderId="0" xfId="62" applyFont="1" applyFill="1" applyBorder="1" applyAlignment="1" applyProtection="1">
      <alignment horizontal="center" vertical="top" wrapText="1"/>
    </xf>
    <xf numFmtId="0" fontId="77" fillId="0" borderId="24" xfId="62" applyFont="1" applyFill="1" applyBorder="1" applyAlignment="1" applyProtection="1">
      <alignment vertical="center"/>
    </xf>
    <xf numFmtId="0" fontId="8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5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0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8" fillId="0" borderId="0" xfId="0" applyFont="1" applyFill="1" applyProtection="1">
      <alignment vertical="top"/>
    </xf>
    <xf numFmtId="0" fontId="10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5" xfId="62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1"/>
    </xf>
    <xf numFmtId="0" fontId="8" fillId="0" borderId="0" xfId="55" applyFont="1" applyFill="1" applyBorder="1" applyAlignment="1" applyProtection="1">
      <alignment horizontal="left" vertical="center" wrapText="1" indent="2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4"/>
    </xf>
    <xf numFmtId="49" fontId="8" fillId="13" borderId="25" xfId="62" applyNumberFormat="1" applyFont="1" applyFill="1" applyBorder="1" applyAlignment="1" applyProtection="1">
      <alignment horizontal="center" vertical="center" wrapText="1"/>
    </xf>
    <xf numFmtId="0" fontId="8" fillId="13" borderId="17" xfId="61" applyNumberFormat="1" applyFont="1" applyFill="1" applyBorder="1" applyAlignment="1" applyProtection="1">
      <alignment horizontal="left" vertical="center" wrapText="1"/>
    </xf>
    <xf numFmtId="49" fontId="8" fillId="13" borderId="18" xfId="62" applyNumberFormat="1" applyFont="1" applyFill="1" applyBorder="1" applyAlignment="1" applyProtection="1">
      <alignment vertical="center" wrapText="1"/>
    </xf>
    <xf numFmtId="49" fontId="8" fillId="13" borderId="19" xfId="62" applyNumberFormat="1" applyFont="1" applyFill="1" applyBorder="1" applyAlignment="1" applyProtection="1">
      <alignment horizontal="center" vertical="center" wrapText="1"/>
    </xf>
    <xf numFmtId="49" fontId="42" fillId="13" borderId="23" xfId="0" applyFont="1" applyFill="1" applyBorder="1" applyAlignment="1" applyProtection="1">
      <alignment horizontal="left" vertical="center" indent="3"/>
    </xf>
    <xf numFmtId="0" fontId="8" fillId="13" borderId="21" xfId="61" applyNumberFormat="1" applyFont="1" applyFill="1" applyBorder="1" applyAlignment="1" applyProtection="1">
      <alignment horizontal="left" vertical="center" wrapText="1"/>
    </xf>
    <xf numFmtId="0" fontId="8" fillId="0" borderId="5" xfId="36" applyFont="1" applyFill="1" applyBorder="1" applyAlignment="1" applyProtection="1">
      <alignment horizontal="center" vertical="center" wrapText="1"/>
    </xf>
    <xf numFmtId="49" fontId="8" fillId="0" borderId="16" xfId="57" applyNumberFormat="1" applyFont="1" applyFill="1" applyBorder="1" applyAlignment="1" applyProtection="1">
      <alignment horizontal="left" vertical="center" wrapText="1"/>
    </xf>
    <xf numFmtId="49" fontId="10" fillId="13" borderId="13" xfId="48" applyFont="1" applyFill="1" applyBorder="1" applyAlignment="1" applyProtection="1">
      <alignment horizontal="center" vertical="center"/>
    </xf>
    <xf numFmtId="49" fontId="42" fillId="13" borderId="14" xfId="48" applyFont="1" applyFill="1" applyBorder="1" applyAlignment="1" applyProtection="1">
      <alignment horizontal="left" vertical="center"/>
    </xf>
    <xf numFmtId="0" fontId="8" fillId="0" borderId="0" xfId="57" applyFont="1" applyAlignment="1" applyProtection="1"/>
    <xf numFmtId="49" fontId="8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14" xfId="61" applyNumberFormat="1" applyFont="1" applyFill="1" applyBorder="1" applyAlignment="1" applyProtection="1">
      <alignment vertical="center" wrapText="1"/>
    </xf>
    <xf numFmtId="0" fontId="8" fillId="7" borderId="26" xfId="62" applyNumberFormat="1" applyFont="1" applyFill="1" applyBorder="1" applyAlignment="1" applyProtection="1">
      <alignment horizontal="left" vertical="center" wrapText="1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165" fontId="8" fillId="9" borderId="5" xfId="0" applyNumberFormat="1" applyFont="1" applyFill="1" applyBorder="1" applyAlignment="1" applyProtection="1">
      <alignment horizontal="right" vertical="center"/>
      <protection locked="0"/>
    </xf>
    <xf numFmtId="165" fontId="8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8" fillId="0" borderId="35" xfId="55" applyFont="1" applyFill="1" applyBorder="1" applyAlignment="1" applyProtection="1">
      <alignment vertical="center" wrapText="1"/>
    </xf>
    <xf numFmtId="49" fontId="31" fillId="7" borderId="15" xfId="36" applyNumberFormat="1" applyFont="1" applyFill="1" applyBorder="1" applyAlignment="1" applyProtection="1">
      <alignment horizontal="center" vertical="center" wrapText="1"/>
    </xf>
    <xf numFmtId="0" fontId="31" fillId="7" borderId="15" xfId="36" applyNumberFormat="1" applyFont="1" applyFill="1" applyBorder="1" applyAlignment="1" applyProtection="1">
      <alignment horizontal="center" vertical="center" wrapText="1"/>
    </xf>
    <xf numFmtId="0" fontId="31" fillId="7" borderId="15" xfId="36" applyNumberFormat="1" applyFont="1" applyFill="1" applyBorder="1" applyAlignment="1" applyProtection="1">
      <alignment vertical="center" wrapText="1"/>
    </xf>
    <xf numFmtId="0" fontId="77" fillId="7" borderId="15" xfId="36" applyNumberFormat="1" applyFont="1" applyFill="1" applyBorder="1" applyAlignment="1" applyProtection="1">
      <alignment vertical="center" wrapText="1"/>
    </xf>
    <xf numFmtId="0" fontId="8" fillId="0" borderId="15" xfId="62" applyFont="1" applyFill="1" applyBorder="1" applyAlignment="1" applyProtection="1">
      <alignment vertical="center" wrapText="1"/>
    </xf>
    <xf numFmtId="0" fontId="8" fillId="0" borderId="26" xfId="61" applyNumberFormat="1" applyFont="1" applyFill="1" applyBorder="1" applyAlignment="1" applyProtection="1">
      <alignment vertical="center" wrapText="1"/>
    </xf>
    <xf numFmtId="0" fontId="77" fillId="7" borderId="15" xfId="36" applyNumberFormat="1" applyFont="1" applyFill="1" applyBorder="1" applyAlignment="1" applyProtection="1">
      <alignment horizontal="center" vertical="center" wrapText="1"/>
    </xf>
    <xf numFmtId="0" fontId="8" fillId="0" borderId="36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68" fillId="7" borderId="0" xfId="60" applyFont="1" applyFill="1" applyBorder="1" applyAlignment="1" applyProtection="1">
      <alignment vertical="center" wrapText="1"/>
    </xf>
    <xf numFmtId="0" fontId="69" fillId="0" borderId="0" xfId="62" applyFont="1" applyFill="1" applyAlignment="1" applyProtection="1">
      <alignment vertical="center" wrapText="1"/>
    </xf>
    <xf numFmtId="0" fontId="69" fillId="0" borderId="0" xfId="35" applyFont="1" applyFill="1" applyBorder="1" applyAlignment="1" applyProtection="1">
      <alignment vertical="center" wrapText="1"/>
    </xf>
    <xf numFmtId="0" fontId="69" fillId="0" borderId="0" xfId="63" applyFont="1" applyBorder="1" applyAlignment="1">
      <alignment vertical="center" wrapText="1"/>
    </xf>
    <xf numFmtId="0" fontId="69" fillId="0" borderId="0" xfId="57" applyFont="1" applyProtection="1"/>
    <xf numFmtId="49" fontId="70" fillId="0" borderId="0" xfId="0" applyFont="1">
      <alignment vertical="top"/>
    </xf>
    <xf numFmtId="49" fontId="8" fillId="0" borderId="5" xfId="62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vertical="center" wrapText="1"/>
    </xf>
    <xf numFmtId="0" fontId="77" fillId="0" borderId="0" xfId="0" applyNumberFormat="1" applyFont="1" applyFill="1" applyBorder="1" applyAlignment="1">
      <alignment horizontal="center" vertical="center"/>
    </xf>
    <xf numFmtId="49" fontId="71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8" fillId="0" borderId="0" xfId="6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Border="1" applyProtection="1">
      <alignment vertical="top"/>
    </xf>
    <xf numFmtId="49" fontId="8" fillId="0" borderId="26" xfId="0" applyNumberFormat="1" applyFont="1" applyBorder="1" applyAlignment="1" applyProtection="1">
      <alignment vertical="top" wrapText="1"/>
    </xf>
    <xf numFmtId="0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7" fillId="7" borderId="0" xfId="50" applyNumberFormat="1" applyFont="1" applyFill="1" applyBorder="1" applyAlignment="1">
      <alignment horizontal="left" vertical="center" wrapText="1"/>
    </xf>
    <xf numFmtId="0" fontId="36" fillId="7" borderId="0" xfId="50" applyNumberFormat="1" applyFont="1" applyFill="1" applyBorder="1" applyAlignment="1">
      <alignment vertical="top" wrapText="1"/>
    </xf>
    <xf numFmtId="0" fontId="37" fillId="7" borderId="0" xfId="50" applyNumberFormat="1" applyFont="1" applyFill="1" applyBorder="1" applyAlignment="1">
      <alignment vertical="center" wrapText="1"/>
    </xf>
    <xf numFmtId="0" fontId="36" fillId="7" borderId="0" xfId="50" applyNumberFormat="1" applyFont="1" applyFill="1" applyBorder="1" applyAlignment="1">
      <alignment vertical="center" wrapText="1"/>
    </xf>
    <xf numFmtId="0" fontId="77" fillId="0" borderId="0" xfId="48" applyNumberFormat="1" applyFont="1">
      <alignment vertical="top"/>
    </xf>
    <xf numFmtId="49" fontId="77" fillId="0" borderId="0" xfId="48" applyNumberFormat="1" applyFont="1">
      <alignment vertical="top"/>
    </xf>
    <xf numFmtId="0" fontId="31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1" fillId="10" borderId="5" xfId="62" applyFont="1" applyFill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top" wrapText="1"/>
    </xf>
    <xf numFmtId="0" fontId="0" fillId="0" borderId="5" xfId="59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8" fillId="0" borderId="5" xfId="0" applyNumberFormat="1" applyFont="1" applyBorder="1" applyAlignment="1" applyProtection="1">
      <alignment horizontal="right" vertical="center"/>
    </xf>
    <xf numFmtId="0" fontId="57" fillId="0" borderId="0" xfId="62" applyFont="1" applyFill="1" applyAlignment="1" applyProtection="1">
      <alignment horizontal="right" vertical="top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8" fillId="0" borderId="5" xfId="55" applyFont="1" applyFill="1" applyBorder="1" applyAlignment="1" applyProtection="1">
      <alignment vertical="center" wrapText="1"/>
    </xf>
    <xf numFmtId="0" fontId="105" fillId="0" borderId="0" xfId="0" applyNumberFormat="1" applyFont="1" applyAlignment="1">
      <alignment vertical="center"/>
    </xf>
    <xf numFmtId="49" fontId="59" fillId="0" borderId="0" xfId="61" applyNumberFormat="1" applyFont="1" applyFill="1" applyBorder="1" applyAlignment="1" applyProtection="1">
      <alignment horizontal="center" vertical="center" wrapText="1"/>
    </xf>
    <xf numFmtId="0" fontId="59" fillId="0" borderId="0" xfId="55" applyFont="1" applyFill="1" applyBorder="1" applyAlignment="1" applyProtection="1">
      <alignment vertical="center" wrapText="1"/>
    </xf>
    <xf numFmtId="49" fontId="59" fillId="0" borderId="0" xfId="61" applyNumberFormat="1" applyFont="1" applyFill="1" applyBorder="1" applyAlignment="1" applyProtection="1">
      <alignment vertical="center" wrapText="1"/>
    </xf>
    <xf numFmtId="0" fontId="59" fillId="0" borderId="0" xfId="55" applyNumberFormat="1" applyFont="1" applyFill="1" applyBorder="1" applyAlignment="1" applyProtection="1">
      <alignment vertical="center" wrapText="1"/>
    </xf>
    <xf numFmtId="49" fontId="106" fillId="0" borderId="0" xfId="61" applyNumberFormat="1" applyFont="1" applyFill="1" applyBorder="1" applyAlignment="1" applyProtection="1">
      <alignment vertical="center" wrapText="1"/>
    </xf>
    <xf numFmtId="49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59" fillId="0" borderId="0" xfId="55" applyFont="1" applyFill="1" applyBorder="1" applyAlignment="1" applyProtection="1">
      <alignment horizontal="right" vertical="center" wrapText="1"/>
    </xf>
    <xf numFmtId="49" fontId="59" fillId="0" borderId="32" xfId="61" applyNumberFormat="1" applyFont="1" applyFill="1" applyBorder="1" applyAlignment="1" applyProtection="1">
      <alignment horizontal="center" vertical="center" wrapText="1"/>
    </xf>
    <xf numFmtId="0" fontId="105" fillId="0" borderId="0" xfId="0" applyNumberFormat="1" applyFont="1" applyBorder="1" applyAlignment="1">
      <alignment vertical="center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49" fontId="0" fillId="0" borderId="0" xfId="0" applyBorder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49" fontId="34" fillId="0" borderId="0" xfId="0" applyFont="1" applyBorder="1">
      <alignment vertical="top"/>
    </xf>
    <xf numFmtId="0" fontId="8" fillId="0" borderId="0" xfId="62" applyFont="1" applyFill="1" applyBorder="1" applyAlignment="1" applyProtection="1">
      <alignment vertical="center" wrapText="1"/>
    </xf>
    <xf numFmtId="49" fontId="30" fillId="13" borderId="13" xfId="0" applyFont="1" applyFill="1" applyBorder="1" applyAlignment="1" applyProtection="1">
      <alignment horizontal="center" vertical="center"/>
    </xf>
    <xf numFmtId="49" fontId="30" fillId="13" borderId="15" xfId="0" applyFont="1" applyFill="1" applyBorder="1" applyAlignment="1" applyProtection="1">
      <alignment horizontal="left" vertical="center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4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42" fillId="13" borderId="15" xfId="0" applyFont="1" applyFill="1" applyBorder="1" applyAlignment="1" applyProtection="1">
      <alignment horizontal="left" vertical="center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7" fillId="0" borderId="0" xfId="0" applyFont="1">
      <alignment vertical="top"/>
    </xf>
    <xf numFmtId="0" fontId="77" fillId="0" borderId="0" xfId="0" applyNumberFormat="1" applyFont="1" applyAlignment="1">
      <alignment vertical="center"/>
    </xf>
    <xf numFmtId="0" fontId="77" fillId="0" borderId="0" xfId="61" applyNumberFormat="1" applyFont="1" applyFill="1" applyBorder="1" applyAlignment="1" applyProtection="1">
      <alignment vertical="center" wrapText="1"/>
    </xf>
    <xf numFmtId="0" fontId="77" fillId="0" borderId="0" xfId="62" applyFont="1" applyFill="1" applyAlignment="1" applyProtection="1">
      <alignment vertical="center"/>
    </xf>
    <xf numFmtId="0" fontId="77" fillId="0" borderId="0" xfId="0" applyNumberFormat="1" applyFont="1" applyFill="1" applyBorder="1" applyAlignment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0" fontId="35" fillId="0" borderId="0" xfId="62" applyFont="1" applyFill="1" applyBorder="1" applyAlignment="1" applyProtection="1">
      <alignment vertical="center" wrapText="1"/>
    </xf>
    <xf numFmtId="0" fontId="8" fillId="0" borderId="26" xfId="62" applyNumberFormat="1" applyFont="1" applyFill="1" applyBorder="1" applyAlignment="1" applyProtection="1">
      <alignment vertical="top" wrapText="1"/>
    </xf>
    <xf numFmtId="49" fontId="0" fillId="13" borderId="17" xfId="61" applyNumberFormat="1" applyFont="1" applyFill="1" applyBorder="1" applyAlignment="1" applyProtection="1">
      <alignment horizontal="center" vertical="center" wrapText="1"/>
    </xf>
    <xf numFmtId="49" fontId="30" fillId="13" borderId="17" xfId="0" applyFont="1" applyFill="1" applyBorder="1" applyAlignment="1" applyProtection="1">
      <alignment horizontal="left" vertical="center"/>
    </xf>
    <xf numFmtId="49" fontId="30" fillId="13" borderId="25" xfId="0" applyFont="1" applyFill="1" applyBorder="1" applyAlignment="1" applyProtection="1">
      <alignment horizontal="center" vertical="center"/>
    </xf>
    <xf numFmtId="49" fontId="39" fillId="13" borderId="17" xfId="61" applyNumberFormat="1" applyFont="1" applyFill="1" applyBorder="1" applyAlignment="1" applyProtection="1">
      <alignment horizontal="center"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6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31" fillId="7" borderId="23" xfId="36" applyNumberFormat="1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0" fontId="77" fillId="7" borderId="23" xfId="36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4" fillId="0" borderId="0" xfId="0" applyFont="1" applyBorder="1">
      <alignment vertical="top"/>
    </xf>
    <xf numFmtId="0" fontId="8" fillId="0" borderId="0" xfId="62" applyFont="1" applyFill="1" applyBorder="1" applyAlignment="1" applyProtection="1">
      <alignment vertical="center" wrapText="1"/>
    </xf>
    <xf numFmtId="49" fontId="30" fillId="13" borderId="13" xfId="0" applyFont="1" applyFill="1" applyBorder="1" applyAlignment="1" applyProtection="1">
      <alignment horizontal="center" vertical="center"/>
    </xf>
    <xf numFmtId="49" fontId="30" fillId="13" borderId="15" xfId="0" applyFont="1" applyFill="1" applyBorder="1" applyAlignment="1" applyProtection="1">
      <alignment horizontal="left" vertical="center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3"/>
    </xf>
    <xf numFmtId="49" fontId="42" fillId="13" borderId="15" xfId="0" applyFont="1" applyFill="1" applyBorder="1" applyAlignment="1" applyProtection="1">
      <alignment horizontal="left" vertical="center" indent="4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30" fillId="13" borderId="17" xfId="0" applyFont="1" applyFill="1" applyBorder="1" applyAlignment="1" applyProtection="1">
      <alignment horizontal="left" vertical="center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77" fillId="7" borderId="0" xfId="36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7" fillId="0" borderId="0" xfId="0" applyFont="1">
      <alignment vertical="top"/>
    </xf>
    <xf numFmtId="0" fontId="77" fillId="0" borderId="0" xfId="62" applyFont="1" applyFill="1" applyAlignment="1" applyProtection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0" fontId="35" fillId="0" borderId="0" xfId="62" applyFont="1" applyFill="1" applyBorder="1" applyAlignment="1" applyProtection="1">
      <alignment vertical="center" wrapText="1"/>
    </xf>
    <xf numFmtId="0" fontId="77" fillId="0" borderId="5" xfId="62" applyFont="1" applyFill="1" applyBorder="1" applyAlignment="1" applyProtection="1">
      <alignment vertical="center" wrapText="1"/>
    </xf>
    <xf numFmtId="0" fontId="8" fillId="7" borderId="13" xfId="62" applyNumberFormat="1" applyFont="1" applyFill="1" applyBorder="1" applyAlignment="1" applyProtection="1">
      <alignment horizontal="left" vertical="center" wrapText="1"/>
    </xf>
    <xf numFmtId="0" fontId="8" fillId="0" borderId="26" xfId="62" applyNumberFormat="1" applyFont="1" applyFill="1" applyBorder="1" applyAlignment="1" applyProtection="1">
      <alignment horizontal="left" vertical="center" wrapText="1" indent="6"/>
    </xf>
    <xf numFmtId="49" fontId="8" fillId="0" borderId="14" xfId="62" applyNumberFormat="1" applyFont="1" applyFill="1" applyBorder="1" applyAlignment="1" applyProtection="1">
      <alignment horizontal="left" vertical="center" wrapText="1" indent="7"/>
    </xf>
    <xf numFmtId="49" fontId="42" fillId="13" borderId="23" xfId="0" applyFont="1" applyFill="1" applyBorder="1" applyAlignment="1" applyProtection="1">
      <alignment horizontal="left" vertical="center"/>
    </xf>
    <xf numFmtId="49" fontId="8" fillId="2" borderId="5" xfId="62" applyNumberFormat="1" applyFont="1" applyFill="1" applyBorder="1" applyAlignment="1" applyProtection="1">
      <alignment horizontal="left" vertical="center" wrapText="1" indent="5"/>
      <protection locked="0"/>
    </xf>
    <xf numFmtId="49" fontId="8" fillId="2" borderId="16" xfId="62" applyNumberFormat="1" applyFont="1" applyFill="1" applyBorder="1" applyAlignment="1" applyProtection="1">
      <alignment horizontal="left" vertical="center" wrapText="1" indent="5"/>
      <protection locked="0"/>
    </xf>
    <xf numFmtId="49" fontId="106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7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22" fontId="8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2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5" fillId="0" borderId="5" xfId="36" applyNumberFormat="1" applyFont="1" applyFill="1" applyBorder="1" applyAlignment="1" applyProtection="1">
      <alignment horizontal="center" vertical="center" wrapText="1"/>
    </xf>
    <xf numFmtId="4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8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0" fontId="72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0" fillId="12" borderId="52" xfId="0" applyFont="1" applyFill="1" applyBorder="1" applyAlignment="1">
      <alignment horizontal="center" vertical="center"/>
    </xf>
    <xf numFmtId="0" fontId="20" fillId="0" borderId="0" xfId="23" applyFont="1" applyFill="1" applyBorder="1" applyAlignment="1" applyProtection="1">
      <alignment horizontal="left" vertical="top" wrapText="1"/>
    </xf>
    <xf numFmtId="49" fontId="72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6" fillId="7" borderId="0" xfId="50" applyNumberFormat="1" applyFont="1" applyFill="1" applyBorder="1" applyAlignment="1">
      <alignment horizontal="justify" vertical="top" wrapText="1"/>
    </xf>
    <xf numFmtId="49" fontId="72" fillId="0" borderId="0" xfId="31" applyNumberFormat="1" applyBorder="1" applyAlignment="1" applyProtection="1">
      <alignment vertical="center"/>
    </xf>
    <xf numFmtId="0" fontId="20" fillId="0" borderId="0" xfId="23" applyFont="1" applyFill="1" applyBorder="1" applyAlignment="1" applyProtection="1">
      <alignment horizontal="right" vertical="top" wrapText="1" indent="1"/>
    </xf>
    <xf numFmtId="0" fontId="20" fillId="0" borderId="0" xfId="23" applyFont="1" applyFill="1" applyBorder="1" applyAlignment="1" applyProtection="1">
      <alignment horizontal="right" vertical="top" wrapText="1"/>
    </xf>
    <xf numFmtId="49" fontId="16" fillId="7" borderId="0" xfId="50" applyFont="1" applyFill="1" applyBorder="1" applyAlignment="1">
      <alignment horizontal="left" wrapText="1"/>
    </xf>
    <xf numFmtId="49" fontId="16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6" fillId="7" borderId="0" xfId="50" applyNumberFormat="1" applyFont="1" applyFill="1" applyBorder="1" applyAlignment="1" applyProtection="1">
      <alignment horizontal="justify" vertical="top" wrapText="1"/>
    </xf>
    <xf numFmtId="49" fontId="16" fillId="7" borderId="0" xfId="50" applyFont="1" applyFill="1" applyBorder="1" applyAlignment="1">
      <alignment horizontal="left" vertical="top" wrapText="1" indent="1"/>
    </xf>
    <xf numFmtId="0" fontId="20" fillId="14" borderId="37" xfId="29" applyNumberFormat="1" applyFont="1" applyFill="1" applyBorder="1" applyAlignment="1" applyProtection="1">
      <alignment horizontal="left" vertical="center" wrapText="1" indent="1"/>
    </xf>
    <xf numFmtId="0" fontId="20" fillId="14" borderId="38" xfId="29" applyNumberFormat="1" applyFont="1" applyFill="1" applyBorder="1" applyAlignment="1" applyProtection="1">
      <alignment horizontal="left" vertical="center" wrapText="1" indent="1"/>
    </xf>
    <xf numFmtId="0" fontId="16" fillId="7" borderId="0" xfId="50" applyNumberFormat="1" applyFont="1" applyFill="1" applyBorder="1" applyAlignment="1">
      <alignment horizontal="justify" vertical="center" wrapText="1"/>
    </xf>
    <xf numFmtId="49" fontId="16" fillId="7" borderId="27" xfId="50" applyFont="1" applyFill="1" applyBorder="1" applyAlignment="1">
      <alignment vertical="center" wrapText="1"/>
    </xf>
    <xf numFmtId="49" fontId="16" fillId="7" borderId="0" xfId="50" applyFont="1" applyFill="1" applyBorder="1" applyAlignment="1">
      <alignment vertical="center" wrapText="1"/>
    </xf>
    <xf numFmtId="49" fontId="16" fillId="7" borderId="27" xfId="50" applyFont="1" applyFill="1" applyBorder="1" applyAlignment="1">
      <alignment horizontal="left" vertical="center" wrapText="1"/>
    </xf>
    <xf numFmtId="49" fontId="16" fillId="7" borderId="0" xfId="50" applyFont="1" applyFill="1" applyBorder="1" applyAlignment="1">
      <alignment horizontal="left" vertical="center" wrapText="1"/>
    </xf>
    <xf numFmtId="0" fontId="20" fillId="0" borderId="14" xfId="63" applyFont="1" applyBorder="1" applyAlignment="1">
      <alignment horizontal="center" vertical="center" wrapText="1"/>
    </xf>
    <xf numFmtId="0" fontId="20" fillId="0" borderId="13" xfId="63" applyFont="1" applyBorder="1" applyAlignment="1">
      <alignment horizontal="center" vertical="center" wrapText="1"/>
    </xf>
    <xf numFmtId="0" fontId="10" fillId="0" borderId="0" xfId="60" applyFont="1" applyAlignment="1" applyProtection="1">
      <alignment horizontal="left" vertical="top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35" fillId="0" borderId="20" xfId="62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8" fillId="8" borderId="16" xfId="62" applyNumberFormat="1" applyFont="1" applyFill="1" applyBorder="1" applyAlignment="1" applyProtection="1">
      <alignment horizontal="left" vertical="center" wrapText="1" indent="1"/>
    </xf>
    <xf numFmtId="0" fontId="8" fillId="8" borderId="28" xfId="62" applyNumberFormat="1" applyFont="1" applyFill="1" applyBorder="1" applyAlignment="1" applyProtection="1">
      <alignment horizontal="left" vertical="center" wrapText="1" indent="1"/>
    </xf>
    <xf numFmtId="14" fontId="35" fillId="0" borderId="16" xfId="61" applyNumberFormat="1" applyFont="1" applyFill="1" applyBorder="1" applyAlignment="1" applyProtection="1">
      <alignment horizontal="center" vertical="center" wrapText="1"/>
    </xf>
    <xf numFmtId="14" fontId="35" fillId="0" borderId="28" xfId="61" applyNumberFormat="1" applyFont="1" applyFill="1" applyBorder="1" applyAlignment="1" applyProtection="1">
      <alignment horizontal="center" vertical="center" wrapText="1"/>
    </xf>
    <xf numFmtId="167" fontId="8" fillId="0" borderId="13" xfId="62" applyNumberFormat="1" applyFont="1" applyFill="1" applyBorder="1" applyAlignment="1" applyProtection="1">
      <alignment horizontal="center" vertical="center" wrapText="1"/>
    </xf>
    <xf numFmtId="167" fontId="8" fillId="0" borderId="14" xfId="62" applyNumberFormat="1" applyFont="1" applyFill="1" applyBorder="1" applyAlignment="1" applyProtection="1">
      <alignment horizontal="center" vertical="center" wrapText="1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49" fontId="31" fillId="0" borderId="15" xfId="36" applyNumberFormat="1" applyFont="1" applyFill="1" applyBorder="1" applyAlignment="1" applyProtection="1">
      <alignment horizontal="center" vertical="center" wrapText="1"/>
    </xf>
    <xf numFmtId="0" fontId="20" fillId="0" borderId="14" xfId="35" applyFont="1" applyFill="1" applyBorder="1" applyAlignment="1" applyProtection="1">
      <alignment horizontal="left" vertical="center" wrapText="1" indent="1"/>
    </xf>
    <xf numFmtId="0" fontId="20" fillId="0" borderId="5" xfId="35" applyFont="1" applyFill="1" applyBorder="1" applyAlignment="1" applyProtection="1">
      <alignment horizontal="left" vertical="center" wrapText="1" indent="1"/>
    </xf>
    <xf numFmtId="0" fontId="20" fillId="0" borderId="13" xfId="35" applyFont="1" applyFill="1" applyBorder="1" applyAlignment="1" applyProtection="1">
      <alignment horizontal="left" vertical="center" wrapText="1" inden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4" fontId="8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8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8" fillId="8" borderId="16" xfId="36" applyNumberFormat="1" applyFont="1" applyFill="1" applyBorder="1" applyAlignment="1" applyProtection="1">
      <alignment horizontal="left" vertical="center" wrapText="1"/>
    </xf>
    <xf numFmtId="49" fontId="8" fillId="8" borderId="28" xfId="36" applyNumberFormat="1" applyFont="1" applyFill="1" applyBorder="1" applyAlignment="1" applyProtection="1">
      <alignment horizontal="left" vertical="center" wrapText="1"/>
    </xf>
    <xf numFmtId="49" fontId="8" fillId="8" borderId="26" xfId="36" applyNumberFormat="1" applyFont="1" applyFill="1" applyBorder="1" applyAlignment="1" applyProtection="1">
      <alignment horizontal="left" vertical="center" wrapText="1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0" fontId="8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8" fillId="8" borderId="16" xfId="61" applyNumberFormat="1" applyFont="1" applyFill="1" applyBorder="1" applyAlignment="1" applyProtection="1">
      <alignment horizontal="left" vertical="center" wrapText="1"/>
    </xf>
    <xf numFmtId="0" fontId="8" fillId="8" borderId="28" xfId="61" applyNumberFormat="1" applyFont="1" applyFill="1" applyBorder="1" applyAlignment="1" applyProtection="1">
      <alignment horizontal="left" vertical="center" wrapText="1"/>
    </xf>
    <xf numFmtId="0" fontId="8" fillId="8" borderId="26" xfId="61" applyNumberFormat="1" applyFont="1" applyFill="1" applyBorder="1" applyAlignment="1" applyProtection="1">
      <alignment horizontal="left" vertical="center" wrapText="1"/>
    </xf>
    <xf numFmtId="0" fontId="8" fillId="8" borderId="5" xfId="61" applyNumberFormat="1" applyFont="1" applyFill="1" applyBorder="1" applyAlignment="1" applyProtection="1">
      <alignment horizontal="center" vertical="center" wrapText="1"/>
    </xf>
    <xf numFmtId="49" fontId="31" fillId="7" borderId="17" xfId="36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05" fillId="0" borderId="0" xfId="0" applyNumberFormat="1" applyFont="1" applyFill="1" applyBorder="1" applyAlignment="1" applyProtection="1">
      <alignment horizontal="center" vertical="center"/>
    </xf>
    <xf numFmtId="0" fontId="105" fillId="0" borderId="0" xfId="0" applyNumberFormat="1" applyFont="1" applyFill="1" applyBorder="1" applyAlignment="1">
      <alignment horizontal="right" vertical="center"/>
    </xf>
    <xf numFmtId="0" fontId="59" fillId="0" borderId="20" xfId="35" applyFont="1" applyFill="1" applyBorder="1" applyAlignment="1" applyProtection="1">
      <alignment horizontal="left" vertical="center" wrapText="1" indent="1"/>
    </xf>
    <xf numFmtId="0" fontId="59" fillId="0" borderId="28" xfId="35" applyFont="1" applyFill="1" applyBorder="1" applyAlignment="1" applyProtection="1">
      <alignment horizontal="left" vertical="center" wrapText="1" indent="1"/>
    </xf>
    <xf numFmtId="0" fontId="59" fillId="0" borderId="24" xfId="35" applyFont="1" applyFill="1" applyBorder="1" applyAlignment="1" applyProtection="1">
      <alignment horizontal="left" vertical="center" wrapText="1" indent="1"/>
    </xf>
    <xf numFmtId="0" fontId="59" fillId="0" borderId="0" xfId="55" applyFont="1" applyFill="1" applyBorder="1" applyAlignment="1" applyProtection="1">
      <alignment horizontal="right" vertical="center" wrapText="1"/>
    </xf>
    <xf numFmtId="0" fontId="59" fillId="0" borderId="23" xfId="55" applyFont="1" applyFill="1" applyBorder="1" applyAlignment="1" applyProtection="1">
      <alignment horizontal="right" vertical="center" wrapText="1"/>
    </xf>
    <xf numFmtId="0" fontId="8" fillId="0" borderId="5" xfId="55" applyFont="1" applyFill="1" applyBorder="1" applyAlignment="1" applyProtection="1">
      <alignment horizontal="right" vertical="center" wrapText="1"/>
    </xf>
    <xf numFmtId="0" fontId="8" fillId="0" borderId="0" xfId="62" applyFont="1" applyFill="1" applyAlignment="1" applyProtection="1">
      <alignment horizontal="left" vertical="top" wrapText="1"/>
    </xf>
    <xf numFmtId="0" fontId="20" fillId="0" borderId="14" xfId="63" applyFont="1" applyFill="1" applyBorder="1" applyAlignment="1">
      <alignment horizontal="left" vertical="center" wrapText="1" indent="1"/>
    </xf>
    <xf numFmtId="0" fontId="20" fillId="0" borderId="5" xfId="63" applyFont="1" applyFill="1" applyBorder="1" applyAlignment="1">
      <alignment horizontal="left" vertical="center" wrapText="1" indent="1"/>
    </xf>
    <xf numFmtId="0" fontId="20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7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35" fillId="0" borderId="0" xfId="62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9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8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6" xfId="62" applyNumberFormat="1" applyFont="1" applyFill="1" applyBorder="1" applyAlignment="1" applyProtection="1">
      <alignment horizontal="left" vertical="center" wrapText="1"/>
      <protection locked="0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0" fontId="43" fillId="7" borderId="0" xfId="62" applyFont="1" applyFill="1" applyBorder="1" applyAlignment="1" applyProtection="1">
      <alignment horizontal="center" vertical="center" wrapText="1"/>
    </xf>
    <xf numFmtId="0" fontId="8" fillId="0" borderId="16" xfId="62" applyNumberFormat="1" applyFont="1" applyFill="1" applyBorder="1" applyAlignment="1" applyProtection="1">
      <alignment horizontal="left" vertical="top" wrapText="1"/>
    </xf>
    <xf numFmtId="0" fontId="8" fillId="0" borderId="28" xfId="62" applyNumberFormat="1" applyFont="1" applyFill="1" applyBorder="1" applyAlignment="1" applyProtection="1">
      <alignment horizontal="left" vertical="top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right" vertical="center" wrapText="1"/>
    </xf>
    <xf numFmtId="0" fontId="8" fillId="8" borderId="5" xfId="61" applyNumberFormat="1" applyFont="1" applyFill="1" applyBorder="1" applyAlignment="1" applyProtection="1">
      <alignment horizontal="left" vertical="center" wrapText="1" indent="1"/>
    </xf>
    <xf numFmtId="49" fontId="42" fillId="13" borderId="5" xfId="0" applyFont="1" applyFill="1" applyBorder="1" applyAlignment="1" applyProtection="1">
      <alignment horizontal="center" vertical="center" textRotation="90" wrapText="1"/>
    </xf>
    <xf numFmtId="0" fontId="31" fillId="7" borderId="15" xfId="36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horizontal="center" vertical="center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0" fontId="8" fillId="0" borderId="13" xfId="53" applyFont="1" applyFill="1" applyBorder="1" applyAlignment="1" applyProtection="1">
      <alignment horizontal="center" vertical="center" wrapText="1"/>
    </xf>
    <xf numFmtId="0" fontId="8" fillId="0" borderId="15" xfId="53" applyFont="1" applyFill="1" applyBorder="1" applyAlignment="1" applyProtection="1">
      <alignment horizontal="center" vertical="center" wrapText="1"/>
    </xf>
    <xf numFmtId="0" fontId="8" fillId="8" borderId="13" xfId="61" applyNumberFormat="1" applyFont="1" applyFill="1" applyBorder="1" applyAlignment="1" applyProtection="1">
      <alignment horizontal="left" vertical="center" wrapText="1" indent="1"/>
    </xf>
    <xf numFmtId="0" fontId="8" fillId="8" borderId="15" xfId="61" applyNumberFormat="1" applyFont="1" applyFill="1" applyBorder="1" applyAlignment="1" applyProtection="1">
      <alignment horizontal="left" vertical="center" wrapText="1" indent="1"/>
    </xf>
    <xf numFmtId="0" fontId="8" fillId="8" borderId="14" xfId="61" applyNumberFormat="1" applyFont="1" applyFill="1" applyBorder="1" applyAlignment="1" applyProtection="1">
      <alignment horizontal="left" vertical="center" wrapText="1" indent="1"/>
    </xf>
    <xf numFmtId="0" fontId="20" fillId="0" borderId="15" xfId="63" applyFont="1" applyBorder="1" applyAlignment="1">
      <alignment horizontal="left" vertical="center" wrapText="1" indent="1"/>
    </xf>
    <xf numFmtId="0" fontId="8" fillId="7" borderId="5" xfId="62" applyFont="1" applyFill="1" applyBorder="1" applyAlignment="1" applyProtection="1">
      <alignment horizontal="center" vertical="center" wrapText="1"/>
    </xf>
    <xf numFmtId="0" fontId="35" fillId="0" borderId="5" xfId="62" applyFont="1" applyFill="1" applyBorder="1" applyAlignment="1" applyProtection="1">
      <alignment horizontal="center" vertical="center" wrapText="1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4" fontId="8" fillId="0" borderId="5" xfId="62" applyNumberFormat="1" applyFont="1" applyFill="1" applyBorder="1" applyAlignment="1" applyProtection="1">
      <alignment horizontal="right" vertical="center" wrapText="1"/>
    </xf>
    <xf numFmtId="49" fontId="8" fillId="0" borderId="5" xfId="0" applyFont="1" applyFill="1" applyBorder="1" applyAlignment="1" applyProtection="1">
      <alignment horizontal="center" vertical="center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62" applyNumberFormat="1" applyFont="1" applyFill="1" applyBorder="1" applyAlignment="1" applyProtection="1">
      <alignment horizontal="right" vertical="center" wrapText="1"/>
    </xf>
    <xf numFmtId="0" fontId="8" fillId="0" borderId="28" xfId="62" applyNumberFormat="1" applyFont="1" applyFill="1" applyBorder="1" applyAlignment="1" applyProtection="1">
      <alignment horizontal="right" vertical="center" wrapText="1"/>
    </xf>
    <xf numFmtId="0" fontId="8" fillId="0" borderId="26" xfId="62" applyNumberFormat="1" applyFont="1" applyFill="1" applyBorder="1" applyAlignment="1" applyProtection="1">
      <alignment horizontal="right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8" fillId="8" borderId="5" xfId="62" applyNumberFormat="1" applyFont="1" applyFill="1" applyBorder="1" applyAlignment="1" applyProtection="1">
      <alignment horizontal="left" vertical="center" wrapText="1"/>
    </xf>
    <xf numFmtId="0" fontId="8" fillId="8" borderId="26" xfId="55" applyNumberFormat="1" applyFont="1" applyFill="1" applyBorder="1" applyAlignment="1" applyProtection="1">
      <alignment horizontal="left" vertical="center" wrapText="1"/>
    </xf>
    <xf numFmtId="0" fontId="8" fillId="0" borderId="0" xfId="62" applyFont="1" applyFill="1" applyAlignment="1" applyProtection="1">
      <alignment horizontal="center" vertical="top" wrapText="1"/>
    </xf>
    <xf numFmtId="0" fontId="43" fillId="7" borderId="0" xfId="62" applyFont="1" applyFill="1" applyBorder="1" applyAlignment="1" applyProtection="1">
      <alignment horizontal="center" vertical="top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7" fillId="0" borderId="0" xfId="55" applyFont="1" applyFill="1" applyBorder="1" applyAlignment="1" applyProtection="1">
      <alignment horizontal="right" vertical="center" wrapText="1"/>
    </xf>
    <xf numFmtId="0" fontId="77" fillId="0" borderId="0" xfId="61" applyNumberFormat="1" applyFont="1" applyFill="1" applyBorder="1" applyAlignment="1" applyProtection="1">
      <alignment horizontal="center" vertical="center" wrapText="1"/>
    </xf>
    <xf numFmtId="0" fontId="8" fillId="0" borderId="0" xfId="61" applyNumberFormat="1" applyFont="1" applyFill="1" applyBorder="1" applyAlignment="1" applyProtection="1">
      <alignment horizontal="center" vertical="center" wrapText="1"/>
    </xf>
    <xf numFmtId="0" fontId="49" fillId="0" borderId="0" xfId="55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12" borderId="5" xfId="55" applyFont="1" applyFill="1" applyBorder="1" applyAlignment="1" applyProtection="1">
      <alignment horizontal="center" vertical="center" wrapText="1"/>
    </xf>
    <xf numFmtId="0" fontId="8" fillId="7" borderId="26" xfId="62" applyNumberFormat="1" applyFont="1" applyFill="1" applyBorder="1" applyAlignment="1" applyProtection="1">
      <alignment horizontal="left" vertical="center" wrapText="1"/>
    </xf>
    <xf numFmtId="0" fontId="8" fillId="8" borderId="14" xfId="62" applyNumberFormat="1" applyFont="1" applyFill="1" applyBorder="1" applyAlignment="1" applyProtection="1">
      <alignment horizontal="left" vertical="center" wrapText="1"/>
    </xf>
    <xf numFmtId="49" fontId="8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8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3" fillId="0" borderId="5" xfId="62" applyFont="1" applyFill="1" applyBorder="1" applyAlignment="1" applyProtection="1">
      <alignment horizontal="center" vertical="center" wrapText="1"/>
    </xf>
    <xf numFmtId="0" fontId="8" fillId="0" borderId="16" xfId="62" applyNumberFormat="1" applyFont="1" applyFill="1" applyBorder="1" applyAlignment="1" applyProtection="1">
      <alignment horizontal="center" vertical="center" wrapText="1"/>
    </xf>
    <xf numFmtId="0" fontId="8" fillId="0" borderId="28" xfId="62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horizontal="center" vertical="center" wrapText="1"/>
    </xf>
    <xf numFmtId="4" fontId="8" fillId="0" borderId="16" xfId="62" applyNumberFormat="1" applyFont="1" applyFill="1" applyBorder="1" applyAlignment="1" applyProtection="1">
      <alignment horizontal="right" vertical="center" wrapText="1"/>
    </xf>
    <xf numFmtId="4" fontId="8" fillId="0" borderId="26" xfId="62" applyNumberFormat="1" applyFont="1" applyFill="1" applyBorder="1" applyAlignment="1" applyProtection="1">
      <alignment horizontal="right" vertical="center" wrapText="1"/>
    </xf>
    <xf numFmtId="0" fontId="8" fillId="8" borderId="14" xfId="55" applyNumberFormat="1" applyFont="1" applyFill="1" applyBorder="1" applyAlignment="1" applyProtection="1">
      <alignment horizontal="left" vertical="center" wrapText="1"/>
    </xf>
    <xf numFmtId="0" fontId="8" fillId="8" borderId="5" xfId="55" applyNumberFormat="1" applyFont="1" applyFill="1" applyBorder="1" applyAlignment="1" applyProtection="1">
      <alignment horizontal="left" vertical="center" wrapText="1"/>
    </xf>
    <xf numFmtId="0" fontId="8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9" fillId="0" borderId="5" xfId="62" applyFont="1" applyFill="1" applyBorder="1" applyAlignment="1" applyProtection="1">
      <alignment horizontal="left" vertical="center" wrapText="1"/>
    </xf>
    <xf numFmtId="0" fontId="20" fillId="0" borderId="15" xfId="35" applyFont="1" applyFill="1" applyBorder="1" applyAlignment="1" applyProtection="1">
      <alignment horizontal="left" vertical="center" wrapText="1" indent="1"/>
    </xf>
    <xf numFmtId="49" fontId="8" fillId="0" borderId="0" xfId="48" applyBorder="1" applyAlignment="1" applyProtection="1">
      <alignment horizontal="left" vertical="top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8" fillId="8" borderId="39" xfId="61" applyNumberFormat="1" applyFont="1" applyFill="1" applyBorder="1" applyAlignment="1" applyProtection="1">
      <alignment horizontal="left" vertical="center" wrapText="1"/>
    </xf>
    <xf numFmtId="0" fontId="8" fillId="8" borderId="15" xfId="61" applyNumberFormat="1" applyFont="1" applyFill="1" applyBorder="1" applyAlignment="1" applyProtection="1">
      <alignment horizontal="left" vertical="center" wrapText="1"/>
    </xf>
    <xf numFmtId="0" fontId="8" fillId="8" borderId="14" xfId="61" applyNumberFormat="1" applyFont="1" applyFill="1" applyBorder="1" applyAlignment="1" applyProtection="1">
      <alignment horizontal="left" vertical="center" wrapText="1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9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8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8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4" xfId="62" applyNumberFormat="1" applyFont="1" applyFill="1" applyBorder="1" applyAlignment="1" applyProtection="1">
      <alignment horizontal="left" vertical="center" wrapText="1"/>
      <protection locked="0"/>
    </xf>
    <xf numFmtId="49" fontId="8" fillId="11" borderId="40" xfId="61" applyNumberFormat="1" applyFont="1" applyFill="1" applyBorder="1" applyAlignment="1" applyProtection="1">
      <alignment horizontal="center" vertical="center" wrapText="1"/>
    </xf>
    <xf numFmtId="49" fontId="8" fillId="11" borderId="35" xfId="61" applyNumberFormat="1" applyFont="1" applyFill="1" applyBorder="1" applyAlignment="1" applyProtection="1">
      <alignment horizontal="center" vertical="center" wrapText="1"/>
    </xf>
    <xf numFmtId="0" fontId="31" fillId="0" borderId="20" xfId="62" applyFont="1" applyFill="1" applyBorder="1" applyAlignment="1" applyProtection="1">
      <alignment horizontal="center" vertical="top" wrapText="1"/>
    </xf>
    <xf numFmtId="0" fontId="31" fillId="0" borderId="0" xfId="62" applyFont="1" applyFill="1" applyBorder="1" applyAlignment="1" applyProtection="1">
      <alignment horizontal="center" vertical="top" wrapTex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49" fontId="8" fillId="11" borderId="41" xfId="61" applyNumberFormat="1" applyFont="1" applyFill="1" applyBorder="1" applyAlignment="1" applyProtection="1">
      <alignment horizontal="center" vertical="center" wrapText="1"/>
    </xf>
    <xf numFmtId="49" fontId="8" fillId="11" borderId="42" xfId="61" applyNumberFormat="1" applyFont="1" applyFill="1" applyBorder="1" applyAlignment="1" applyProtection="1">
      <alignment horizontal="center" vertical="center" wrapText="1"/>
    </xf>
    <xf numFmtId="0" fontId="8" fillId="8" borderId="13" xfId="62" applyNumberFormat="1" applyFont="1" applyFill="1" applyBorder="1" applyAlignment="1" applyProtection="1">
      <alignment horizontal="left" vertical="center" wrapText="1"/>
    </xf>
    <xf numFmtId="0" fontId="8" fillId="8" borderId="15" xfId="62" applyNumberFormat="1" applyFont="1" applyFill="1" applyBorder="1" applyAlignment="1" applyProtection="1">
      <alignment horizontal="left" vertical="center" wrapText="1"/>
    </xf>
    <xf numFmtId="0" fontId="8" fillId="8" borderId="39" xfId="55" applyNumberFormat="1" applyFont="1" applyFill="1" applyBorder="1" applyAlignment="1" applyProtection="1">
      <alignment horizontal="left" vertical="center" wrapText="1"/>
    </xf>
    <xf numFmtId="0" fontId="8" fillId="8" borderId="15" xfId="55" applyNumberFormat="1" applyFont="1" applyFill="1" applyBorder="1" applyAlignment="1" applyProtection="1">
      <alignment horizontal="left" vertical="center" wrapText="1"/>
    </xf>
    <xf numFmtId="0" fontId="8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21" xfId="62" applyNumberFormat="1" applyFont="1" applyFill="1" applyBorder="1" applyAlignment="1" applyProtection="1">
      <alignment horizontal="left" vertical="center" wrapText="1"/>
      <protection locked="0"/>
    </xf>
    <xf numFmtId="0" fontId="8" fillId="7" borderId="0" xfId="62" applyFont="1" applyFill="1" applyBorder="1" applyAlignment="1" applyProtection="1">
      <alignment horizontal="center" vertical="center" wrapText="1"/>
    </xf>
    <xf numFmtId="0" fontId="8" fillId="12" borderId="5" xfId="53" applyFont="1" applyFill="1" applyBorder="1" applyAlignment="1" applyProtection="1">
      <alignment horizontal="center" vertical="center" wrapText="1"/>
    </xf>
    <xf numFmtId="0" fontId="8" fillId="0" borderId="16" xfId="62" applyNumberFormat="1" applyFont="1" applyFill="1" applyBorder="1" applyAlignment="1" applyProtection="1">
      <alignment horizontal="left" vertical="center" wrapText="1"/>
    </xf>
    <xf numFmtId="0" fontId="8" fillId="0" borderId="28" xfId="62" applyNumberFormat="1" applyFont="1" applyFill="1" applyBorder="1" applyAlignment="1" applyProtection="1">
      <alignment horizontal="left" vertical="center" wrapText="1"/>
    </xf>
    <xf numFmtId="0" fontId="8" fillId="0" borderId="26" xfId="62" applyNumberFormat="1" applyFont="1" applyFill="1" applyBorder="1" applyAlignment="1" applyProtection="1">
      <alignment horizontal="left" vertical="center" wrapText="1"/>
    </xf>
    <xf numFmtId="0" fontId="31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8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8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8" fillId="0" borderId="5" xfId="36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left" vertical="center" wrapText="1"/>
    </xf>
    <xf numFmtId="0" fontId="8" fillId="11" borderId="5" xfId="61" applyNumberFormat="1" applyFont="1" applyFill="1" applyBorder="1" applyAlignment="1" applyProtection="1">
      <alignment horizontal="center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35" fillId="0" borderId="14" xfId="62" applyFont="1" applyFill="1" applyBorder="1" applyAlignment="1" applyProtection="1">
      <alignment horizontal="center" vertical="center" wrapText="1"/>
    </xf>
    <xf numFmtId="0" fontId="8" fillId="8" borderId="13" xfId="61" applyNumberFormat="1" applyFont="1" applyFill="1" applyBorder="1" applyAlignment="1" applyProtection="1">
      <alignment horizontal="left" vertical="center" wrapText="1"/>
    </xf>
    <xf numFmtId="0" fontId="10" fillId="10" borderId="5" xfId="0" applyNumberFormat="1" applyFont="1" applyFill="1" applyBorder="1" applyAlignment="1" applyProtection="1">
      <alignment horizontal="center" vertical="center" wrapText="1"/>
    </xf>
  </cellXfs>
  <cellStyles count="107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4" xfId="41"/>
    <cellStyle name="Обычный 14 2" xfId="104"/>
    <cellStyle name="Обычный 14 3" xfId="105"/>
    <cellStyle name="Обычный 14 4" xfId="106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0.xml.rels><?xml version="1.0" encoding="UTF-8" standalone="yes"?>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1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1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1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1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1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1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1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1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1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1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1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1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1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1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1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1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1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A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A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B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B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B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B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0C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0C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0D00-0000A5B76D00}"/>
            </a:ext>
          </a:extLst>
        </xdr:cNvPr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0D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0D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0D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id="{00000000-0008-0000-0E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id="{00000000-0008-0000-0E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id="{00000000-0008-0000-0F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id="{00000000-0008-0000-0F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id="{00000000-0008-0000-10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id="{00000000-0008-0000-10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id="{00000000-0008-0000-1000-0000DCA76D00}"/>
            </a:ext>
          </a:extLst>
        </xdr:cNvPr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id="{00000000-0008-0000-10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id="{00000000-0008-0000-10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1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1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E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E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95</xdr:row>
      <xdr:rowOff>0</xdr:rowOff>
    </xdr:from>
    <xdr:to>
      <xdr:col>28</xdr:col>
      <xdr:colOff>228600</xdr:colOff>
      <xdr:row>95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pSpPr>
          <a:grpSpLocks/>
        </xdr:cNvGrpSpPr>
      </xdr:nvGrpSpPr>
      <xdr:grpSpPr bwMode="auto">
        <a:xfrm>
          <a:off x="28266736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3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96</xdr:row>
      <xdr:rowOff>0</xdr:rowOff>
    </xdr:from>
    <xdr:to>
      <xdr:col>30</xdr:col>
      <xdr:colOff>228600</xdr:colOff>
      <xdr:row>96</xdr:row>
      <xdr:rowOff>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29479009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2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3100-0000D8E86D00}"/>
            </a:ext>
          </a:extLst>
        </xdr:cNvPr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31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31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3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3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3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3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3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4" name="shCalendar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>
          <a:grpSpLocks/>
        </xdr:cNvGrpSpPr>
      </xdr:nvGrpSpPr>
      <xdr:grpSpPr bwMode="auto">
        <a:xfrm>
          <a:off x="7219950" y="3371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4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4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4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4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4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5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5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5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5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5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5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5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6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6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7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7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7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7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7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08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08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32</xdr:row>
      <xdr:rowOff>0</xdr:rowOff>
    </xdr:from>
    <xdr:to>
      <xdr:col>28</xdr:col>
      <xdr:colOff>228600</xdr:colOff>
      <xdr:row>32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0900-0000D6F16D00}"/>
            </a:ext>
          </a:extLst>
        </xdr:cNvPr>
        <xdr:cNvGrpSpPr>
          <a:grpSpLocks/>
        </xdr:cNvGrpSpPr>
      </xdr:nvGrpSpPr>
      <xdr:grpSpPr bwMode="auto">
        <a:xfrm>
          <a:off x="11391900" y="6438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09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09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09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3</xdr:row>
      <xdr:rowOff>9525</xdr:rowOff>
    </xdr:from>
    <xdr:to>
      <xdr:col>28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0900-0000D9F16D00}"/>
            </a:ext>
          </a:extLst>
        </xdr:cNvPr>
        <xdr:cNvGrpSpPr>
          <a:grpSpLocks/>
        </xdr:cNvGrpSpPr>
      </xdr:nvGrpSpPr>
      <xdr:grpSpPr bwMode="auto">
        <a:xfrm>
          <a:off x="11353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09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37</xdr:row>
      <xdr:rowOff>0</xdr:rowOff>
    </xdr:from>
    <xdr:to>
      <xdr:col>30</xdr:col>
      <xdr:colOff>228600</xdr:colOff>
      <xdr:row>37</xdr:row>
      <xdr:rowOff>0</xdr:rowOff>
    </xdr:to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GrpSpPr>
          <a:grpSpLocks/>
        </xdr:cNvGrpSpPr>
      </xdr:nvGrpSpPr>
      <xdr:grpSpPr bwMode="auto">
        <a:xfrm>
          <a:off x="19421475" y="76485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37</xdr:row>
      <xdr:rowOff>0</xdr:rowOff>
    </xdr:from>
    <xdr:to>
      <xdr:col>30</xdr:col>
      <xdr:colOff>228600</xdr:colOff>
      <xdr:row>37</xdr:row>
      <xdr:rowOff>0</xdr:rowOff>
    </xdr:to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GrpSpPr>
          <a:grpSpLocks/>
        </xdr:cNvGrpSpPr>
      </xdr:nvGrpSpPr>
      <xdr:grpSpPr bwMode="auto">
        <a:xfrm>
          <a:off x="19421475" y="76485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37</xdr:row>
      <xdr:rowOff>0</xdr:rowOff>
    </xdr:from>
    <xdr:to>
      <xdr:col>30</xdr:col>
      <xdr:colOff>228600</xdr:colOff>
      <xdr:row>37</xdr:row>
      <xdr:rowOff>0</xdr:rowOff>
    </xdr:to>
    <xdr:grpSp>
      <xdr:nvGrpSpPr>
        <xdr:cNvPr id="19" name="shCalendar" hidden="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GrpSpPr>
          <a:grpSpLocks/>
        </xdr:cNvGrpSpPr>
      </xdr:nvGrpSpPr>
      <xdr:grpSpPr bwMode="auto">
        <a:xfrm>
          <a:off x="19421475" y="76485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>
            <a:extLst>
              <a:ext uri="{FF2B5EF4-FFF2-40B4-BE49-F238E27FC236}">
                <a16:creationId xmlns:a16="http://schemas.microsoft.com/office/drawing/2014/main" id="{00000000-0008-0000-09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1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27</xdr:row>
      <xdr:rowOff>0</xdr:rowOff>
    </xdr:from>
    <xdr:to>
      <xdr:col>30</xdr:col>
      <xdr:colOff>228600</xdr:colOff>
      <xdr:row>27</xdr:row>
      <xdr:rowOff>0</xdr:rowOff>
    </xdr:to>
    <xdr:grpSp>
      <xdr:nvGrpSpPr>
        <xdr:cNvPr id="22" name="shCalendar" hidden="1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19421475" y="49815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3" name="shCalendar_bck" hidden="1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" name="shCalendar_1" descr="CalendarSmall.bmp" hidden="1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32</xdr:row>
      <xdr:rowOff>0</xdr:rowOff>
    </xdr:from>
    <xdr:to>
      <xdr:col>30</xdr:col>
      <xdr:colOff>228600</xdr:colOff>
      <xdr:row>32</xdr:row>
      <xdr:rowOff>0</xdr:rowOff>
    </xdr:to>
    <xdr:grpSp>
      <xdr:nvGrpSpPr>
        <xdr:cNvPr id="25" name="shCalendar" hidden="1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19421475" y="64389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6" name="shCalendar_bck" hidden="1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" name="shCalendar_1" descr="CalendarSmall.bmp" hidden="1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5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0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5">
    <tabColor rgb="FFEAEBEE"/>
    <pageSetUpPr fitToPage="1"/>
  </sheetPr>
  <dimension ref="A1:AP40"/>
  <sheetViews>
    <sheetView showGridLines="0" topLeftCell="H10" zoomScaleNormal="100" workbookViewId="0">
      <selection activeCell="AD40" sqref="AD40"/>
    </sheetView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9" width="3.7109375" style="95" customWidth="1"/>
    <col min="10" max="11" width="3.7109375" style="86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1.7109375" style="629" hidden="1" customWidth="1"/>
    <col min="16" max="16" width="20.7109375" style="629" customWidth="1"/>
    <col min="17" max="18" width="23.7109375" style="629" customWidth="1"/>
    <col min="19" max="23" width="23.7109375" style="629" hidden="1" customWidth="1"/>
    <col min="24" max="24" width="1.7109375" style="629" hidden="1" customWidth="1"/>
    <col min="25" max="25" width="11.7109375" style="629" customWidth="1"/>
    <col min="26" max="26" width="3.7109375" style="629" customWidth="1"/>
    <col min="27" max="27" width="11.7109375" style="629" customWidth="1"/>
    <col min="28" max="28" width="8.5703125" style="629" hidden="1" customWidth="1"/>
    <col min="29" max="29" width="4.7109375" style="629" customWidth="1"/>
    <col min="30" max="30" width="115.7109375" style="629" customWidth="1"/>
    <col min="31" max="32" width="10.5703125" style="665"/>
    <col min="33" max="33" width="11.140625" style="665" customWidth="1"/>
    <col min="34" max="37" width="10.5703125" style="665"/>
    <col min="38" max="42" width="10.5703125" style="279"/>
    <col min="43" max="16384" width="10.5703125" style="35"/>
  </cols>
  <sheetData>
    <row r="1" spans="7:42" ht="14.25" hidden="1" customHeight="1">
      <c r="R1" s="662"/>
      <c r="S1" s="662"/>
      <c r="T1" s="662"/>
      <c r="U1" s="662"/>
      <c r="V1" s="662"/>
      <c r="W1" s="662"/>
      <c r="X1" s="662"/>
      <c r="Y1" s="662"/>
    </row>
    <row r="2" spans="7:42" ht="14.25" hidden="1" customHeight="1">
      <c r="AB2" s="662"/>
    </row>
    <row r="3" spans="7:42" ht="14.25" hidden="1" customHeight="1"/>
    <row r="4" spans="7:42" ht="3" customHeight="1">
      <c r="J4" s="85"/>
      <c r="K4" s="85"/>
      <c r="L4" s="36"/>
      <c r="M4" s="36"/>
      <c r="N4" s="36"/>
      <c r="O4" s="633"/>
      <c r="P4" s="633"/>
      <c r="Q4" s="633"/>
      <c r="R4" s="633"/>
      <c r="S4" s="633"/>
      <c r="T4" s="633"/>
      <c r="U4" s="633"/>
      <c r="V4" s="633"/>
      <c r="W4" s="633"/>
      <c r="X4" s="633"/>
      <c r="Y4" s="633"/>
      <c r="Z4" s="633"/>
      <c r="AA4" s="633"/>
      <c r="AB4" s="633"/>
    </row>
    <row r="5" spans="7:42" ht="24.95" customHeight="1">
      <c r="J5" s="85"/>
      <c r="K5" s="85"/>
      <c r="L5" s="856" t="s">
        <v>667</v>
      </c>
      <c r="M5" s="857"/>
      <c r="N5" s="857"/>
      <c r="O5" s="857"/>
      <c r="P5" s="857"/>
      <c r="Q5" s="857"/>
      <c r="R5" s="857"/>
      <c r="S5" s="857"/>
      <c r="T5" s="857"/>
      <c r="U5" s="857"/>
      <c r="V5" s="857"/>
      <c r="W5" s="857"/>
      <c r="X5" s="857"/>
      <c r="Y5" s="857"/>
      <c r="Z5" s="857"/>
      <c r="AA5" s="857"/>
      <c r="AB5" s="858"/>
      <c r="AP5" s="35"/>
    </row>
    <row r="6" spans="7:42" ht="3" customHeight="1">
      <c r="J6" s="85"/>
      <c r="K6" s="85"/>
      <c r="L6" s="36"/>
      <c r="M6" s="36"/>
      <c r="N6" s="36"/>
      <c r="O6" s="631"/>
      <c r="P6" s="631"/>
      <c r="Q6" s="631"/>
      <c r="R6" s="631"/>
      <c r="S6" s="631"/>
      <c r="T6" s="631"/>
      <c r="U6" s="631"/>
      <c r="V6" s="631"/>
      <c r="W6" s="631"/>
      <c r="X6" s="631"/>
      <c r="Y6" s="631"/>
      <c r="Z6" s="631"/>
      <c r="AA6" s="631"/>
      <c r="AB6" s="631"/>
      <c r="AP6" s="35"/>
    </row>
    <row r="7" spans="7:42" s="438" customFormat="1" ht="22.5">
      <c r="G7" s="439"/>
      <c r="H7" s="439"/>
      <c r="L7" s="437"/>
      <c r="M7" s="451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52"/>
      <c r="O7" s="452"/>
      <c r="P7" s="888" t="str">
        <f>IF(NameOrPr_ch="",IF(NameOrPr="","",NameOrPr),NameOrPr_ch)</f>
        <v>РСТ поРО</v>
      </c>
      <c r="Q7" s="889"/>
      <c r="R7" s="889"/>
      <c r="S7" s="889"/>
      <c r="T7" s="889"/>
      <c r="U7" s="889"/>
      <c r="V7" s="889"/>
      <c r="W7" s="889"/>
      <c r="X7" s="889"/>
      <c r="Y7" s="889"/>
      <c r="Z7" s="889"/>
      <c r="AA7" s="889"/>
      <c r="AB7" s="889"/>
      <c r="AC7" s="890"/>
      <c r="AD7" s="759"/>
      <c r="AE7" s="440"/>
      <c r="AF7" s="440"/>
      <c r="AG7" s="440"/>
      <c r="AH7" s="440"/>
      <c r="AI7" s="440"/>
      <c r="AJ7" s="440"/>
      <c r="AK7" s="440"/>
      <c r="AL7" s="440"/>
      <c r="AM7" s="440"/>
      <c r="AN7" s="440"/>
      <c r="AO7" s="440"/>
    </row>
    <row r="8" spans="7:42" s="438" customFormat="1" ht="18.75">
      <c r="G8" s="439"/>
      <c r="H8" s="439"/>
      <c r="L8" s="437"/>
      <c r="M8" s="451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52"/>
      <c r="O8" s="452"/>
      <c r="P8" s="888" t="str">
        <f>IF(datePr_ch="",IF(datePr="","",datePr),datePr_ch)</f>
        <v>22.11.2022</v>
      </c>
      <c r="Q8" s="889"/>
      <c r="R8" s="889"/>
      <c r="S8" s="889"/>
      <c r="T8" s="889"/>
      <c r="U8" s="889"/>
      <c r="V8" s="889"/>
      <c r="W8" s="889"/>
      <c r="X8" s="889"/>
      <c r="Y8" s="889"/>
      <c r="Z8" s="889"/>
      <c r="AA8" s="889"/>
      <c r="AB8" s="889"/>
      <c r="AC8" s="890"/>
      <c r="AD8" s="759"/>
      <c r="AE8" s="440"/>
      <c r="AF8" s="440"/>
      <c r="AG8" s="440"/>
      <c r="AH8" s="440"/>
      <c r="AI8" s="440"/>
      <c r="AJ8" s="440"/>
      <c r="AK8" s="440"/>
      <c r="AL8" s="440"/>
      <c r="AM8" s="440"/>
      <c r="AN8" s="440"/>
      <c r="AO8" s="440"/>
    </row>
    <row r="9" spans="7:42" s="438" customFormat="1" ht="18.75">
      <c r="G9" s="439"/>
      <c r="H9" s="439"/>
      <c r="L9" s="437"/>
      <c r="M9" s="451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52"/>
      <c r="O9" s="452"/>
      <c r="P9" s="888" t="str">
        <f>IF(numberPr_ch="",IF(numberPr="","",numberPr),numberPr_ch)</f>
        <v>65/274</v>
      </c>
      <c r="Q9" s="889"/>
      <c r="R9" s="889"/>
      <c r="S9" s="889"/>
      <c r="T9" s="889"/>
      <c r="U9" s="889"/>
      <c r="V9" s="889"/>
      <c r="W9" s="889"/>
      <c r="X9" s="889"/>
      <c r="Y9" s="889"/>
      <c r="Z9" s="889"/>
      <c r="AA9" s="889"/>
      <c r="AB9" s="889"/>
      <c r="AC9" s="890"/>
      <c r="AD9" s="759"/>
      <c r="AE9" s="440"/>
      <c r="AF9" s="440"/>
      <c r="AG9" s="440"/>
      <c r="AH9" s="440"/>
      <c r="AI9" s="440"/>
      <c r="AJ9" s="440"/>
      <c r="AK9" s="440"/>
      <c r="AL9" s="440"/>
      <c r="AM9" s="440"/>
      <c r="AN9" s="440"/>
      <c r="AO9" s="440"/>
    </row>
    <row r="10" spans="7:42" s="438" customFormat="1" ht="18.75">
      <c r="G10" s="439"/>
      <c r="H10" s="439"/>
      <c r="L10" s="437"/>
      <c r="M10" s="451" t="s">
        <v>541</v>
      </c>
      <c r="N10" s="452"/>
      <c r="O10" s="452"/>
      <c r="P10" s="888" t="str">
        <f>IF(IstPub_ch="",IF(IstPub="","",IstPub),IstPub_ch)</f>
        <v>Официальный интернет - портал правовой информации pravo.donland.ru от 28.11.2022г. № 6145202211280061</v>
      </c>
      <c r="Q10" s="889"/>
      <c r="R10" s="889"/>
      <c r="S10" s="889"/>
      <c r="T10" s="889"/>
      <c r="U10" s="889"/>
      <c r="V10" s="889"/>
      <c r="W10" s="889"/>
      <c r="X10" s="889"/>
      <c r="Y10" s="889"/>
      <c r="Z10" s="889"/>
      <c r="AA10" s="889"/>
      <c r="AB10" s="889"/>
      <c r="AC10" s="890"/>
      <c r="AD10" s="759"/>
      <c r="AE10" s="440"/>
      <c r="AF10" s="440"/>
      <c r="AG10" s="440"/>
      <c r="AH10" s="440"/>
      <c r="AI10" s="440"/>
      <c r="AJ10" s="440"/>
      <c r="AK10" s="440"/>
      <c r="AL10" s="440"/>
      <c r="AM10" s="440"/>
      <c r="AN10" s="440"/>
      <c r="AO10" s="440"/>
    </row>
    <row r="11" spans="7:42" s="240" customFormat="1" ht="18" hidden="1" customHeight="1">
      <c r="G11" s="239"/>
      <c r="H11" s="239"/>
      <c r="L11" s="877"/>
      <c r="M11" s="877"/>
      <c r="N11" s="204"/>
      <c r="O11" s="661"/>
      <c r="P11" s="661"/>
      <c r="Q11" s="661"/>
      <c r="R11" s="661"/>
      <c r="S11" s="661"/>
      <c r="T11" s="661"/>
      <c r="U11" s="661"/>
      <c r="V11" s="661"/>
      <c r="W11" s="661"/>
      <c r="X11" s="661"/>
      <c r="Y11" s="661"/>
      <c r="Z11" s="661"/>
      <c r="AA11" s="661"/>
      <c r="AB11" s="669" t="s">
        <v>381</v>
      </c>
      <c r="AC11" s="656"/>
      <c r="AD11" s="656"/>
      <c r="AE11" s="671"/>
      <c r="AF11" s="671"/>
      <c r="AG11" s="671"/>
      <c r="AH11" s="671"/>
      <c r="AI11" s="671"/>
      <c r="AJ11" s="671"/>
      <c r="AK11" s="671"/>
      <c r="AL11" s="295"/>
      <c r="AM11" s="295"/>
      <c r="AN11" s="295"/>
      <c r="AO11" s="295"/>
      <c r="AP11" s="295"/>
    </row>
    <row r="12" spans="7:42" s="240" customFormat="1">
      <c r="G12" s="239"/>
      <c r="H12" s="239"/>
      <c r="L12" s="204"/>
      <c r="M12" s="204"/>
      <c r="N12" s="204"/>
      <c r="O12" s="862"/>
      <c r="P12" s="862"/>
      <c r="Q12" s="862"/>
      <c r="R12" s="862"/>
      <c r="S12" s="862"/>
      <c r="T12" s="862"/>
      <c r="U12" s="862"/>
      <c r="V12" s="862"/>
      <c r="W12" s="862"/>
      <c r="X12" s="862"/>
      <c r="Y12" s="862"/>
      <c r="Z12" s="862"/>
      <c r="AA12" s="862"/>
      <c r="AB12" s="862"/>
      <c r="AC12" s="656"/>
      <c r="AD12" s="656"/>
      <c r="AE12" s="671"/>
      <c r="AF12" s="671"/>
      <c r="AG12" s="671"/>
      <c r="AH12" s="671"/>
      <c r="AI12" s="671"/>
      <c r="AJ12" s="671"/>
      <c r="AK12" s="671"/>
      <c r="AL12" s="295"/>
      <c r="AM12" s="295"/>
      <c r="AN12" s="295"/>
      <c r="AO12" s="295"/>
    </row>
    <row r="13" spans="7:42" ht="15" customHeight="1">
      <c r="J13" s="85"/>
      <c r="K13" s="85"/>
      <c r="L13" s="813" t="s">
        <v>485</v>
      </c>
      <c r="M13" s="813"/>
      <c r="N13" s="813"/>
      <c r="O13" s="813"/>
      <c r="P13" s="813"/>
      <c r="Q13" s="813"/>
      <c r="R13" s="813"/>
      <c r="S13" s="813"/>
      <c r="T13" s="813"/>
      <c r="U13" s="813"/>
      <c r="V13" s="813"/>
      <c r="W13" s="813"/>
      <c r="X13" s="813"/>
      <c r="Y13" s="813"/>
      <c r="Z13" s="813"/>
      <c r="AA13" s="813"/>
      <c r="AB13" s="813"/>
      <c r="AC13" s="813"/>
      <c r="AD13" s="813" t="s">
        <v>486</v>
      </c>
      <c r="AP13" s="35"/>
    </row>
    <row r="14" spans="7:42" ht="15" customHeight="1">
      <c r="J14" s="85"/>
      <c r="K14" s="85"/>
      <c r="L14" s="813" t="s">
        <v>94</v>
      </c>
      <c r="M14" s="813" t="s">
        <v>410</v>
      </c>
      <c r="N14" s="813"/>
      <c r="O14" s="883" t="s">
        <v>504</v>
      </c>
      <c r="P14" s="883"/>
      <c r="Q14" s="883"/>
      <c r="R14" s="883"/>
      <c r="S14" s="883"/>
      <c r="T14" s="883"/>
      <c r="U14" s="883"/>
      <c r="V14" s="883"/>
      <c r="W14" s="883"/>
      <c r="X14" s="883"/>
      <c r="Y14" s="883"/>
      <c r="Z14" s="883"/>
      <c r="AA14" s="883"/>
      <c r="AB14" s="813" t="s">
        <v>343</v>
      </c>
      <c r="AC14" s="879" t="s">
        <v>277</v>
      </c>
      <c r="AD14" s="813"/>
      <c r="AP14" s="35"/>
    </row>
    <row r="15" spans="7:42" ht="14.25" customHeight="1">
      <c r="J15" s="85"/>
      <c r="K15" s="85"/>
      <c r="L15" s="813"/>
      <c r="M15" s="813"/>
      <c r="N15" s="813"/>
      <c r="O15" s="655"/>
      <c r="P15" s="695" t="s">
        <v>505</v>
      </c>
      <c r="Q15" s="875" t="s">
        <v>681</v>
      </c>
      <c r="R15" s="875"/>
      <c r="S15" s="875" t="s">
        <v>670</v>
      </c>
      <c r="T15" s="875"/>
      <c r="U15" s="886" t="s">
        <v>676</v>
      </c>
      <c r="V15" s="887"/>
      <c r="W15" s="887"/>
      <c r="X15" s="412"/>
      <c r="Y15" s="845" t="s">
        <v>506</v>
      </c>
      <c r="Z15" s="845"/>
      <c r="AA15" s="845"/>
      <c r="AB15" s="813"/>
      <c r="AC15" s="879"/>
      <c r="AD15" s="813"/>
      <c r="AP15" s="35"/>
    </row>
    <row r="16" spans="7:42" ht="33.75" customHeight="1">
      <c r="J16" s="85"/>
      <c r="K16" s="85"/>
      <c r="L16" s="813"/>
      <c r="M16" s="813"/>
      <c r="N16" s="813"/>
      <c r="O16" s="599"/>
      <c r="P16" s="696" t="s">
        <v>507</v>
      </c>
      <c r="Q16" s="412" t="s">
        <v>700</v>
      </c>
      <c r="R16" s="412" t="s">
        <v>675</v>
      </c>
      <c r="S16" s="412" t="s">
        <v>671</v>
      </c>
      <c r="T16" s="412" t="s">
        <v>672</v>
      </c>
      <c r="U16" s="412" t="s">
        <v>673</v>
      </c>
      <c r="V16" s="412" t="s">
        <v>674</v>
      </c>
      <c r="W16" s="412" t="s">
        <v>675</v>
      </c>
      <c r="X16" s="412"/>
      <c r="Y16" s="600" t="s">
        <v>276</v>
      </c>
      <c r="Z16" s="876" t="s">
        <v>275</v>
      </c>
      <c r="AA16" s="876"/>
      <c r="AB16" s="813"/>
      <c r="AC16" s="879"/>
      <c r="AD16" s="813"/>
      <c r="AP16" s="35"/>
    </row>
    <row r="17" spans="1:42" ht="12" customHeight="1">
      <c r="J17" s="85"/>
      <c r="K17" s="234">
        <v>1</v>
      </c>
      <c r="L17" s="692" t="s">
        <v>95</v>
      </c>
      <c r="M17" s="692" t="s">
        <v>51</v>
      </c>
      <c r="N17" s="729" t="str">
        <f ca="1">OFFSET(N17,0,-1)</f>
        <v>2</v>
      </c>
      <c r="O17" s="729" t="str">
        <f ca="1">OFFSET(O17,0,-1)</f>
        <v>2</v>
      </c>
      <c r="P17" s="697">
        <f t="shared" ref="P17:Z17" ca="1" si="0">OFFSET(P17,0,-1)+1</f>
        <v>3</v>
      </c>
      <c r="Q17" s="693">
        <f t="shared" ca="1" si="0"/>
        <v>4</v>
      </c>
      <c r="R17" s="693">
        <f t="shared" ca="1" si="0"/>
        <v>5</v>
      </c>
      <c r="S17" s="693">
        <f t="shared" ca="1" si="0"/>
        <v>6</v>
      </c>
      <c r="T17" s="693">
        <f t="shared" ca="1" si="0"/>
        <v>7</v>
      </c>
      <c r="U17" s="693">
        <f t="shared" ca="1" si="0"/>
        <v>8</v>
      </c>
      <c r="V17" s="693">
        <f t="shared" ca="1" si="0"/>
        <v>9</v>
      </c>
      <c r="W17" s="697">
        <f t="shared" ca="1" si="0"/>
        <v>10</v>
      </c>
      <c r="X17" s="729">
        <f ca="1">OFFSET(X17,0,-1)</f>
        <v>10</v>
      </c>
      <c r="Y17" s="693">
        <f t="shared" ca="1" si="0"/>
        <v>11</v>
      </c>
      <c r="Z17" s="885">
        <f t="shared" ca="1" si="0"/>
        <v>12</v>
      </c>
      <c r="AA17" s="885"/>
      <c r="AB17" s="693">
        <f ca="1">OFFSET(AB17,0,-2)+1</f>
        <v>13</v>
      </c>
      <c r="AC17" s="694">
        <f ca="1">OFFSET(AC17,0,-1)</f>
        <v>13</v>
      </c>
      <c r="AD17" s="693">
        <f ca="1">OFFSET(AD17,0,-1)+1</f>
        <v>14</v>
      </c>
    </row>
    <row r="18" spans="1:42" ht="22.5">
      <c r="A18" s="881">
        <v>1</v>
      </c>
      <c r="B18" s="675"/>
      <c r="C18" s="675"/>
      <c r="D18" s="675"/>
      <c r="E18" s="676"/>
      <c r="F18" s="676"/>
      <c r="G18" s="677"/>
      <c r="H18" s="677"/>
      <c r="I18" s="674"/>
      <c r="J18" s="646"/>
      <c r="K18" s="646"/>
      <c r="L18" s="691">
        <f>mergeValue(A18)</f>
        <v>1</v>
      </c>
      <c r="M18" s="617" t="s">
        <v>23</v>
      </c>
      <c r="N18" s="659"/>
      <c r="O18" s="864" t="str">
        <f>IF('Перечень тарифов'!J21="","","" &amp; 'Перечень тарифов'!J21 &amp; "")</f>
        <v>горячее водоснабжение</v>
      </c>
      <c r="P18" s="864"/>
      <c r="Q18" s="864"/>
      <c r="R18" s="864"/>
      <c r="S18" s="864"/>
      <c r="T18" s="864"/>
      <c r="U18" s="864"/>
      <c r="V18" s="864"/>
      <c r="W18" s="864"/>
      <c r="X18" s="864"/>
      <c r="Y18" s="864"/>
      <c r="Z18" s="864"/>
      <c r="AA18" s="864"/>
      <c r="AB18" s="864"/>
      <c r="AC18" s="864"/>
      <c r="AD18" s="532" t="s">
        <v>513</v>
      </c>
    </row>
    <row r="19" spans="1:42" hidden="1">
      <c r="A19" s="881"/>
      <c r="B19" s="881">
        <v>1</v>
      </c>
      <c r="C19" s="675"/>
      <c r="D19" s="675"/>
      <c r="E19" s="678"/>
      <c r="F19" s="677"/>
      <c r="G19" s="677"/>
      <c r="H19" s="677"/>
      <c r="I19" s="652"/>
      <c r="J19" s="647"/>
      <c r="K19" s="629"/>
      <c r="L19" s="691" t="str">
        <f>mergeValue(A19) &amp;"."&amp; mergeValue(B19)</f>
        <v>1.1</v>
      </c>
      <c r="M19" s="636"/>
      <c r="N19" s="659"/>
      <c r="O19" s="864"/>
      <c r="P19" s="864"/>
      <c r="Q19" s="864"/>
      <c r="R19" s="864"/>
      <c r="S19" s="864"/>
      <c r="T19" s="864"/>
      <c r="U19" s="864"/>
      <c r="V19" s="864"/>
      <c r="W19" s="864"/>
      <c r="X19" s="864"/>
      <c r="Y19" s="864"/>
      <c r="Z19" s="864"/>
      <c r="AA19" s="864"/>
      <c r="AB19" s="864"/>
      <c r="AC19" s="864"/>
      <c r="AD19" s="532"/>
    </row>
    <row r="20" spans="1:42" hidden="1">
      <c r="A20" s="881"/>
      <c r="B20" s="881"/>
      <c r="C20" s="881">
        <v>1</v>
      </c>
      <c r="D20" s="675"/>
      <c r="E20" s="678"/>
      <c r="F20" s="677"/>
      <c r="G20" s="677"/>
      <c r="H20" s="677"/>
      <c r="I20" s="684"/>
      <c r="J20" s="647"/>
      <c r="K20" s="633"/>
      <c r="L20" s="691" t="str">
        <f>mergeValue(A20) &amp;"."&amp; mergeValue(B20)&amp;"."&amp; mergeValue(C20)</f>
        <v>1.1.1</v>
      </c>
      <c r="M20" s="637"/>
      <c r="N20" s="659"/>
      <c r="O20" s="864"/>
      <c r="P20" s="864"/>
      <c r="Q20" s="864"/>
      <c r="R20" s="864"/>
      <c r="S20" s="864"/>
      <c r="T20" s="864"/>
      <c r="U20" s="864"/>
      <c r="V20" s="864"/>
      <c r="W20" s="864"/>
      <c r="X20" s="864"/>
      <c r="Y20" s="864"/>
      <c r="Z20" s="864"/>
      <c r="AA20" s="864"/>
      <c r="AB20" s="864"/>
      <c r="AC20" s="864"/>
      <c r="AD20" s="532"/>
      <c r="AH20" s="670"/>
    </row>
    <row r="21" spans="1:42" ht="33.75">
      <c r="A21" s="881"/>
      <c r="B21" s="881"/>
      <c r="C21" s="881"/>
      <c r="D21" s="881">
        <v>1</v>
      </c>
      <c r="E21" s="678"/>
      <c r="F21" s="677"/>
      <c r="G21" s="677"/>
      <c r="H21" s="862"/>
      <c r="I21" s="647"/>
      <c r="J21" s="647"/>
      <c r="K21" s="633"/>
      <c r="L21" s="691" t="str">
        <f>mergeValue(A21) &amp;"."&amp; mergeValue(B21)&amp;"."&amp; mergeValue(C21)&amp;"."&amp; mergeValue(D21)</f>
        <v>1.1.1.1</v>
      </c>
      <c r="M21" s="638" t="s">
        <v>411</v>
      </c>
      <c r="N21" s="659"/>
      <c r="O21" s="863"/>
      <c r="P21" s="863"/>
      <c r="Q21" s="863"/>
      <c r="R21" s="863"/>
      <c r="S21" s="863"/>
      <c r="T21" s="863"/>
      <c r="U21" s="863"/>
      <c r="V21" s="863"/>
      <c r="W21" s="863"/>
      <c r="X21" s="863"/>
      <c r="Y21" s="863"/>
      <c r="Z21" s="863"/>
      <c r="AA21" s="863"/>
      <c r="AB21" s="863"/>
      <c r="AC21" s="863"/>
      <c r="AD21" s="532" t="s">
        <v>677</v>
      </c>
      <c r="AH21" s="670"/>
    </row>
    <row r="22" spans="1:42" ht="33.75">
      <c r="A22" s="881"/>
      <c r="B22" s="881"/>
      <c r="C22" s="881"/>
      <c r="D22" s="881"/>
      <c r="E22" s="882" t="s">
        <v>95</v>
      </c>
      <c r="F22" s="675"/>
      <c r="G22" s="677"/>
      <c r="H22" s="862"/>
      <c r="I22" s="862"/>
      <c r="J22" s="751"/>
      <c r="K22" s="633"/>
      <c r="L22" s="691" t="str">
        <f>mergeValue(A22) &amp;"."&amp; mergeValue(B22)&amp;"."&amp; mergeValue(C22)&amp;"."&amp; mergeValue(D22)&amp;"."&amp; mergeValue(E22)</f>
        <v>1.1.1.1.1</v>
      </c>
      <c r="M22" s="642" t="s">
        <v>10</v>
      </c>
      <c r="N22" s="660"/>
      <c r="O22" s="867" t="s">
        <v>305</v>
      </c>
      <c r="P22" s="867"/>
      <c r="Q22" s="867"/>
      <c r="R22" s="867"/>
      <c r="S22" s="867"/>
      <c r="T22" s="867"/>
      <c r="U22" s="867"/>
      <c r="V22" s="867"/>
      <c r="W22" s="867"/>
      <c r="X22" s="867"/>
      <c r="Y22" s="867"/>
      <c r="Z22" s="867"/>
      <c r="AA22" s="867"/>
      <c r="AB22" s="867"/>
      <c r="AC22" s="867"/>
      <c r="AD22" s="532" t="s">
        <v>515</v>
      </c>
      <c r="AF22" s="670" t="str">
        <f>strCheckUnique(AG22:AG26)</f>
        <v/>
      </c>
      <c r="AH22" s="670"/>
    </row>
    <row r="23" spans="1:42" ht="39.950000000000003" customHeight="1">
      <c r="A23" s="881"/>
      <c r="B23" s="881"/>
      <c r="C23" s="881"/>
      <c r="D23" s="881"/>
      <c r="E23" s="882"/>
      <c r="F23" s="881">
        <v>1</v>
      </c>
      <c r="G23" s="675"/>
      <c r="H23" s="862"/>
      <c r="I23" s="862"/>
      <c r="J23" s="862"/>
      <c r="K23" s="684"/>
      <c r="L23" s="691" t="str">
        <f>mergeValue(A23) &amp;"."&amp; mergeValue(B23)&amp;"."&amp; mergeValue(C23)&amp;"."&amp; mergeValue(D23)&amp;"."&amp; mergeValue(E23)&amp;"."&amp; mergeValue(F23)</f>
        <v>1.1.1.1.1.1</v>
      </c>
      <c r="M23" s="757"/>
      <c r="N23" s="870"/>
      <c r="O23" s="649"/>
      <c r="P23" s="783">
        <v>0</v>
      </c>
      <c r="Q23" s="783">
        <v>46.83</v>
      </c>
      <c r="R23" s="783">
        <v>3905.06</v>
      </c>
      <c r="S23" s="649"/>
      <c r="T23" s="649"/>
      <c r="U23" s="649"/>
      <c r="V23" s="649"/>
      <c r="W23" s="720"/>
      <c r="X23" s="649"/>
      <c r="Y23" s="865" t="s">
        <v>1607</v>
      </c>
      <c r="Z23" s="884" t="s">
        <v>86</v>
      </c>
      <c r="AA23" s="865" t="s">
        <v>1608</v>
      </c>
      <c r="AB23" s="884" t="s">
        <v>87</v>
      </c>
      <c r="AC23" s="658"/>
      <c r="AD23" s="872" t="s">
        <v>680</v>
      </c>
      <c r="AE23" s="665" t="str">
        <f>strCheckDate(O24:AC24)</f>
        <v/>
      </c>
      <c r="AG23" s="670" t="str">
        <f>IF(M23="","",M23 )</f>
        <v/>
      </c>
      <c r="AH23" s="670"/>
      <c r="AI23" s="670"/>
      <c r="AJ23" s="670"/>
    </row>
    <row r="24" spans="1:42" ht="39.950000000000003" hidden="1" customHeight="1">
      <c r="A24" s="881"/>
      <c r="B24" s="881"/>
      <c r="C24" s="881"/>
      <c r="D24" s="881"/>
      <c r="E24" s="882"/>
      <c r="F24" s="881"/>
      <c r="G24" s="675"/>
      <c r="H24" s="862"/>
      <c r="I24" s="862"/>
      <c r="J24" s="862"/>
      <c r="K24" s="684"/>
      <c r="L24" s="641"/>
      <c r="M24" s="690"/>
      <c r="N24" s="870"/>
      <c r="O24" s="666"/>
      <c r="P24" s="666"/>
      <c r="Q24" s="663"/>
      <c r="R24" s="664" t="str">
        <f>Y23 &amp; "-" &amp; AA23</f>
        <v>01.12.2022-31.12.2023</v>
      </c>
      <c r="S24" s="664"/>
      <c r="T24" s="664"/>
      <c r="U24" s="664"/>
      <c r="V24" s="664"/>
      <c r="W24" s="734"/>
      <c r="X24" s="664"/>
      <c r="Y24" s="865"/>
      <c r="Z24" s="884"/>
      <c r="AA24" s="866"/>
      <c r="AB24" s="884"/>
      <c r="AC24" s="658"/>
      <c r="AD24" s="873"/>
      <c r="AH24" s="670"/>
    </row>
    <row r="25" spans="1:42" s="629" customFormat="1" ht="15" hidden="1" customHeight="1">
      <c r="A25" s="881"/>
      <c r="B25" s="881"/>
      <c r="C25" s="881"/>
      <c r="D25" s="881"/>
      <c r="E25" s="882"/>
      <c r="F25" s="881"/>
      <c r="G25" s="675"/>
      <c r="H25" s="862"/>
      <c r="I25" s="862"/>
      <c r="J25" s="862"/>
      <c r="K25" s="684"/>
      <c r="L25" s="634"/>
      <c r="M25" s="644"/>
      <c r="N25" s="650"/>
      <c r="O25" s="635"/>
      <c r="P25" s="635"/>
      <c r="Q25" s="635"/>
      <c r="R25" s="635"/>
      <c r="S25" s="635"/>
      <c r="T25" s="635"/>
      <c r="U25" s="635"/>
      <c r="V25" s="635"/>
      <c r="W25" s="705"/>
      <c r="X25" s="635"/>
      <c r="Y25" s="657"/>
      <c r="Z25" s="651"/>
      <c r="AA25" s="651"/>
      <c r="AB25" s="651"/>
      <c r="AC25" s="648"/>
      <c r="AD25" s="873"/>
      <c r="AE25" s="665"/>
      <c r="AF25" s="665"/>
      <c r="AG25" s="665"/>
      <c r="AH25" s="670"/>
      <c r="AI25" s="665"/>
      <c r="AJ25" s="665"/>
      <c r="AK25" s="665"/>
      <c r="AL25" s="665"/>
      <c r="AM25" s="665"/>
      <c r="AN25" s="665"/>
      <c r="AO25" s="665"/>
      <c r="AP25" s="665"/>
    </row>
    <row r="26" spans="1:42" customFormat="1" ht="15" customHeight="1">
      <c r="A26" s="881"/>
      <c r="B26" s="881"/>
      <c r="C26" s="881"/>
      <c r="D26" s="881"/>
      <c r="E26" s="882"/>
      <c r="F26" s="679"/>
      <c r="G26" s="677"/>
      <c r="H26" s="862"/>
      <c r="I26" s="862"/>
      <c r="J26" s="751"/>
      <c r="K26" s="653"/>
      <c r="L26" s="634"/>
      <c r="M26" s="643" t="s">
        <v>412</v>
      </c>
      <c r="N26" s="650"/>
      <c r="O26" s="635"/>
      <c r="P26" s="635"/>
      <c r="Q26" s="635"/>
      <c r="R26" s="635"/>
      <c r="S26" s="635"/>
      <c r="T26" s="635"/>
      <c r="U26" s="635"/>
      <c r="V26" s="635"/>
      <c r="W26" s="705"/>
      <c r="X26" s="635"/>
      <c r="Y26" s="657"/>
      <c r="Z26" s="651"/>
      <c r="AA26" s="651"/>
      <c r="AB26" s="651"/>
      <c r="AC26" s="648"/>
      <c r="AD26" s="874"/>
      <c r="AE26" s="667"/>
      <c r="AF26" s="667"/>
      <c r="AG26" s="667"/>
      <c r="AH26" s="670"/>
      <c r="AI26" s="667"/>
      <c r="AJ26" s="665"/>
      <c r="AK26" s="665"/>
      <c r="AL26" s="283"/>
      <c r="AM26" s="283"/>
      <c r="AN26" s="283"/>
      <c r="AO26" s="283"/>
      <c r="AP26" s="283"/>
    </row>
    <row r="27" spans="1:42" s="700" customFormat="1" ht="33.75">
      <c r="A27" s="881"/>
      <c r="B27" s="881"/>
      <c r="C27" s="881"/>
      <c r="D27" s="881"/>
      <c r="E27" s="882" t="s">
        <v>51</v>
      </c>
      <c r="F27" s="742"/>
      <c r="G27" s="770"/>
      <c r="H27" s="862"/>
      <c r="I27" s="862" t="s">
        <v>1810</v>
      </c>
      <c r="J27" s="751"/>
      <c r="K27" s="703"/>
      <c r="L27" s="771" t="str">
        <f>mergeValue(A27) &amp;"."&amp; mergeValue(B27)&amp;"."&amp; mergeValue(C27)&amp;"."&amp; mergeValue(D27)&amp;"."&amp; mergeValue(E27)</f>
        <v>1.1.1.1.2</v>
      </c>
      <c r="M27" s="713" t="s">
        <v>10</v>
      </c>
      <c r="N27" s="732"/>
      <c r="O27" s="867" t="s">
        <v>711</v>
      </c>
      <c r="P27" s="867"/>
      <c r="Q27" s="867"/>
      <c r="R27" s="867"/>
      <c r="S27" s="867"/>
      <c r="T27" s="867"/>
      <c r="U27" s="867"/>
      <c r="V27" s="867"/>
      <c r="W27" s="867"/>
      <c r="X27" s="867"/>
      <c r="Y27" s="867"/>
      <c r="Z27" s="867"/>
      <c r="AA27" s="867"/>
      <c r="AB27" s="867"/>
      <c r="AC27" s="867"/>
      <c r="AD27" s="532" t="s">
        <v>515</v>
      </c>
      <c r="AE27" s="735"/>
      <c r="AF27" s="738" t="str">
        <f>strCheckUnique(AG27:AG31)</f>
        <v/>
      </c>
      <c r="AG27" s="735"/>
      <c r="AH27" s="738"/>
      <c r="AI27" s="735"/>
      <c r="AJ27" s="735"/>
      <c r="AK27" s="735"/>
      <c r="AL27" s="735"/>
      <c r="AM27" s="735"/>
      <c r="AN27" s="735"/>
      <c r="AO27" s="735"/>
      <c r="AP27" s="735"/>
    </row>
    <row r="28" spans="1:42" s="700" customFormat="1" ht="66" customHeight="1">
      <c r="A28" s="881"/>
      <c r="B28" s="881"/>
      <c r="C28" s="881"/>
      <c r="D28" s="881"/>
      <c r="E28" s="882"/>
      <c r="F28" s="881">
        <v>1</v>
      </c>
      <c r="G28" s="742"/>
      <c r="H28" s="862"/>
      <c r="I28" s="862"/>
      <c r="J28" s="862"/>
      <c r="K28" s="751"/>
      <c r="L28" s="771" t="str">
        <f>mergeValue(A28) &amp;"."&amp; mergeValue(B28)&amp;"."&amp; mergeValue(C28)&amp;"."&amp; mergeValue(D28)&amp;"."&amp; mergeValue(E28)&amp;"."&amp; mergeValue(F28)</f>
        <v>1.1.1.1.2.1</v>
      </c>
      <c r="M28" s="758"/>
      <c r="N28" s="870"/>
      <c r="O28" s="720"/>
      <c r="P28" s="783">
        <v>0</v>
      </c>
      <c r="Q28" s="783">
        <v>46.83</v>
      </c>
      <c r="R28" s="783">
        <v>3905.06</v>
      </c>
      <c r="S28" s="720"/>
      <c r="T28" s="720"/>
      <c r="U28" s="720"/>
      <c r="V28" s="720"/>
      <c r="W28" s="720"/>
      <c r="X28" s="720"/>
      <c r="Y28" s="865" t="s">
        <v>1607</v>
      </c>
      <c r="Z28" s="884" t="s">
        <v>86</v>
      </c>
      <c r="AA28" s="865" t="s">
        <v>1608</v>
      </c>
      <c r="AB28" s="884" t="s">
        <v>87</v>
      </c>
      <c r="AC28" s="730"/>
      <c r="AD28" s="861" t="s">
        <v>680</v>
      </c>
      <c r="AE28" s="735" t="str">
        <f>strCheckDate(O29:AC29)</f>
        <v/>
      </c>
      <c r="AF28" s="735"/>
      <c r="AG28" s="738" t="str">
        <f>IF(M28="","",M28 )</f>
        <v/>
      </c>
      <c r="AH28" s="738"/>
      <c r="AI28" s="738"/>
      <c r="AJ28" s="738"/>
      <c r="AK28" s="735"/>
      <c r="AL28" s="735"/>
      <c r="AM28" s="735"/>
      <c r="AN28" s="735"/>
      <c r="AO28" s="735"/>
      <c r="AP28" s="735"/>
    </row>
    <row r="29" spans="1:42" s="700" customFormat="1" ht="14.25" hidden="1" customHeight="1">
      <c r="A29" s="881"/>
      <c r="B29" s="881"/>
      <c r="C29" s="881"/>
      <c r="D29" s="881"/>
      <c r="E29" s="882"/>
      <c r="F29" s="881"/>
      <c r="G29" s="742"/>
      <c r="H29" s="862"/>
      <c r="I29" s="862"/>
      <c r="J29" s="862"/>
      <c r="K29" s="751"/>
      <c r="L29" s="712"/>
      <c r="M29" s="754"/>
      <c r="N29" s="870"/>
      <c r="O29" s="736"/>
      <c r="P29" s="736"/>
      <c r="Q29" s="733"/>
      <c r="R29" s="734" t="str">
        <f>Y28 &amp; "-" &amp; AA28</f>
        <v>01.12.2022-31.12.2023</v>
      </c>
      <c r="S29" s="734"/>
      <c r="T29" s="734"/>
      <c r="U29" s="734"/>
      <c r="V29" s="734"/>
      <c r="W29" s="734"/>
      <c r="X29" s="734"/>
      <c r="Y29" s="865"/>
      <c r="Z29" s="884"/>
      <c r="AA29" s="866"/>
      <c r="AB29" s="884"/>
      <c r="AC29" s="730"/>
      <c r="AD29" s="861"/>
      <c r="AE29" s="735"/>
      <c r="AF29" s="735"/>
      <c r="AG29" s="735"/>
      <c r="AH29" s="738"/>
      <c r="AI29" s="735"/>
      <c r="AJ29" s="735"/>
      <c r="AK29" s="735"/>
      <c r="AL29" s="735"/>
      <c r="AM29" s="735"/>
      <c r="AN29" s="735"/>
      <c r="AO29" s="735"/>
      <c r="AP29" s="735"/>
    </row>
    <row r="30" spans="1:42" s="700" customFormat="1" ht="14.25" hidden="1" customHeight="1">
      <c r="A30" s="881"/>
      <c r="B30" s="881"/>
      <c r="C30" s="881"/>
      <c r="D30" s="881"/>
      <c r="E30" s="882"/>
      <c r="F30" s="881"/>
      <c r="G30" s="742"/>
      <c r="H30" s="862"/>
      <c r="I30" s="862"/>
      <c r="J30" s="862"/>
      <c r="K30" s="751"/>
      <c r="L30" s="704"/>
      <c r="M30" s="715"/>
      <c r="N30" s="721"/>
      <c r="O30" s="705"/>
      <c r="P30" s="705"/>
      <c r="Q30" s="705"/>
      <c r="R30" s="705"/>
      <c r="S30" s="705"/>
      <c r="T30" s="705"/>
      <c r="U30" s="705"/>
      <c r="V30" s="705"/>
      <c r="W30" s="705"/>
      <c r="X30" s="705"/>
      <c r="Y30" s="728"/>
      <c r="Z30" s="722"/>
      <c r="AA30" s="722"/>
      <c r="AB30" s="722"/>
      <c r="AC30" s="719"/>
      <c r="AD30" s="861"/>
      <c r="AE30" s="735"/>
      <c r="AF30" s="735"/>
      <c r="AG30" s="735"/>
      <c r="AH30" s="738"/>
      <c r="AI30" s="735"/>
      <c r="AJ30" s="735"/>
      <c r="AK30" s="735"/>
      <c r="AL30" s="735"/>
      <c r="AM30" s="735"/>
      <c r="AN30" s="735"/>
      <c r="AO30" s="735"/>
      <c r="AP30" s="735"/>
    </row>
    <row r="31" spans="1:42" s="699" customFormat="1" ht="15" customHeight="1">
      <c r="A31" s="881"/>
      <c r="B31" s="881"/>
      <c r="C31" s="881"/>
      <c r="D31" s="881"/>
      <c r="E31" s="882"/>
      <c r="F31" s="746" t="s">
        <v>255</v>
      </c>
      <c r="G31" s="770"/>
      <c r="H31" s="862"/>
      <c r="I31" s="862"/>
      <c r="J31" s="751"/>
      <c r="K31" s="724"/>
      <c r="L31" s="704"/>
      <c r="M31" s="714" t="s">
        <v>412</v>
      </c>
      <c r="N31" s="721"/>
      <c r="O31" s="705"/>
      <c r="P31" s="705"/>
      <c r="Q31" s="705"/>
      <c r="R31" s="705"/>
      <c r="S31" s="705"/>
      <c r="T31" s="705"/>
      <c r="U31" s="705"/>
      <c r="V31" s="705"/>
      <c r="W31" s="705"/>
      <c r="X31" s="705"/>
      <c r="Y31" s="728"/>
      <c r="Z31" s="722"/>
      <c r="AA31" s="722"/>
      <c r="AB31" s="722"/>
      <c r="AC31" s="719"/>
      <c r="AD31" s="861"/>
      <c r="AE31" s="737"/>
      <c r="AF31" s="737"/>
      <c r="AG31" s="737"/>
      <c r="AH31" s="738"/>
      <c r="AI31" s="737"/>
      <c r="AJ31" s="735"/>
      <c r="AK31" s="735"/>
      <c r="AL31" s="737"/>
      <c r="AM31" s="737"/>
      <c r="AN31" s="737"/>
      <c r="AO31" s="737"/>
      <c r="AP31" s="737"/>
    </row>
    <row r="32" spans="1:42" s="700" customFormat="1" ht="33.75">
      <c r="A32" s="881"/>
      <c r="B32" s="881"/>
      <c r="C32" s="881"/>
      <c r="D32" s="881"/>
      <c r="E32" s="882" t="s">
        <v>52</v>
      </c>
      <c r="F32" s="742"/>
      <c r="G32" s="770"/>
      <c r="H32" s="862"/>
      <c r="I32" s="862" t="s">
        <v>1810</v>
      </c>
      <c r="J32" s="751"/>
      <c r="K32" s="703"/>
      <c r="L32" s="771" t="str">
        <f>mergeValue(A32) &amp;"."&amp; mergeValue(B32)&amp;"."&amp; mergeValue(C32)&amp;"."&amp; mergeValue(D32)&amp;"."&amp; mergeValue(E32)</f>
        <v>1.1.1.1.3</v>
      </c>
      <c r="M32" s="713" t="s">
        <v>10</v>
      </c>
      <c r="N32" s="732"/>
      <c r="O32" s="867" t="s">
        <v>306</v>
      </c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532" t="s">
        <v>515</v>
      </c>
      <c r="AE32" s="735"/>
      <c r="AF32" s="738" t="str">
        <f>strCheckUnique(AG32:AG36)</f>
        <v/>
      </c>
      <c r="AG32" s="735"/>
      <c r="AH32" s="738"/>
      <c r="AI32" s="735"/>
      <c r="AJ32" s="735"/>
      <c r="AK32" s="735"/>
      <c r="AL32" s="735"/>
      <c r="AM32" s="735"/>
      <c r="AN32" s="735"/>
      <c r="AO32" s="735"/>
      <c r="AP32" s="735"/>
    </row>
    <row r="33" spans="1:42" s="700" customFormat="1" ht="66" customHeight="1">
      <c r="A33" s="881"/>
      <c r="B33" s="881"/>
      <c r="C33" s="881"/>
      <c r="D33" s="881"/>
      <c r="E33" s="882"/>
      <c r="F33" s="881">
        <v>1</v>
      </c>
      <c r="G33" s="742"/>
      <c r="H33" s="862"/>
      <c r="I33" s="862"/>
      <c r="J33" s="862"/>
      <c r="K33" s="751"/>
      <c r="L33" s="771" t="str">
        <f>mergeValue(A33) &amp;"."&amp; mergeValue(B33)&amp;"."&amp; mergeValue(C33)&amp;"."&amp; mergeValue(D33)&amp;"."&amp; mergeValue(E33)&amp;"."&amp; mergeValue(F33)</f>
        <v>1.1.1.1.3.1</v>
      </c>
      <c r="M33" s="758"/>
      <c r="N33" s="870"/>
      <c r="O33" s="720"/>
      <c r="P33" s="783">
        <v>0</v>
      </c>
      <c r="Q33" s="783">
        <v>46.83</v>
      </c>
      <c r="R33" s="783">
        <v>3905.06</v>
      </c>
      <c r="S33" s="720"/>
      <c r="T33" s="720"/>
      <c r="U33" s="720"/>
      <c r="V33" s="720"/>
      <c r="W33" s="720"/>
      <c r="X33" s="720"/>
      <c r="Y33" s="865" t="s">
        <v>1607</v>
      </c>
      <c r="Z33" s="884" t="s">
        <v>86</v>
      </c>
      <c r="AA33" s="865" t="s">
        <v>1608</v>
      </c>
      <c r="AB33" s="884" t="s">
        <v>87</v>
      </c>
      <c r="AC33" s="730"/>
      <c r="AD33" s="861" t="s">
        <v>680</v>
      </c>
      <c r="AE33" s="735" t="str">
        <f>strCheckDate(O34:AC34)</f>
        <v/>
      </c>
      <c r="AF33" s="735"/>
      <c r="AG33" s="738" t="str">
        <f>IF(M33="","",M33 )</f>
        <v/>
      </c>
      <c r="AH33" s="738"/>
      <c r="AI33" s="738"/>
      <c r="AJ33" s="738"/>
      <c r="AK33" s="735"/>
      <c r="AL33" s="735"/>
      <c r="AM33" s="735"/>
      <c r="AN33" s="735"/>
      <c r="AO33" s="735"/>
      <c r="AP33" s="735"/>
    </row>
    <row r="34" spans="1:42" s="700" customFormat="1" ht="14.25" hidden="1" customHeight="1">
      <c r="A34" s="881"/>
      <c r="B34" s="881"/>
      <c r="C34" s="881"/>
      <c r="D34" s="881"/>
      <c r="E34" s="882"/>
      <c r="F34" s="881"/>
      <c r="G34" s="742"/>
      <c r="H34" s="862"/>
      <c r="I34" s="862"/>
      <c r="J34" s="862"/>
      <c r="K34" s="751"/>
      <c r="L34" s="712"/>
      <c r="M34" s="754"/>
      <c r="N34" s="870"/>
      <c r="O34" s="736"/>
      <c r="P34" s="736"/>
      <c r="Q34" s="733"/>
      <c r="R34" s="734" t="str">
        <f>Y33 &amp; "-" &amp; AA33</f>
        <v>01.12.2022-31.12.2023</v>
      </c>
      <c r="S34" s="734"/>
      <c r="T34" s="734"/>
      <c r="U34" s="734"/>
      <c r="V34" s="734"/>
      <c r="W34" s="734"/>
      <c r="X34" s="734"/>
      <c r="Y34" s="865"/>
      <c r="Z34" s="884"/>
      <c r="AA34" s="866"/>
      <c r="AB34" s="884"/>
      <c r="AC34" s="730"/>
      <c r="AD34" s="861"/>
      <c r="AE34" s="735"/>
      <c r="AF34" s="735"/>
      <c r="AG34" s="735"/>
      <c r="AH34" s="738"/>
      <c r="AI34" s="735"/>
      <c r="AJ34" s="735"/>
      <c r="AK34" s="735"/>
      <c r="AL34" s="735"/>
      <c r="AM34" s="735"/>
      <c r="AN34" s="735"/>
      <c r="AO34" s="735"/>
      <c r="AP34" s="735"/>
    </row>
    <row r="35" spans="1:42" s="700" customFormat="1" ht="14.25" hidden="1" customHeight="1">
      <c r="A35" s="881"/>
      <c r="B35" s="881"/>
      <c r="C35" s="881"/>
      <c r="D35" s="881"/>
      <c r="E35" s="882"/>
      <c r="F35" s="881"/>
      <c r="G35" s="742"/>
      <c r="H35" s="862"/>
      <c r="I35" s="862"/>
      <c r="J35" s="862"/>
      <c r="K35" s="751"/>
      <c r="L35" s="704"/>
      <c r="M35" s="715"/>
      <c r="N35" s="721"/>
      <c r="O35" s="705"/>
      <c r="P35" s="705"/>
      <c r="Q35" s="705"/>
      <c r="R35" s="705"/>
      <c r="S35" s="705"/>
      <c r="T35" s="705"/>
      <c r="U35" s="705"/>
      <c r="V35" s="705"/>
      <c r="W35" s="705"/>
      <c r="X35" s="705"/>
      <c r="Y35" s="728"/>
      <c r="Z35" s="722"/>
      <c r="AA35" s="722"/>
      <c r="AB35" s="722"/>
      <c r="AC35" s="719"/>
      <c r="AD35" s="861"/>
      <c r="AE35" s="735"/>
      <c r="AF35" s="735"/>
      <c r="AG35" s="735"/>
      <c r="AH35" s="738"/>
      <c r="AI35" s="735"/>
      <c r="AJ35" s="735"/>
      <c r="AK35" s="735"/>
      <c r="AL35" s="735"/>
      <c r="AM35" s="735"/>
      <c r="AN35" s="735"/>
      <c r="AO35" s="735"/>
      <c r="AP35" s="735"/>
    </row>
    <row r="36" spans="1:42" s="699" customFormat="1" ht="15" customHeight="1">
      <c r="A36" s="881"/>
      <c r="B36" s="881"/>
      <c r="C36" s="881"/>
      <c r="D36" s="881"/>
      <c r="E36" s="882"/>
      <c r="F36" s="746" t="s">
        <v>255</v>
      </c>
      <c r="G36" s="770"/>
      <c r="H36" s="862"/>
      <c r="I36" s="862"/>
      <c r="J36" s="751"/>
      <c r="K36" s="724"/>
      <c r="L36" s="704"/>
      <c r="M36" s="714" t="s">
        <v>412</v>
      </c>
      <c r="N36" s="721"/>
      <c r="O36" s="705"/>
      <c r="P36" s="705"/>
      <c r="Q36" s="705"/>
      <c r="R36" s="705"/>
      <c r="S36" s="705"/>
      <c r="T36" s="705"/>
      <c r="U36" s="705"/>
      <c r="V36" s="705"/>
      <c r="W36" s="705"/>
      <c r="X36" s="705"/>
      <c r="Y36" s="728"/>
      <c r="Z36" s="722"/>
      <c r="AA36" s="722"/>
      <c r="AB36" s="722"/>
      <c r="AC36" s="719"/>
      <c r="AD36" s="861"/>
      <c r="AE36" s="737"/>
      <c r="AF36" s="737"/>
      <c r="AG36" s="737"/>
      <c r="AH36" s="738"/>
      <c r="AI36" s="737"/>
      <c r="AJ36" s="735"/>
      <c r="AK36" s="735"/>
      <c r="AL36" s="737"/>
      <c r="AM36" s="737"/>
      <c r="AN36" s="737"/>
      <c r="AO36" s="737"/>
      <c r="AP36" s="737"/>
    </row>
    <row r="37" spans="1:42" customFormat="1">
      <c r="A37" s="881"/>
      <c r="B37" s="881"/>
      <c r="C37" s="881"/>
      <c r="D37" s="881"/>
      <c r="E37" s="678"/>
      <c r="F37" s="679"/>
      <c r="G37" s="677"/>
      <c r="H37" s="862"/>
      <c r="I37" s="632"/>
      <c r="J37" s="632"/>
      <c r="K37" s="653"/>
      <c r="L37" s="688"/>
      <c r="M37" s="258" t="s">
        <v>13</v>
      </c>
      <c r="N37" s="689"/>
      <c r="O37" s="687"/>
      <c r="P37" s="687"/>
      <c r="Q37" s="687"/>
      <c r="R37" s="687"/>
      <c r="S37" s="687"/>
      <c r="T37" s="687"/>
      <c r="U37" s="687"/>
      <c r="V37" s="687"/>
      <c r="W37" s="725"/>
      <c r="X37" s="687"/>
      <c r="Y37" s="686"/>
      <c r="Z37" s="156"/>
      <c r="AA37" s="156"/>
      <c r="AB37" s="689"/>
      <c r="AC37" s="156"/>
      <c r="AD37" s="184"/>
      <c r="AE37" s="667"/>
      <c r="AF37" s="667"/>
      <c r="AG37" s="667"/>
      <c r="AH37" s="667"/>
      <c r="AI37" s="667"/>
      <c r="AJ37" s="667"/>
      <c r="AK37" s="667"/>
      <c r="AL37" s="283"/>
      <c r="AM37" s="283"/>
      <c r="AN37" s="283"/>
      <c r="AO37" s="283"/>
      <c r="AP37" s="283"/>
    </row>
    <row r="38" spans="1:42" customFormat="1">
      <c r="A38" s="881"/>
      <c r="B38" s="881"/>
      <c r="C38" s="881"/>
      <c r="D38" s="680"/>
      <c r="E38" s="680"/>
      <c r="F38" s="681"/>
      <c r="G38" s="680"/>
      <c r="H38" s="677"/>
      <c r="I38" s="653"/>
      <c r="J38" s="632"/>
      <c r="K38" s="646"/>
      <c r="L38" s="111"/>
      <c r="M38" s="161" t="s">
        <v>413</v>
      </c>
      <c r="N38" s="160"/>
      <c r="O38" s="635"/>
      <c r="P38" s="635"/>
      <c r="Q38" s="635"/>
      <c r="R38" s="635"/>
      <c r="S38" s="635"/>
      <c r="T38" s="635"/>
      <c r="U38" s="635"/>
      <c r="V38" s="635"/>
      <c r="W38" s="705"/>
      <c r="X38" s="635"/>
      <c r="Y38" s="657"/>
      <c r="Z38" s="651"/>
      <c r="AA38" s="651"/>
      <c r="AB38" s="650"/>
      <c r="AC38" s="651"/>
      <c r="AD38" s="648"/>
      <c r="AE38" s="667"/>
      <c r="AF38" s="667"/>
      <c r="AG38" s="667"/>
      <c r="AH38" s="667"/>
      <c r="AI38" s="667"/>
      <c r="AJ38" s="667"/>
      <c r="AK38" s="667"/>
      <c r="AL38" s="283"/>
      <c r="AM38" s="283"/>
      <c r="AN38" s="283"/>
      <c r="AO38" s="283"/>
      <c r="AP38" s="283"/>
    </row>
    <row r="39" spans="1:42" ht="3" customHeight="1">
      <c r="AP39" s="35"/>
    </row>
    <row r="40" spans="1:42" ht="48.95" customHeight="1">
      <c r="L40" s="607">
        <v>1</v>
      </c>
      <c r="M40" s="855" t="s">
        <v>709</v>
      </c>
      <c r="N40" s="855"/>
      <c r="O40" s="855"/>
      <c r="P40" s="855"/>
      <c r="Q40" s="855"/>
      <c r="R40" s="855"/>
      <c r="S40" s="855"/>
      <c r="T40" s="855"/>
      <c r="U40" s="855"/>
      <c r="V40" s="855"/>
      <c r="W40" s="855"/>
      <c r="X40" s="855"/>
      <c r="Y40" s="855"/>
      <c r="Z40" s="855"/>
      <c r="AA40" s="855"/>
      <c r="AB40" s="855"/>
      <c r="AC40" s="855"/>
      <c r="AP40" s="35"/>
    </row>
  </sheetData>
  <sheetProtection algorithmName="SHA-512" hashValue="Uzu/rk6bv70S8NgIImbmg5LW/8AGRDtN8B+/rV+qNqySHT9AENI7ZjVP13w7/OrWS5THxf35b5+ukjwIZgumxQ==" saltValue="5oyNERznM+BF011Kgwzcgw==" spinCount="100000" sheet="1" objects="1" scenarios="1" formatColumns="0" formatRows="0"/>
  <dataConsolidate leftLabels="1"/>
  <mergeCells count="64">
    <mergeCell ref="A18:A38"/>
    <mergeCell ref="B19:B38"/>
    <mergeCell ref="C20:C38"/>
    <mergeCell ref="D21:D37"/>
    <mergeCell ref="AD23:AD26"/>
    <mergeCell ref="Y23:Y24"/>
    <mergeCell ref="Z23:Z24"/>
    <mergeCell ref="AA23:AA24"/>
    <mergeCell ref="N23:N24"/>
    <mergeCell ref="AB23:AB24"/>
    <mergeCell ref="O20:AC20"/>
    <mergeCell ref="E22:E26"/>
    <mergeCell ref="O18:AC18"/>
    <mergeCell ref="H21:H37"/>
    <mergeCell ref="I22:I26"/>
    <mergeCell ref="F23:F25"/>
    <mergeCell ref="AD13:AD16"/>
    <mergeCell ref="O19:AC19"/>
    <mergeCell ref="AC14:AC16"/>
    <mergeCell ref="O12:AB12"/>
    <mergeCell ref="O14:AA14"/>
    <mergeCell ref="Y15:AA15"/>
    <mergeCell ref="P7:AC7"/>
    <mergeCell ref="J23:J25"/>
    <mergeCell ref="P8:AC8"/>
    <mergeCell ref="P9:AC9"/>
    <mergeCell ref="P10:AC10"/>
    <mergeCell ref="AB28:AB29"/>
    <mergeCell ref="M40:AC40"/>
    <mergeCell ref="L5:AB5"/>
    <mergeCell ref="L14:L16"/>
    <mergeCell ref="M14:M16"/>
    <mergeCell ref="L11:M11"/>
    <mergeCell ref="AB14:AB16"/>
    <mergeCell ref="O22:AC22"/>
    <mergeCell ref="L13:AC13"/>
    <mergeCell ref="N14:N16"/>
    <mergeCell ref="Z16:AA16"/>
    <mergeCell ref="O21:AC21"/>
    <mergeCell ref="Z17:AA17"/>
    <mergeCell ref="Q15:R15"/>
    <mergeCell ref="S15:T15"/>
    <mergeCell ref="U15:W15"/>
    <mergeCell ref="J28:J30"/>
    <mergeCell ref="N28:N29"/>
    <mergeCell ref="Y28:Y29"/>
    <mergeCell ref="Z28:Z29"/>
    <mergeCell ref="AA28:AA29"/>
    <mergeCell ref="AD28:AD31"/>
    <mergeCell ref="E32:E36"/>
    <mergeCell ref="I32:I36"/>
    <mergeCell ref="O32:AC32"/>
    <mergeCell ref="F33:F35"/>
    <mergeCell ref="J33:J35"/>
    <mergeCell ref="N33:N34"/>
    <mergeCell ref="Y33:Y34"/>
    <mergeCell ref="Z33:Z34"/>
    <mergeCell ref="AA33:AA34"/>
    <mergeCell ref="AB33:AB34"/>
    <mergeCell ref="AD33:AD36"/>
    <mergeCell ref="E27:E31"/>
    <mergeCell ref="I27:I31"/>
    <mergeCell ref="O27:AC27"/>
    <mergeCell ref="F28:F30"/>
  </mergeCells>
  <phoneticPr fontId="11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D7:AD10 O21:AC21">
      <formula1>900</formula1>
    </dataValidation>
    <dataValidation allowBlank="1" promptTitle="checkPeriodRange" sqref="R24:X24 R29:X29 R34:X3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8 M33">
      <formula1>900</formula1>
    </dataValidation>
    <dataValidation type="list" allowBlank="1" showInputMessage="1" showErrorMessage="1" errorTitle="Ошибка" error="Выберите значение из списка" sqref="O22:P22 O27:P27 O32:P3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 Y28 AA28:AA29 Y33 AA33:AA34"/>
    <dataValidation allowBlank="1" sqref="Z25:Z26 Z30:Z31 Z35:Z38"/>
    <dataValidation type="decimal" allowBlank="1" showErrorMessage="1" errorTitle="Ошибка" error="Допускается ввод только действительных чисел!" sqref="P23:R23 P28:R28 P33:R33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Z23:Z24 AB23:AB24 Z28:Z29 AB28:AB29 Z33:Z34 AB33:AB3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210</v>
      </c>
    </row>
    <row r="2" spans="1:20" ht="22.5">
      <c r="F2" s="856" t="s">
        <v>531</v>
      </c>
      <c r="G2" s="857"/>
      <c r="H2" s="858"/>
      <c r="I2" s="575"/>
    </row>
    <row r="3" spans="1:20" ht="3" customHeight="1"/>
    <row r="4" spans="1:20" s="240" customFormat="1" ht="11.25">
      <c r="A4" s="295"/>
      <c r="B4" s="295"/>
      <c r="C4" s="295"/>
      <c r="D4" s="295"/>
      <c r="F4" s="813" t="s">
        <v>485</v>
      </c>
      <c r="G4" s="813"/>
      <c r="H4" s="813"/>
      <c r="I4" s="859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94</v>
      </c>
      <c r="G5" s="453" t="s">
        <v>488</v>
      </c>
      <c r="H5" s="430" t="s">
        <v>473</v>
      </c>
      <c r="I5" s="859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95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9">
        <v>1</v>
      </c>
      <c r="G7" s="536" t="s">
        <v>532</v>
      </c>
      <c r="H7" s="429" t="str">
        <f>IF(dateCh="","",dateCh)</f>
        <v>28.11.2022</v>
      </c>
      <c r="I7" s="268" t="s">
        <v>533</v>
      </c>
      <c r="J7" s="448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0">
        <v>1</v>
      </c>
      <c r="B8" s="295"/>
      <c r="C8" s="295"/>
      <c r="D8" s="295"/>
      <c r="F8" s="449" t="str">
        <f>"2." &amp;mergeValue(A8)</f>
        <v>2.1</v>
      </c>
      <c r="G8" s="536" t="s">
        <v>534</v>
      </c>
      <c r="H8" s="429"/>
      <c r="I8" s="268" t="s">
        <v>632</v>
      </c>
      <c r="J8" s="448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0"/>
      <c r="B9" s="295"/>
      <c r="C9" s="295"/>
      <c r="D9" s="295"/>
      <c r="F9" s="449" t="str">
        <f>"3." &amp;mergeValue(A9)</f>
        <v>3.1</v>
      </c>
      <c r="G9" s="536" t="s">
        <v>535</v>
      </c>
      <c r="H9" s="429"/>
      <c r="I9" s="268" t="s">
        <v>630</v>
      </c>
      <c r="J9" s="448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0"/>
      <c r="B10" s="295"/>
      <c r="C10" s="295"/>
      <c r="D10" s="295"/>
      <c r="F10" s="449" t="str">
        <f>"4."&amp;mergeValue(A10)</f>
        <v>4.1</v>
      </c>
      <c r="G10" s="536" t="s">
        <v>536</v>
      </c>
      <c r="H10" s="430" t="s">
        <v>489</v>
      </c>
      <c r="I10" s="268"/>
      <c r="J10" s="448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0"/>
      <c r="B11" s="860">
        <v>1</v>
      </c>
      <c r="C11" s="460"/>
      <c r="D11" s="460"/>
      <c r="F11" s="449" t="str">
        <f>"4."&amp;mergeValue(A11) &amp;"."&amp;mergeValue(B11)</f>
        <v>4.1.1</v>
      </c>
      <c r="G11" s="436" t="s">
        <v>634</v>
      </c>
      <c r="H11" s="429" t="str">
        <f>IF(region_name="","",region_name)</f>
        <v>Ростовская область</v>
      </c>
      <c r="I11" s="268" t="s">
        <v>539</v>
      </c>
      <c r="J11" s="448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0"/>
      <c r="B12" s="860"/>
      <c r="C12" s="860">
        <v>1</v>
      </c>
      <c r="D12" s="460"/>
      <c r="F12" s="449" t="str">
        <f>"4."&amp;mergeValue(A12) &amp;"."&amp;mergeValue(B12)&amp;"."&amp;mergeValue(C12)</f>
        <v>4.1.1.1</v>
      </c>
      <c r="G12" s="457" t="s">
        <v>537</v>
      </c>
      <c r="H12" s="429"/>
      <c r="I12" s="268" t="s">
        <v>540</v>
      </c>
      <c r="J12" s="448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60"/>
      <c r="B13" s="860"/>
      <c r="C13" s="860"/>
      <c r="D13" s="460">
        <v>1</v>
      </c>
      <c r="F13" s="449" t="str">
        <f>"4."&amp;mergeValue(A13) &amp;"."&amp;mergeValue(B13)&amp;"."&amp;mergeValue(C13)&amp;"."&amp;mergeValue(D13)</f>
        <v>4.1.1.1.1</v>
      </c>
      <c r="G13" s="539" t="s">
        <v>538</v>
      </c>
      <c r="H13" s="429"/>
      <c r="I13" s="861" t="s">
        <v>633</v>
      </c>
      <c r="J13" s="448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60"/>
      <c r="B14" s="860"/>
      <c r="C14" s="860"/>
      <c r="D14" s="460"/>
      <c r="F14" s="454"/>
      <c r="G14" s="161" t="s">
        <v>4</v>
      </c>
      <c r="H14" s="459"/>
      <c r="I14" s="861"/>
      <c r="J14" s="448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60"/>
      <c r="B15" s="860"/>
      <c r="C15" s="460"/>
      <c r="D15" s="460"/>
      <c r="F15" s="540"/>
      <c r="G15" s="260" t="s">
        <v>434</v>
      </c>
      <c r="H15" s="541"/>
      <c r="I15" s="542"/>
      <c r="J15" s="448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60"/>
      <c r="B16" s="295"/>
      <c r="C16" s="295"/>
      <c r="D16" s="295"/>
      <c r="F16" s="454"/>
      <c r="G16" s="174" t="s">
        <v>546</v>
      </c>
      <c r="H16" s="455"/>
      <c r="I16" s="456"/>
      <c r="J16" s="448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4"/>
      <c r="G17" s="203" t="s">
        <v>545</v>
      </c>
      <c r="H17" s="455"/>
      <c r="I17" s="456"/>
      <c r="J17" s="448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8" customFormat="1" ht="3" customHeight="1">
      <c r="A18" s="440"/>
      <c r="B18" s="440"/>
      <c r="C18" s="440"/>
      <c r="D18" s="440"/>
      <c r="F18" s="461"/>
      <c r="G18" s="462"/>
      <c r="H18" s="463"/>
      <c r="I18" s="464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</row>
    <row r="19" spans="1:20" s="438" customFormat="1" ht="15" customHeight="1">
      <c r="A19" s="440"/>
      <c r="B19" s="440"/>
      <c r="C19" s="440"/>
      <c r="D19" s="440"/>
      <c r="F19" s="437"/>
      <c r="G19" s="855" t="s">
        <v>635</v>
      </c>
      <c r="H19" s="855"/>
      <c r="I19" s="318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5" hidden="1" customWidth="1"/>
    <col min="8" max="8" width="2" style="95" hidden="1" customWidth="1"/>
    <col min="9" max="9" width="3.7109375" style="95" hidden="1" customWidth="1"/>
    <col min="10" max="10" width="3.7109375" style="86" hidden="1" customWidth="1"/>
    <col min="11" max="11" width="3.7109375" style="86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79"/>
    <col min="42" max="42" width="13.42578125" style="279" customWidth="1"/>
    <col min="43" max="50" width="10.5703125" style="279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5"/>
      <c r="K4" s="8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0"/>
      <c r="AE4" s="100"/>
      <c r="AF4" s="100"/>
      <c r="AG4" s="100"/>
      <c r="AH4" s="100"/>
      <c r="AI4" s="100"/>
      <c r="AJ4" s="100"/>
      <c r="AK4" s="36"/>
    </row>
    <row r="5" spans="7:50" ht="22.5">
      <c r="J5" s="85"/>
      <c r="K5" s="85"/>
      <c r="L5" s="891" t="s">
        <v>703</v>
      </c>
      <c r="M5" s="891"/>
      <c r="N5" s="891"/>
      <c r="O5" s="891"/>
      <c r="P5" s="891"/>
      <c r="Q5" s="891"/>
      <c r="R5" s="891"/>
      <c r="S5" s="891"/>
      <c r="T5" s="891"/>
      <c r="U5" s="891"/>
      <c r="V5" s="577"/>
      <c r="W5" s="450"/>
      <c r="X5" s="450"/>
      <c r="Y5" s="450"/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50"/>
      <c r="AK5" s="265"/>
    </row>
    <row r="6" spans="7:50" ht="3" customHeight="1">
      <c r="J6" s="85"/>
      <c r="K6" s="85"/>
      <c r="L6" s="36"/>
      <c r="M6" s="36"/>
      <c r="N6" s="36"/>
      <c r="O6" s="36"/>
      <c r="P6" s="36"/>
      <c r="Q6" s="36"/>
      <c r="R6" s="36"/>
      <c r="S6" s="82"/>
      <c r="T6" s="82"/>
      <c r="U6" s="82"/>
      <c r="V6" s="82"/>
      <c r="W6" s="82"/>
      <c r="X6" s="82"/>
      <c r="Y6" s="36"/>
    </row>
    <row r="7" spans="7:50" s="438" customFormat="1" ht="22.5">
      <c r="G7" s="439"/>
      <c r="H7" s="439"/>
      <c r="L7" s="437"/>
      <c r="M7" s="451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878" t="str">
        <f>IF(NameOrPr_ch="",IF(NameOrPr="","",NameOrPr),NameOrPr_ch)</f>
        <v>РСТ поРО</v>
      </c>
      <c r="O7" s="878"/>
      <c r="P7" s="878"/>
      <c r="Q7" s="878"/>
      <c r="R7" s="878"/>
      <c r="S7" s="878"/>
      <c r="T7" s="878"/>
      <c r="U7" s="878"/>
      <c r="V7" s="759"/>
      <c r="W7" s="318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</row>
    <row r="8" spans="7:50" s="438" customFormat="1" ht="18.75">
      <c r="G8" s="439"/>
      <c r="H8" s="439"/>
      <c r="L8" s="437"/>
      <c r="M8" s="451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878" t="str">
        <f>IF(datePr_ch="",IF(datePr="","",datePr),datePr_ch)</f>
        <v>22.11.2022</v>
      </c>
      <c r="O8" s="878"/>
      <c r="P8" s="878"/>
      <c r="Q8" s="878"/>
      <c r="R8" s="878"/>
      <c r="S8" s="878"/>
      <c r="T8" s="878"/>
      <c r="U8" s="878"/>
      <c r="V8" s="759"/>
      <c r="W8" s="318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</row>
    <row r="9" spans="7:50" s="438" customFormat="1" ht="18.75">
      <c r="G9" s="439"/>
      <c r="H9" s="439"/>
      <c r="L9" s="437"/>
      <c r="M9" s="451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878" t="str">
        <f>IF(numberPr_ch="",IF(numberPr="","",numberPr),numberPr_ch)</f>
        <v>65/274</v>
      </c>
      <c r="O9" s="878"/>
      <c r="P9" s="878"/>
      <c r="Q9" s="878"/>
      <c r="R9" s="878"/>
      <c r="S9" s="878"/>
      <c r="T9" s="878"/>
      <c r="U9" s="878"/>
      <c r="V9" s="759"/>
      <c r="W9" s="318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</row>
    <row r="10" spans="7:50" s="438" customFormat="1" ht="18.75">
      <c r="G10" s="439"/>
      <c r="H10" s="439"/>
      <c r="L10" s="437"/>
      <c r="M10" s="451" t="s">
        <v>541</v>
      </c>
      <c r="N10" s="878" t="str">
        <f>IF(IstPub_ch="",IF(IstPub="","",IstPub),IstPub_ch)</f>
        <v>Официальный интернет - портал правовой информации pravo.donland.ru от 28.11.2022г. № 6145202211280061</v>
      </c>
      <c r="O10" s="878"/>
      <c r="P10" s="878"/>
      <c r="Q10" s="878"/>
      <c r="R10" s="878"/>
      <c r="S10" s="878"/>
      <c r="T10" s="878"/>
      <c r="U10" s="878"/>
      <c r="V10" s="759"/>
      <c r="W10" s="318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</row>
    <row r="11" spans="7:50" s="295" customFormat="1" ht="9.75" hidden="1" customHeight="1">
      <c r="L11" s="908"/>
      <c r="M11" s="908"/>
      <c r="N11" s="314"/>
      <c r="O11" s="314"/>
      <c r="P11" s="314"/>
      <c r="Q11" s="314"/>
      <c r="R11" s="314"/>
      <c r="S11" s="909"/>
      <c r="T11" s="909"/>
      <c r="U11" s="909"/>
      <c r="V11" s="909"/>
      <c r="W11" s="909"/>
      <c r="X11" s="909"/>
      <c r="Y11" s="292"/>
      <c r="AD11" s="295" t="s">
        <v>421</v>
      </c>
      <c r="AE11" s="295" t="s">
        <v>422</v>
      </c>
      <c r="AF11" s="295" t="s">
        <v>421</v>
      </c>
      <c r="AG11" s="295" t="s">
        <v>422</v>
      </c>
    </row>
    <row r="12" spans="7:50" s="240" customFormat="1" ht="11.25" hidden="1">
      <c r="G12" s="239"/>
      <c r="H12" s="239"/>
      <c r="L12" s="877"/>
      <c r="M12" s="877"/>
      <c r="N12" s="204"/>
      <c r="O12" s="204"/>
      <c r="P12" s="204"/>
      <c r="Q12" s="204"/>
      <c r="R12" s="204"/>
      <c r="S12" s="910"/>
      <c r="T12" s="910"/>
      <c r="U12" s="910"/>
      <c r="V12" s="910"/>
      <c r="W12" s="910"/>
      <c r="X12" s="910"/>
      <c r="Y12" s="119"/>
      <c r="AK12" s="291" t="s">
        <v>381</v>
      </c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</row>
    <row r="13" spans="7:50">
      <c r="J13" s="85"/>
      <c r="K13" s="85"/>
      <c r="L13" s="36"/>
      <c r="M13" s="36"/>
      <c r="N13" s="36"/>
      <c r="O13" s="36"/>
      <c r="P13" s="36"/>
      <c r="Q13" s="36"/>
      <c r="R13" s="36"/>
      <c r="S13" s="911"/>
      <c r="T13" s="911"/>
      <c r="U13" s="911"/>
      <c r="V13" s="911"/>
      <c r="W13" s="911"/>
      <c r="X13" s="911"/>
      <c r="Y13" s="393"/>
      <c r="AD13" s="911"/>
      <c r="AE13" s="911"/>
      <c r="AF13" s="911"/>
      <c r="AG13" s="911"/>
      <c r="AH13" s="911"/>
      <c r="AI13" s="911"/>
      <c r="AJ13" s="911"/>
      <c r="AK13" s="911"/>
    </row>
    <row r="14" spans="7:50">
      <c r="J14" s="85"/>
      <c r="K14" s="85"/>
      <c r="L14" s="892" t="s">
        <v>485</v>
      </c>
      <c r="M14" s="892"/>
      <c r="N14" s="892"/>
      <c r="O14" s="892"/>
      <c r="P14" s="892"/>
      <c r="Q14" s="892"/>
      <c r="R14" s="892"/>
      <c r="S14" s="892"/>
      <c r="T14" s="892"/>
      <c r="U14" s="892"/>
      <c r="V14" s="892"/>
      <c r="W14" s="892"/>
      <c r="X14" s="892"/>
      <c r="Y14" s="892"/>
      <c r="Z14" s="892"/>
      <c r="AA14" s="892"/>
      <c r="AB14" s="892"/>
      <c r="AC14" s="892"/>
      <c r="AD14" s="892"/>
      <c r="AE14" s="892"/>
      <c r="AF14" s="892"/>
      <c r="AG14" s="892"/>
      <c r="AH14" s="892"/>
      <c r="AI14" s="892"/>
      <c r="AJ14" s="892"/>
      <c r="AK14" s="892"/>
      <c r="AL14" s="892"/>
      <c r="AM14" s="813" t="s">
        <v>486</v>
      </c>
    </row>
    <row r="15" spans="7:50" ht="14.25" customHeight="1">
      <c r="J15" s="85"/>
      <c r="K15" s="85"/>
      <c r="L15" s="892" t="s">
        <v>94</v>
      </c>
      <c r="M15" s="892" t="s">
        <v>517</v>
      </c>
      <c r="N15" s="892" t="s">
        <v>417</v>
      </c>
      <c r="O15" s="892"/>
      <c r="P15" s="892"/>
      <c r="Q15" s="892"/>
      <c r="R15" s="912" t="s">
        <v>391</v>
      </c>
      <c r="S15" s="912"/>
      <c r="T15" s="912"/>
      <c r="U15" s="912"/>
      <c r="V15" s="912" t="s">
        <v>418</v>
      </c>
      <c r="W15" s="912"/>
      <c r="X15" s="912"/>
      <c r="Y15" s="912"/>
      <c r="Z15" s="912" t="s">
        <v>394</v>
      </c>
      <c r="AA15" s="912"/>
      <c r="AB15" s="912"/>
      <c r="AC15" s="912"/>
      <c r="AD15" s="912" t="s">
        <v>504</v>
      </c>
      <c r="AE15" s="912"/>
      <c r="AF15" s="912"/>
      <c r="AG15" s="912"/>
      <c r="AH15" s="912"/>
      <c r="AI15" s="912"/>
      <c r="AJ15" s="912"/>
      <c r="AK15" s="892" t="s">
        <v>343</v>
      </c>
      <c r="AL15" s="879" t="s">
        <v>277</v>
      </c>
      <c r="AM15" s="813"/>
    </row>
    <row r="16" spans="7:50" ht="26.25" customHeight="1">
      <c r="J16" s="85"/>
      <c r="K16" s="85"/>
      <c r="L16" s="892"/>
      <c r="M16" s="892"/>
      <c r="N16" s="892"/>
      <c r="O16" s="892"/>
      <c r="P16" s="892"/>
      <c r="Q16" s="892"/>
      <c r="R16" s="912"/>
      <c r="S16" s="912"/>
      <c r="T16" s="912"/>
      <c r="U16" s="912"/>
      <c r="V16" s="912"/>
      <c r="W16" s="912"/>
      <c r="X16" s="912"/>
      <c r="Y16" s="912"/>
      <c r="Z16" s="912"/>
      <c r="AA16" s="912"/>
      <c r="AB16" s="912"/>
      <c r="AC16" s="912"/>
      <c r="AD16" s="912" t="s">
        <v>682</v>
      </c>
      <c r="AE16" s="912"/>
      <c r="AF16" s="813" t="s">
        <v>420</v>
      </c>
      <c r="AG16" s="813"/>
      <c r="AH16" s="914" t="s">
        <v>506</v>
      </c>
      <c r="AI16" s="914"/>
      <c r="AJ16" s="914"/>
      <c r="AK16" s="892"/>
      <c r="AL16" s="879"/>
      <c r="AM16" s="813"/>
    </row>
    <row r="17" spans="1:53" ht="14.25" customHeight="1">
      <c r="J17" s="85"/>
      <c r="K17" s="85"/>
      <c r="L17" s="892"/>
      <c r="M17" s="892"/>
      <c r="N17" s="892"/>
      <c r="O17" s="892"/>
      <c r="P17" s="892"/>
      <c r="Q17" s="892"/>
      <c r="R17" s="912"/>
      <c r="S17" s="912"/>
      <c r="T17" s="912"/>
      <c r="U17" s="912"/>
      <c r="V17" s="912"/>
      <c r="W17" s="912"/>
      <c r="X17" s="912"/>
      <c r="Y17" s="912"/>
      <c r="Z17" s="912"/>
      <c r="AA17" s="912"/>
      <c r="AB17" s="912"/>
      <c r="AC17" s="912"/>
      <c r="AD17" s="386" t="s">
        <v>347</v>
      </c>
      <c r="AE17" s="386" t="s">
        <v>346</v>
      </c>
      <c r="AF17" s="386" t="s">
        <v>347</v>
      </c>
      <c r="AG17" s="386" t="s">
        <v>346</v>
      </c>
      <c r="AH17" s="105" t="s">
        <v>392</v>
      </c>
      <c r="AI17" s="913" t="s">
        <v>393</v>
      </c>
      <c r="AJ17" s="913"/>
      <c r="AK17" s="892"/>
      <c r="AL17" s="879"/>
      <c r="AM17" s="813"/>
    </row>
    <row r="18" spans="1:53" ht="12" customHeight="1">
      <c r="J18" s="85"/>
      <c r="K18" s="234">
        <v>1</v>
      </c>
      <c r="L18" s="562" t="s">
        <v>95</v>
      </c>
      <c r="M18" s="562" t="s">
        <v>51</v>
      </c>
      <c r="N18" s="880">
        <f ca="1">OFFSET(N18,0,-1)+1</f>
        <v>3</v>
      </c>
      <c r="O18" s="880"/>
      <c r="P18" s="880"/>
      <c r="Q18" s="880"/>
      <c r="R18" s="880">
        <f ca="1">OFFSET(R18,0,-4)+1</f>
        <v>4</v>
      </c>
      <c r="S18" s="880"/>
      <c r="T18" s="880"/>
      <c r="U18" s="880"/>
      <c r="V18" s="880">
        <f ca="1">OFFSET(V18,0,-4)+1</f>
        <v>5</v>
      </c>
      <c r="W18" s="880"/>
      <c r="X18" s="880"/>
      <c r="Y18" s="880"/>
      <c r="Z18" s="564"/>
      <c r="AA18" s="564"/>
      <c r="AB18" s="564">
        <f ca="1">OFFSET(V18,0,0)+1</f>
        <v>6</v>
      </c>
      <c r="AC18" s="565">
        <f ca="1">AB18</f>
        <v>6</v>
      </c>
      <c r="AD18" s="563">
        <f ca="1">OFFSET(AD18,0,-1)+1</f>
        <v>7</v>
      </c>
      <c r="AE18" s="563">
        <f t="shared" ref="AE18:AJ18" ca="1" si="0">OFFSET(AE18,0,-1)+1</f>
        <v>8</v>
      </c>
      <c r="AF18" s="563">
        <f t="shared" ca="1" si="0"/>
        <v>9</v>
      </c>
      <c r="AG18" s="563">
        <f t="shared" ca="1" si="0"/>
        <v>10</v>
      </c>
      <c r="AH18" s="563">
        <f t="shared" ca="1" si="0"/>
        <v>11</v>
      </c>
      <c r="AI18" s="563">
        <f t="shared" ca="1" si="0"/>
        <v>12</v>
      </c>
      <c r="AJ18" s="563">
        <f t="shared" ca="1" si="0"/>
        <v>13</v>
      </c>
      <c r="AK18" s="563">
        <f ca="1">OFFSET(AK18,0,-1)+1</f>
        <v>14</v>
      </c>
      <c r="AL18" s="566"/>
      <c r="AM18" s="563">
        <v>15</v>
      </c>
    </row>
    <row r="19" spans="1:53" ht="22.5">
      <c r="A19" s="901">
        <v>1</v>
      </c>
      <c r="B19" s="279"/>
      <c r="C19" s="279"/>
      <c r="D19" s="279"/>
      <c r="E19" s="279"/>
      <c r="F19" s="296"/>
      <c r="G19" s="296"/>
      <c r="H19" s="296"/>
      <c r="J19" s="85"/>
      <c r="K19" s="85"/>
      <c r="L19" s="554">
        <f>mergeValue(A19)</f>
        <v>1</v>
      </c>
      <c r="M19" s="561" t="s">
        <v>23</v>
      </c>
      <c r="N19" s="903"/>
      <c r="O19" s="903"/>
      <c r="P19" s="903"/>
      <c r="Q19" s="903"/>
      <c r="R19" s="903"/>
      <c r="S19" s="903"/>
      <c r="T19" s="903"/>
      <c r="U19" s="903"/>
      <c r="V19" s="903"/>
      <c r="W19" s="903"/>
      <c r="X19" s="903"/>
      <c r="Y19" s="903"/>
      <c r="Z19" s="903"/>
      <c r="AA19" s="903"/>
      <c r="AB19" s="903"/>
      <c r="AC19" s="903"/>
      <c r="AD19" s="903"/>
      <c r="AE19" s="903"/>
      <c r="AF19" s="903"/>
      <c r="AG19" s="903"/>
      <c r="AH19" s="903"/>
      <c r="AI19" s="903"/>
      <c r="AJ19" s="903"/>
      <c r="AK19" s="903"/>
      <c r="AL19" s="903"/>
      <c r="AM19" s="573" t="s">
        <v>513</v>
      </c>
    </row>
    <row r="20" spans="1:53" ht="22.5">
      <c r="A20" s="901"/>
      <c r="B20" s="901">
        <v>1</v>
      </c>
      <c r="C20" s="279"/>
      <c r="D20" s="279"/>
      <c r="E20" s="279"/>
      <c r="F20" s="323"/>
      <c r="G20" s="324"/>
      <c r="H20" s="324"/>
      <c r="I20" s="210"/>
      <c r="J20" s="46"/>
      <c r="K20" s="35"/>
      <c r="L20" s="315" t="str">
        <f>mergeValue(A20) &amp;"."&amp; mergeValue(B20)</f>
        <v>1.1</v>
      </c>
      <c r="M20" s="157" t="s">
        <v>18</v>
      </c>
      <c r="N20" s="902"/>
      <c r="O20" s="902"/>
      <c r="P20" s="902"/>
      <c r="Q20" s="902"/>
      <c r="R20" s="902"/>
      <c r="S20" s="902"/>
      <c r="T20" s="902"/>
      <c r="U20" s="902"/>
      <c r="V20" s="902"/>
      <c r="W20" s="902"/>
      <c r="X20" s="902"/>
      <c r="Y20" s="902"/>
      <c r="Z20" s="902"/>
      <c r="AA20" s="902"/>
      <c r="AB20" s="902"/>
      <c r="AC20" s="902"/>
      <c r="AD20" s="902"/>
      <c r="AE20" s="902"/>
      <c r="AF20" s="902"/>
      <c r="AG20" s="902"/>
      <c r="AH20" s="902"/>
      <c r="AI20" s="902"/>
      <c r="AJ20" s="902"/>
      <c r="AK20" s="902"/>
      <c r="AL20" s="902"/>
      <c r="AM20" s="534" t="s">
        <v>514</v>
      </c>
    </row>
    <row r="21" spans="1:53" ht="45">
      <c r="A21" s="901"/>
      <c r="B21" s="901"/>
      <c r="C21" s="901">
        <v>1</v>
      </c>
      <c r="D21" s="279"/>
      <c r="E21" s="279"/>
      <c r="F21" s="323"/>
      <c r="G21" s="324"/>
      <c r="H21" s="324"/>
      <c r="I21" s="210"/>
      <c r="J21" s="46"/>
      <c r="K21" s="35"/>
      <c r="L21" s="315" t="str">
        <f>mergeValue(A21) &amp;"."&amp; mergeValue(B21)&amp;"."&amp; mergeValue(C21)</f>
        <v>1.1.1</v>
      </c>
      <c r="M21" s="158" t="s">
        <v>646</v>
      </c>
      <c r="N21" s="902"/>
      <c r="O21" s="902"/>
      <c r="P21" s="902"/>
      <c r="Q21" s="902"/>
      <c r="R21" s="902"/>
      <c r="S21" s="902"/>
      <c r="T21" s="902"/>
      <c r="U21" s="902"/>
      <c r="V21" s="902"/>
      <c r="W21" s="902"/>
      <c r="X21" s="902"/>
      <c r="Y21" s="902"/>
      <c r="Z21" s="902"/>
      <c r="AA21" s="902"/>
      <c r="AB21" s="902"/>
      <c r="AC21" s="902"/>
      <c r="AD21" s="902"/>
      <c r="AE21" s="902"/>
      <c r="AF21" s="902"/>
      <c r="AG21" s="902"/>
      <c r="AH21" s="902"/>
      <c r="AI21" s="902"/>
      <c r="AJ21" s="902"/>
      <c r="AK21" s="902"/>
      <c r="AL21" s="902"/>
      <c r="AM21" s="534" t="s">
        <v>683</v>
      </c>
    </row>
    <row r="22" spans="1:53" ht="20.100000000000001" customHeight="1">
      <c r="A22" s="901"/>
      <c r="B22" s="901"/>
      <c r="C22" s="901"/>
      <c r="D22" s="901">
        <v>1</v>
      </c>
      <c r="E22" s="279"/>
      <c r="F22" s="323"/>
      <c r="G22" s="324"/>
      <c r="H22" s="324"/>
      <c r="I22" s="904"/>
      <c r="J22" s="905"/>
      <c r="K22" s="862"/>
      <c r="L22" s="906" t="str">
        <f>mergeValue(A22) &amp;"."&amp; mergeValue(B22)&amp;"."&amp; mergeValue(C22)&amp;"."&amp; mergeValue(D22)</f>
        <v>1.1.1.1</v>
      </c>
      <c r="M22" s="907"/>
      <c r="N22" s="869" t="s">
        <v>86</v>
      </c>
      <c r="O22" s="893"/>
      <c r="P22" s="896" t="s">
        <v>95</v>
      </c>
      <c r="Q22" s="897"/>
      <c r="R22" s="869" t="s">
        <v>87</v>
      </c>
      <c r="S22" s="893"/>
      <c r="T22" s="894">
        <v>1</v>
      </c>
      <c r="U22" s="898"/>
      <c r="V22" s="869" t="s">
        <v>87</v>
      </c>
      <c r="W22" s="893"/>
      <c r="X22" s="894">
        <v>1</v>
      </c>
      <c r="Y22" s="895"/>
      <c r="Z22" s="869" t="s">
        <v>87</v>
      </c>
      <c r="AA22" s="188"/>
      <c r="AB22" s="112">
        <v>1</v>
      </c>
      <c r="AC22" s="396"/>
      <c r="AD22" s="556"/>
      <c r="AE22" s="556"/>
      <c r="AF22" s="556"/>
      <c r="AG22" s="556"/>
      <c r="AH22" s="727"/>
      <c r="AI22" s="555" t="s">
        <v>86</v>
      </c>
      <c r="AJ22" s="727"/>
      <c r="AK22" s="572" t="s">
        <v>87</v>
      </c>
      <c r="AL22" s="264"/>
      <c r="AM22" s="861" t="s">
        <v>684</v>
      </c>
      <c r="AN22" s="279" t="str">
        <f>strCheckDateOnDP(V22:AL22,List06_9_DP)</f>
        <v/>
      </c>
      <c r="AO22" s="293" t="str">
        <f>IF(AND(COUNTIF(AP18:AP26,AP22)&gt;1,AP22&lt;&gt;""),"ErrUnique:HasDoubleConn","")</f>
        <v/>
      </c>
      <c r="AP22" s="293"/>
      <c r="AQ22" s="293"/>
      <c r="AR22" s="293"/>
      <c r="AS22" s="293"/>
      <c r="AT22" s="293"/>
    </row>
    <row r="23" spans="1:53" ht="20.100000000000001" customHeight="1">
      <c r="A23" s="901"/>
      <c r="B23" s="901"/>
      <c r="C23" s="901"/>
      <c r="D23" s="901"/>
      <c r="E23" s="279"/>
      <c r="F23" s="323"/>
      <c r="G23" s="324"/>
      <c r="H23" s="324"/>
      <c r="I23" s="904"/>
      <c r="J23" s="905"/>
      <c r="K23" s="862"/>
      <c r="L23" s="906"/>
      <c r="M23" s="907"/>
      <c r="N23" s="869"/>
      <c r="O23" s="893"/>
      <c r="P23" s="896"/>
      <c r="Q23" s="897"/>
      <c r="R23" s="869"/>
      <c r="S23" s="893"/>
      <c r="T23" s="894"/>
      <c r="U23" s="899"/>
      <c r="V23" s="869"/>
      <c r="W23" s="893"/>
      <c r="X23" s="894"/>
      <c r="Y23" s="895"/>
      <c r="Z23" s="869"/>
      <c r="AA23" s="418"/>
      <c r="AB23" s="203"/>
      <c r="AC23" s="203"/>
      <c r="AD23" s="246"/>
      <c r="AE23" s="246"/>
      <c r="AF23" s="246"/>
      <c r="AG23" s="281" t="str">
        <f>AH22 &amp; "-" &amp; AJ22</f>
        <v>-</v>
      </c>
      <c r="AH23" s="281"/>
      <c r="AI23" s="281"/>
      <c r="AJ23" s="281"/>
      <c r="AK23" s="281" t="s">
        <v>87</v>
      </c>
      <c r="AL23" s="421"/>
      <c r="AM23" s="861"/>
      <c r="AO23" s="293"/>
      <c r="AP23" s="293"/>
      <c r="AQ23" s="293"/>
      <c r="AR23" s="293"/>
      <c r="AS23" s="293"/>
      <c r="AT23" s="293"/>
    </row>
    <row r="24" spans="1:53" ht="20.100000000000001" customHeight="1">
      <c r="A24" s="901"/>
      <c r="B24" s="901"/>
      <c r="C24" s="901"/>
      <c r="D24" s="901"/>
      <c r="E24" s="279"/>
      <c r="F24" s="323"/>
      <c r="G24" s="324"/>
      <c r="H24" s="324"/>
      <c r="I24" s="904"/>
      <c r="J24" s="905"/>
      <c r="K24" s="862"/>
      <c r="L24" s="906"/>
      <c r="M24" s="907"/>
      <c r="N24" s="869"/>
      <c r="O24" s="893"/>
      <c r="P24" s="896"/>
      <c r="Q24" s="897"/>
      <c r="R24" s="869"/>
      <c r="S24" s="893"/>
      <c r="T24" s="894"/>
      <c r="U24" s="900"/>
      <c r="V24" s="869"/>
      <c r="W24" s="420"/>
      <c r="X24" s="174"/>
      <c r="Y24" s="203"/>
      <c r="Z24" s="245"/>
      <c r="AA24" s="245"/>
      <c r="AB24" s="245"/>
      <c r="AC24" s="245"/>
      <c r="AD24" s="246"/>
      <c r="AE24" s="246"/>
      <c r="AF24" s="246"/>
      <c r="AG24" s="246"/>
      <c r="AH24" s="247"/>
      <c r="AI24" s="193"/>
      <c r="AJ24" s="193"/>
      <c r="AK24" s="247"/>
      <c r="AL24" s="183"/>
      <c r="AM24" s="861"/>
      <c r="AO24" s="293"/>
      <c r="AP24" s="293"/>
      <c r="AQ24" s="293"/>
      <c r="AR24" s="293"/>
      <c r="AS24" s="293"/>
      <c r="AT24" s="293"/>
    </row>
    <row r="25" spans="1:53" ht="20.100000000000001" customHeight="1">
      <c r="A25" s="901"/>
      <c r="B25" s="901"/>
      <c r="C25" s="901"/>
      <c r="D25" s="901"/>
      <c r="E25" s="279"/>
      <c r="F25" s="323"/>
      <c r="G25" s="324"/>
      <c r="H25" s="324"/>
      <c r="I25" s="904"/>
      <c r="J25" s="905"/>
      <c r="K25" s="862"/>
      <c r="L25" s="906"/>
      <c r="M25" s="907"/>
      <c r="N25" s="869"/>
      <c r="O25" s="893"/>
      <c r="P25" s="896"/>
      <c r="Q25" s="897"/>
      <c r="R25" s="869"/>
      <c r="S25" s="248"/>
      <c r="T25" s="250"/>
      <c r="U25" s="249"/>
      <c r="V25" s="245"/>
      <c r="W25" s="245"/>
      <c r="X25" s="245"/>
      <c r="Y25" s="245"/>
      <c r="Z25" s="245"/>
      <c r="AA25" s="245"/>
      <c r="AB25" s="245"/>
      <c r="AC25" s="245"/>
      <c r="AD25" s="246"/>
      <c r="AE25" s="246"/>
      <c r="AF25" s="246"/>
      <c r="AG25" s="246"/>
      <c r="AH25" s="247"/>
      <c r="AI25" s="193"/>
      <c r="AJ25" s="193"/>
      <c r="AK25" s="247"/>
      <c r="AL25" s="183"/>
      <c r="AM25" s="861"/>
      <c r="AO25" s="293"/>
      <c r="AP25" s="293"/>
      <c r="AQ25" s="293"/>
      <c r="AR25" s="293"/>
      <c r="AS25" s="293"/>
      <c r="AT25" s="293"/>
    </row>
    <row r="26" spans="1:53" customFormat="1" ht="20.100000000000001" customHeight="1">
      <c r="A26" s="901"/>
      <c r="B26" s="901"/>
      <c r="C26" s="901"/>
      <c r="D26" s="901"/>
      <c r="E26" s="325"/>
      <c r="F26" s="326"/>
      <c r="G26" s="325"/>
      <c r="H26" s="325"/>
      <c r="I26" s="904"/>
      <c r="J26" s="905"/>
      <c r="K26" s="862"/>
      <c r="L26" s="906"/>
      <c r="M26" s="907"/>
      <c r="N26" s="869"/>
      <c r="O26" s="419"/>
      <c r="P26" s="162"/>
      <c r="Q26" s="203" t="s">
        <v>395</v>
      </c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251"/>
      <c r="AM26" s="861"/>
      <c r="AN26" s="283"/>
      <c r="AO26" s="283"/>
      <c r="AP26" s="294"/>
      <c r="AQ26" s="294"/>
      <c r="AR26" s="294"/>
      <c r="AS26" s="294"/>
      <c r="AT26" s="294"/>
      <c r="AU26" s="283"/>
      <c r="AV26" s="283"/>
      <c r="AW26" s="283"/>
      <c r="AX26" s="283"/>
    </row>
    <row r="27" spans="1:53" customFormat="1" ht="15" customHeight="1">
      <c r="A27" s="901"/>
      <c r="B27" s="901"/>
      <c r="C27" s="901"/>
      <c r="D27" s="325"/>
      <c r="E27" s="325"/>
      <c r="F27" s="323"/>
      <c r="G27" s="325"/>
      <c r="H27" s="325"/>
      <c r="I27" s="177"/>
      <c r="J27" s="84"/>
      <c r="K27" s="177"/>
      <c r="L27" s="304"/>
      <c r="M27" s="161" t="s">
        <v>5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83"/>
      <c r="AM27" s="861"/>
      <c r="AN27" s="283"/>
      <c r="AO27" s="283"/>
      <c r="AP27" s="294"/>
      <c r="AQ27" s="294"/>
      <c r="AR27" s="294"/>
      <c r="AS27" s="294"/>
      <c r="AT27" s="294"/>
      <c r="AU27" s="283"/>
      <c r="AV27" s="283"/>
      <c r="AW27" s="283"/>
      <c r="AX27" s="283"/>
    </row>
    <row r="28" spans="1:53" customFormat="1" ht="15" customHeight="1">
      <c r="A28" s="901"/>
      <c r="B28" s="901"/>
      <c r="C28" s="325"/>
      <c r="D28" s="325"/>
      <c r="E28" s="325"/>
      <c r="F28" s="323"/>
      <c r="G28" s="325"/>
      <c r="H28" s="325"/>
      <c r="I28" s="177"/>
      <c r="J28" s="84"/>
      <c r="K28" s="177"/>
      <c r="L28" s="111"/>
      <c r="M28" s="160" t="s">
        <v>389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55"/>
      <c r="AE28" s="155"/>
      <c r="AF28" s="155"/>
      <c r="AG28" s="155"/>
      <c r="AH28" s="247"/>
      <c r="AI28" s="193"/>
      <c r="AJ28" s="192"/>
      <c r="AK28" s="160"/>
      <c r="AL28" s="193"/>
      <c r="AM28" s="1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</row>
    <row r="29" spans="1:53" customFormat="1" ht="15" customHeight="1">
      <c r="A29" s="901"/>
      <c r="B29" s="325"/>
      <c r="C29" s="325"/>
      <c r="D29" s="325"/>
      <c r="E29" s="325"/>
      <c r="F29" s="323"/>
      <c r="G29" s="325"/>
      <c r="H29" s="325"/>
      <c r="I29" s="177"/>
      <c r="J29" s="84"/>
      <c r="K29" s="177"/>
      <c r="L29" s="111"/>
      <c r="M29" s="174" t="s">
        <v>21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55"/>
      <c r="AE29" s="155"/>
      <c r="AF29" s="155"/>
      <c r="AG29" s="155"/>
      <c r="AH29" s="247"/>
      <c r="AI29" s="193"/>
      <c r="AJ29" s="192"/>
      <c r="AK29" s="160"/>
      <c r="AL29" s="193"/>
      <c r="AM29" s="1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</row>
    <row r="30" spans="1:53" customFormat="1" ht="15" customHeight="1">
      <c r="F30" s="176"/>
      <c r="G30" s="177"/>
      <c r="H30" s="177"/>
      <c r="I30" s="211"/>
      <c r="J30" s="84"/>
      <c r="L30" s="111"/>
      <c r="M30" s="203" t="s">
        <v>311</v>
      </c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155"/>
      <c r="AE30" s="155"/>
      <c r="AF30" s="155"/>
      <c r="AG30" s="155"/>
      <c r="AH30" s="247"/>
      <c r="AI30" s="193"/>
      <c r="AJ30" s="192"/>
      <c r="AK30" s="160"/>
      <c r="AL30" s="193"/>
      <c r="AM30" s="1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</row>
    <row r="31" spans="1:53" ht="3" customHeight="1"/>
    <row r="32" spans="1:53" ht="14.25" customHeight="1">
      <c r="L32" s="607">
        <v>1</v>
      </c>
      <c r="M32" s="209" t="s">
        <v>708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06"/>
      <c r="AZ32" s="206"/>
      <c r="BA32" s="206"/>
    </row>
    <row r="33" spans="12:53" s="35" customFormat="1" ht="14.25" customHeight="1"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07"/>
      <c r="AZ33" s="207"/>
      <c r="BA33" s="207"/>
    </row>
  </sheetData>
  <sheetProtection password="FA9C" sheet="1" objects="1" scenarios="1" formatColumns="0" formatRows="0"/>
  <dataConsolidate leftLabels="1"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211</v>
      </c>
    </row>
    <row r="2" spans="1:20" ht="22.5">
      <c r="F2" s="856" t="s">
        <v>531</v>
      </c>
      <c r="G2" s="857"/>
      <c r="H2" s="858"/>
      <c r="I2" s="575"/>
    </row>
    <row r="3" spans="1:20" ht="3" customHeight="1"/>
    <row r="4" spans="1:20" s="240" customFormat="1" ht="11.25">
      <c r="A4" s="295"/>
      <c r="B4" s="295"/>
      <c r="C4" s="295"/>
      <c r="D4" s="295"/>
      <c r="F4" s="813" t="s">
        <v>485</v>
      </c>
      <c r="G4" s="813"/>
      <c r="H4" s="813"/>
      <c r="I4" s="859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94</v>
      </c>
      <c r="G5" s="453" t="s">
        <v>488</v>
      </c>
      <c r="H5" s="430" t="s">
        <v>473</v>
      </c>
      <c r="I5" s="859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95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9">
        <v>1</v>
      </c>
      <c r="G7" s="536" t="s">
        <v>532</v>
      </c>
      <c r="H7" s="429" t="str">
        <f>IF(dateCh="","",dateCh)</f>
        <v>28.11.2022</v>
      </c>
      <c r="I7" s="268" t="s">
        <v>533</v>
      </c>
      <c r="J7" s="448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0">
        <v>1</v>
      </c>
      <c r="B8" s="295"/>
      <c r="C8" s="295"/>
      <c r="D8" s="295"/>
      <c r="F8" s="449" t="str">
        <f>"2." &amp;mergeValue(A8)</f>
        <v>2.1</v>
      </c>
      <c r="G8" s="536" t="s">
        <v>534</v>
      </c>
      <c r="H8" s="429"/>
      <c r="I8" s="268" t="s">
        <v>632</v>
      </c>
      <c r="J8" s="448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0"/>
      <c r="B9" s="295"/>
      <c r="C9" s="295"/>
      <c r="D9" s="295"/>
      <c r="F9" s="449" t="str">
        <f>"3." &amp;mergeValue(A9)</f>
        <v>3.1</v>
      </c>
      <c r="G9" s="536" t="s">
        <v>535</v>
      </c>
      <c r="H9" s="429"/>
      <c r="I9" s="268" t="s">
        <v>630</v>
      </c>
      <c r="J9" s="448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0"/>
      <c r="B10" s="295"/>
      <c r="C10" s="295"/>
      <c r="D10" s="295"/>
      <c r="F10" s="449" t="str">
        <f>"4."&amp;mergeValue(A10)</f>
        <v>4.1</v>
      </c>
      <c r="G10" s="536" t="s">
        <v>536</v>
      </c>
      <c r="H10" s="430" t="s">
        <v>489</v>
      </c>
      <c r="I10" s="268"/>
      <c r="J10" s="448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0"/>
      <c r="B11" s="860">
        <v>1</v>
      </c>
      <c r="C11" s="460"/>
      <c r="D11" s="460"/>
      <c r="F11" s="449" t="str">
        <f>"4."&amp;mergeValue(A11) &amp;"."&amp;mergeValue(B11)</f>
        <v>4.1.1</v>
      </c>
      <c r="G11" s="436" t="s">
        <v>634</v>
      </c>
      <c r="H11" s="429" t="str">
        <f>IF(region_name="","",region_name)</f>
        <v>Ростовская область</v>
      </c>
      <c r="I11" s="268" t="s">
        <v>539</v>
      </c>
      <c r="J11" s="448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0"/>
      <c r="B12" s="860"/>
      <c r="C12" s="860">
        <v>1</v>
      </c>
      <c r="D12" s="460"/>
      <c r="F12" s="449" t="str">
        <f>"4."&amp;mergeValue(A12) &amp;"."&amp;mergeValue(B12)&amp;"."&amp;mergeValue(C12)</f>
        <v>4.1.1.1</v>
      </c>
      <c r="G12" s="457" t="s">
        <v>537</v>
      </c>
      <c r="H12" s="429"/>
      <c r="I12" s="268" t="s">
        <v>540</v>
      </c>
      <c r="J12" s="448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60"/>
      <c r="B13" s="860"/>
      <c r="C13" s="860"/>
      <c r="D13" s="460">
        <v>1</v>
      </c>
      <c r="F13" s="449" t="str">
        <f>"4."&amp;mergeValue(A13) &amp;"."&amp;mergeValue(B13)&amp;"."&amp;mergeValue(C13)&amp;"."&amp;mergeValue(D13)</f>
        <v>4.1.1.1.1</v>
      </c>
      <c r="G13" s="539" t="s">
        <v>538</v>
      </c>
      <c r="H13" s="429"/>
      <c r="I13" s="861" t="s">
        <v>633</v>
      </c>
      <c r="J13" s="448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60"/>
      <c r="B14" s="860"/>
      <c r="C14" s="860"/>
      <c r="D14" s="460"/>
      <c r="F14" s="454"/>
      <c r="G14" s="161" t="s">
        <v>4</v>
      </c>
      <c r="H14" s="459"/>
      <c r="I14" s="861"/>
      <c r="J14" s="448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60"/>
      <c r="B15" s="860"/>
      <c r="C15" s="460"/>
      <c r="D15" s="460"/>
      <c r="F15" s="454"/>
      <c r="G15" s="160" t="s">
        <v>434</v>
      </c>
      <c r="H15" s="455"/>
      <c r="I15" s="456"/>
      <c r="J15" s="448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60"/>
      <c r="B16" s="295"/>
      <c r="C16" s="295"/>
      <c r="D16" s="295"/>
      <c r="F16" s="454"/>
      <c r="G16" s="174" t="s">
        <v>546</v>
      </c>
      <c r="H16" s="455"/>
      <c r="I16" s="456"/>
      <c r="J16" s="448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4"/>
      <c r="G17" s="203" t="s">
        <v>545</v>
      </c>
      <c r="H17" s="455"/>
      <c r="I17" s="456"/>
      <c r="J17" s="448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8" customFormat="1" ht="3" customHeight="1">
      <c r="A18" s="440"/>
      <c r="B18" s="440"/>
      <c r="C18" s="440"/>
      <c r="D18" s="440"/>
      <c r="F18" s="437"/>
      <c r="G18" s="537"/>
      <c r="H18" s="538"/>
      <c r="I18" s="318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</row>
    <row r="19" spans="1:20" s="438" customFormat="1" ht="15" customHeight="1">
      <c r="A19" s="440"/>
      <c r="B19" s="440"/>
      <c r="C19" s="440"/>
      <c r="D19" s="440"/>
      <c r="F19" s="437"/>
      <c r="G19" s="855" t="s">
        <v>635</v>
      </c>
      <c r="H19" s="855"/>
      <c r="I19" s="318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8" width="2" style="95" hidden="1" customWidth="1"/>
    <col min="9" max="9" width="3.7109375" style="95" hidden="1" customWidth="1"/>
    <col min="10" max="10" width="3.7109375" style="86" hidden="1" customWidth="1"/>
    <col min="11" max="11" width="3.7109375" style="86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79"/>
    <col min="41" max="41" width="13.42578125" style="279" customWidth="1"/>
    <col min="42" max="49" width="10.5703125" style="279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5"/>
      <c r="K4" s="8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0"/>
      <c r="AD4" s="100"/>
      <c r="AE4" s="100"/>
      <c r="AF4" s="100"/>
      <c r="AG4" s="100"/>
      <c r="AH4" s="100"/>
      <c r="AI4" s="100"/>
      <c r="AJ4" s="36"/>
    </row>
    <row r="5" spans="7:49" ht="22.5" customHeight="1">
      <c r="J5" s="85"/>
      <c r="K5" s="85"/>
      <c r="L5" s="891" t="s">
        <v>703</v>
      </c>
      <c r="M5" s="891"/>
      <c r="N5" s="891"/>
      <c r="O5" s="891"/>
      <c r="P5" s="891"/>
      <c r="Q5" s="891"/>
      <c r="R5" s="891"/>
      <c r="S5" s="891"/>
      <c r="T5" s="891"/>
      <c r="U5" s="891"/>
      <c r="V5" s="450"/>
      <c r="W5" s="450"/>
      <c r="X5" s="450"/>
      <c r="Y5" s="450"/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265"/>
      <c r="AK5" s="100"/>
    </row>
    <row r="6" spans="7:49" ht="3" customHeight="1">
      <c r="J6" s="85"/>
      <c r="K6" s="85"/>
      <c r="L6" s="36"/>
      <c r="M6" s="36"/>
      <c r="N6" s="36"/>
      <c r="O6" s="36"/>
      <c r="P6" s="36"/>
      <c r="Q6" s="36"/>
      <c r="R6" s="82"/>
      <c r="S6" s="82"/>
      <c r="T6" s="82"/>
      <c r="U6" s="82"/>
      <c r="V6" s="82"/>
      <c r="W6" s="82"/>
      <c r="X6" s="36"/>
    </row>
    <row r="7" spans="7:49" s="438" customFormat="1" ht="22.5">
      <c r="G7" s="439"/>
      <c r="H7" s="439"/>
      <c r="L7" s="437"/>
      <c r="M7" s="451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878" t="str">
        <f>IF(NameOrPr_ch="",IF(NameOrPr="","",NameOrPr),NameOrPr_ch)</f>
        <v>РСТ поРО</v>
      </c>
      <c r="O7" s="878"/>
      <c r="P7" s="878"/>
      <c r="Q7" s="878"/>
      <c r="R7" s="878"/>
      <c r="S7" s="878"/>
      <c r="T7" s="878"/>
      <c r="U7" s="759"/>
      <c r="V7" s="318"/>
      <c r="W7" s="318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</row>
    <row r="8" spans="7:49" s="438" customFormat="1" ht="18.75">
      <c r="G8" s="439"/>
      <c r="H8" s="439"/>
      <c r="L8" s="437"/>
      <c r="M8" s="451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878" t="str">
        <f>IF(datePr_ch="",IF(datePr="","",datePr),datePr_ch)</f>
        <v>22.11.2022</v>
      </c>
      <c r="O8" s="878"/>
      <c r="P8" s="878"/>
      <c r="Q8" s="878"/>
      <c r="R8" s="878"/>
      <c r="S8" s="878"/>
      <c r="T8" s="878"/>
      <c r="U8" s="759"/>
      <c r="V8" s="318"/>
      <c r="W8" s="318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</row>
    <row r="9" spans="7:49" s="438" customFormat="1" ht="18.75">
      <c r="G9" s="439"/>
      <c r="H9" s="439"/>
      <c r="L9" s="437"/>
      <c r="M9" s="451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878" t="str">
        <f>IF(numberPr_ch="",IF(numberPr="","",numberPr),numberPr_ch)</f>
        <v>65/274</v>
      </c>
      <c r="O9" s="878"/>
      <c r="P9" s="878"/>
      <c r="Q9" s="878"/>
      <c r="R9" s="878"/>
      <c r="S9" s="878"/>
      <c r="T9" s="878"/>
      <c r="U9" s="759"/>
      <c r="V9" s="318"/>
      <c r="W9" s="318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</row>
    <row r="10" spans="7:49" s="438" customFormat="1" ht="18.75">
      <c r="G10" s="439"/>
      <c r="H10" s="439"/>
      <c r="L10" s="437"/>
      <c r="M10" s="451" t="s">
        <v>541</v>
      </c>
      <c r="N10" s="878" t="str">
        <f>IF(IstPub_ch="",IF(IstPub="","",IstPub),IstPub_ch)</f>
        <v>Официальный интернет - портал правовой информации pravo.donland.ru от 28.11.2022г. № 6145202211280061</v>
      </c>
      <c r="O10" s="878"/>
      <c r="P10" s="878"/>
      <c r="Q10" s="878"/>
      <c r="R10" s="878"/>
      <c r="S10" s="878"/>
      <c r="T10" s="878"/>
      <c r="U10" s="759"/>
      <c r="V10" s="318"/>
      <c r="W10" s="318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</row>
    <row r="11" spans="7:49" s="240" customFormat="1" ht="11.25" hidden="1">
      <c r="G11" s="239"/>
      <c r="H11" s="239"/>
      <c r="L11" s="877"/>
      <c r="M11" s="877"/>
      <c r="N11" s="204"/>
      <c r="O11" s="204"/>
      <c r="P11" s="204"/>
      <c r="Q11" s="204"/>
      <c r="R11" s="910"/>
      <c r="S11" s="910"/>
      <c r="T11" s="910"/>
      <c r="U11" s="910"/>
      <c r="V11" s="910"/>
      <c r="W11" s="910"/>
      <c r="X11" s="119"/>
      <c r="AC11" s="295" t="s">
        <v>421</v>
      </c>
      <c r="AD11" s="295" t="s">
        <v>422</v>
      </c>
      <c r="AE11" s="295" t="s">
        <v>421</v>
      </c>
      <c r="AF11" s="295" t="s">
        <v>422</v>
      </c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</row>
    <row r="12" spans="7:49" s="240" customFormat="1" ht="11.25" hidden="1">
      <c r="G12" s="239"/>
      <c r="H12" s="239"/>
      <c r="L12" s="877"/>
      <c r="M12" s="877"/>
      <c r="N12" s="204"/>
      <c r="O12" s="204"/>
      <c r="P12" s="204"/>
      <c r="Q12" s="204"/>
      <c r="R12" s="910"/>
      <c r="S12" s="910"/>
      <c r="T12" s="910"/>
      <c r="U12" s="910"/>
      <c r="V12" s="910"/>
      <c r="W12" s="910"/>
      <c r="X12" s="119"/>
      <c r="AJ12" s="291" t="s">
        <v>381</v>
      </c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</row>
    <row r="13" spans="7:49">
      <c r="J13" s="85"/>
      <c r="K13" s="85"/>
      <c r="L13" s="36"/>
      <c r="M13" s="36"/>
      <c r="N13" s="36"/>
      <c r="O13" s="36"/>
      <c r="P13" s="36"/>
      <c r="Q13" s="36"/>
      <c r="R13" s="911"/>
      <c r="S13" s="911"/>
      <c r="T13" s="911"/>
      <c r="U13" s="911"/>
      <c r="V13" s="911"/>
      <c r="W13" s="911"/>
      <c r="X13" s="393"/>
      <c r="AC13" s="911"/>
      <c r="AD13" s="911"/>
      <c r="AE13" s="911"/>
      <c r="AF13" s="911"/>
      <c r="AG13" s="911"/>
      <c r="AH13" s="911"/>
      <c r="AI13" s="911"/>
      <c r="AJ13" s="911"/>
    </row>
    <row r="14" spans="7:49" ht="14.25" customHeight="1">
      <c r="J14" s="85"/>
      <c r="K14" s="85"/>
      <c r="L14" s="892" t="s">
        <v>485</v>
      </c>
      <c r="M14" s="892"/>
      <c r="N14" s="892"/>
      <c r="O14" s="892"/>
      <c r="P14" s="892"/>
      <c r="Q14" s="892"/>
      <c r="R14" s="892"/>
      <c r="S14" s="892"/>
      <c r="T14" s="892"/>
      <c r="U14" s="892"/>
      <c r="V14" s="892"/>
      <c r="W14" s="892"/>
      <c r="X14" s="892"/>
      <c r="Y14" s="892"/>
      <c r="Z14" s="892"/>
      <c r="AA14" s="892"/>
      <c r="AB14" s="892"/>
      <c r="AC14" s="892"/>
      <c r="AD14" s="892"/>
      <c r="AE14" s="892"/>
      <c r="AF14" s="892"/>
      <c r="AG14" s="892"/>
      <c r="AH14" s="892"/>
      <c r="AI14" s="892"/>
      <c r="AJ14" s="892"/>
      <c r="AK14" s="892"/>
      <c r="AL14" s="813" t="s">
        <v>486</v>
      </c>
    </row>
    <row r="15" spans="7:49" ht="14.25" customHeight="1">
      <c r="J15" s="85"/>
      <c r="K15" s="85"/>
      <c r="L15" s="892" t="s">
        <v>94</v>
      </c>
      <c r="M15" s="892" t="s">
        <v>517</v>
      </c>
      <c r="N15" s="892" t="s">
        <v>417</v>
      </c>
      <c r="O15" s="892"/>
      <c r="P15" s="892"/>
      <c r="Q15" s="912" t="s">
        <v>391</v>
      </c>
      <c r="R15" s="912"/>
      <c r="S15" s="912"/>
      <c r="T15" s="912"/>
      <c r="U15" s="912" t="s">
        <v>418</v>
      </c>
      <c r="V15" s="912"/>
      <c r="W15" s="912"/>
      <c r="X15" s="912"/>
      <c r="Y15" s="912" t="s">
        <v>394</v>
      </c>
      <c r="Z15" s="912"/>
      <c r="AA15" s="912"/>
      <c r="AB15" s="912"/>
      <c r="AC15" s="912" t="s">
        <v>504</v>
      </c>
      <c r="AD15" s="912"/>
      <c r="AE15" s="912"/>
      <c r="AF15" s="912"/>
      <c r="AG15" s="912"/>
      <c r="AH15" s="912"/>
      <c r="AI15" s="912"/>
      <c r="AJ15" s="892" t="s">
        <v>343</v>
      </c>
      <c r="AK15" s="879" t="s">
        <v>277</v>
      </c>
      <c r="AL15" s="813"/>
    </row>
    <row r="16" spans="7:49" ht="27.95" customHeight="1">
      <c r="J16" s="85"/>
      <c r="K16" s="85"/>
      <c r="L16" s="892"/>
      <c r="M16" s="892"/>
      <c r="N16" s="892"/>
      <c r="O16" s="892"/>
      <c r="P16" s="892"/>
      <c r="Q16" s="912"/>
      <c r="R16" s="912"/>
      <c r="S16" s="912"/>
      <c r="T16" s="912"/>
      <c r="U16" s="912"/>
      <c r="V16" s="912"/>
      <c r="W16" s="912"/>
      <c r="X16" s="912"/>
      <c r="Y16" s="912"/>
      <c r="Z16" s="912"/>
      <c r="AA16" s="912"/>
      <c r="AB16" s="912"/>
      <c r="AC16" s="912" t="s">
        <v>419</v>
      </c>
      <c r="AD16" s="912"/>
      <c r="AE16" s="813" t="s">
        <v>420</v>
      </c>
      <c r="AF16" s="813"/>
      <c r="AG16" s="914" t="s">
        <v>506</v>
      </c>
      <c r="AH16" s="914"/>
      <c r="AI16" s="914"/>
      <c r="AJ16" s="892"/>
      <c r="AK16" s="879"/>
      <c r="AL16" s="813"/>
    </row>
    <row r="17" spans="1:53" ht="14.25" customHeight="1">
      <c r="J17" s="85"/>
      <c r="K17" s="85"/>
      <c r="L17" s="892"/>
      <c r="M17" s="892"/>
      <c r="N17" s="892"/>
      <c r="O17" s="892"/>
      <c r="P17" s="892"/>
      <c r="Q17" s="912"/>
      <c r="R17" s="912"/>
      <c r="S17" s="912"/>
      <c r="T17" s="912"/>
      <c r="U17" s="912"/>
      <c r="V17" s="912"/>
      <c r="W17" s="912"/>
      <c r="X17" s="912"/>
      <c r="Y17" s="912"/>
      <c r="Z17" s="912"/>
      <c r="AA17" s="912"/>
      <c r="AB17" s="912"/>
      <c r="AC17" s="386" t="s">
        <v>347</v>
      </c>
      <c r="AD17" s="386" t="s">
        <v>346</v>
      </c>
      <c r="AE17" s="386" t="s">
        <v>347</v>
      </c>
      <c r="AF17" s="386" t="s">
        <v>346</v>
      </c>
      <c r="AG17" s="105" t="s">
        <v>392</v>
      </c>
      <c r="AH17" s="913" t="s">
        <v>393</v>
      </c>
      <c r="AI17" s="913"/>
      <c r="AJ17" s="892"/>
      <c r="AK17" s="879"/>
      <c r="AL17" s="813"/>
    </row>
    <row r="18" spans="1:53" ht="12" customHeight="1">
      <c r="J18" s="85"/>
      <c r="K18" s="234">
        <v>1</v>
      </c>
      <c r="L18" s="562" t="s">
        <v>95</v>
      </c>
      <c r="M18" s="562" t="s">
        <v>51</v>
      </c>
      <c r="N18" s="880">
        <f ca="1">OFFSET(N18,0,-1)+1</f>
        <v>3</v>
      </c>
      <c r="O18" s="880"/>
      <c r="P18" s="880"/>
      <c r="Q18" s="880">
        <f ca="1">OFFSET(Q18,0,-3)+1</f>
        <v>4</v>
      </c>
      <c r="R18" s="880"/>
      <c r="S18" s="880"/>
      <c r="T18" s="880"/>
      <c r="U18" s="880">
        <f ca="1">OFFSET(U18,0,-4)+1</f>
        <v>5</v>
      </c>
      <c r="V18" s="880"/>
      <c r="W18" s="880"/>
      <c r="X18" s="880"/>
      <c r="Y18" s="564"/>
      <c r="Z18" s="564"/>
      <c r="AA18" s="564">
        <f ca="1">OFFSET(U18,0,0)+1</f>
        <v>6</v>
      </c>
      <c r="AB18" s="565">
        <f ca="1">AA18</f>
        <v>6</v>
      </c>
      <c r="AC18" s="563">
        <f t="shared" ref="AC18:AJ18" ca="1" si="0">OFFSET(AC18,0,-1)+1</f>
        <v>7</v>
      </c>
      <c r="AD18" s="563">
        <f t="shared" ca="1" si="0"/>
        <v>8</v>
      </c>
      <c r="AE18" s="563">
        <f t="shared" ca="1" si="0"/>
        <v>9</v>
      </c>
      <c r="AF18" s="563">
        <f t="shared" ca="1" si="0"/>
        <v>10</v>
      </c>
      <c r="AG18" s="563">
        <f t="shared" ca="1" si="0"/>
        <v>11</v>
      </c>
      <c r="AH18" s="563">
        <f t="shared" ca="1" si="0"/>
        <v>12</v>
      </c>
      <c r="AI18" s="563">
        <f t="shared" ca="1" si="0"/>
        <v>13</v>
      </c>
      <c r="AJ18" s="563">
        <f t="shared" ca="1" si="0"/>
        <v>14</v>
      </c>
      <c r="AK18" s="566"/>
      <c r="AL18" s="563">
        <v>15</v>
      </c>
    </row>
    <row r="19" spans="1:53" ht="22.5">
      <c r="A19" s="901">
        <v>1</v>
      </c>
      <c r="B19" s="279"/>
      <c r="C19" s="279"/>
      <c r="D19" s="279"/>
      <c r="E19" s="279"/>
      <c r="F19" s="296"/>
      <c r="G19" s="296"/>
      <c r="H19" s="296"/>
      <c r="J19" s="85"/>
      <c r="K19" s="85"/>
      <c r="L19" s="315">
        <f>mergeValue(A19)</f>
        <v>1</v>
      </c>
      <c r="M19" s="202" t="s">
        <v>23</v>
      </c>
      <c r="N19" s="925"/>
      <c r="O19" s="926"/>
      <c r="P19" s="926"/>
      <c r="Q19" s="926"/>
      <c r="R19" s="926"/>
      <c r="S19" s="926"/>
      <c r="T19" s="926"/>
      <c r="U19" s="926"/>
      <c r="V19" s="926"/>
      <c r="W19" s="926"/>
      <c r="X19" s="926"/>
      <c r="Y19" s="926"/>
      <c r="Z19" s="926"/>
      <c r="AA19" s="926"/>
      <c r="AB19" s="926"/>
      <c r="AC19" s="926"/>
      <c r="AD19" s="926"/>
      <c r="AE19" s="926"/>
      <c r="AF19" s="926"/>
      <c r="AG19" s="926"/>
      <c r="AH19" s="926"/>
      <c r="AI19" s="926"/>
      <c r="AJ19" s="926"/>
      <c r="AK19" s="926"/>
      <c r="AL19" s="616" t="s">
        <v>513</v>
      </c>
    </row>
    <row r="20" spans="1:53" ht="22.5">
      <c r="A20" s="901"/>
      <c r="B20" s="901">
        <v>1</v>
      </c>
      <c r="C20" s="279"/>
      <c r="D20" s="279"/>
      <c r="E20" s="279"/>
      <c r="F20" s="323"/>
      <c r="G20" s="324"/>
      <c r="H20" s="324"/>
      <c r="I20" s="210"/>
      <c r="J20" s="46"/>
      <c r="K20" s="35"/>
      <c r="L20" s="315" t="str">
        <f>mergeValue(A20) &amp;"."&amp; mergeValue(B20)</f>
        <v>1.1</v>
      </c>
      <c r="M20" s="157" t="s">
        <v>18</v>
      </c>
      <c r="N20" s="916"/>
      <c r="O20" s="902"/>
      <c r="P20" s="902"/>
      <c r="Q20" s="902"/>
      <c r="R20" s="902"/>
      <c r="S20" s="902"/>
      <c r="T20" s="902"/>
      <c r="U20" s="902"/>
      <c r="V20" s="902"/>
      <c r="W20" s="902"/>
      <c r="X20" s="902"/>
      <c r="Y20" s="902"/>
      <c r="Z20" s="902"/>
      <c r="AA20" s="902"/>
      <c r="AB20" s="902"/>
      <c r="AC20" s="902"/>
      <c r="AD20" s="902"/>
      <c r="AE20" s="902"/>
      <c r="AF20" s="902"/>
      <c r="AG20" s="902"/>
      <c r="AH20" s="902"/>
      <c r="AI20" s="902"/>
      <c r="AJ20" s="902"/>
      <c r="AK20" s="902"/>
      <c r="AL20" s="615" t="s">
        <v>514</v>
      </c>
    </row>
    <row r="21" spans="1:53" ht="45">
      <c r="A21" s="901"/>
      <c r="B21" s="901"/>
      <c r="C21" s="901">
        <v>1</v>
      </c>
      <c r="D21" s="279"/>
      <c r="E21" s="279"/>
      <c r="F21" s="323"/>
      <c r="G21" s="324"/>
      <c r="H21" s="324"/>
      <c r="I21" s="210"/>
      <c r="J21" s="46"/>
      <c r="K21" s="35"/>
      <c r="L21" s="315" t="str">
        <f>mergeValue(A21) &amp;"."&amp; mergeValue(B21)&amp;"."&amp; mergeValue(C21)</f>
        <v>1.1.1</v>
      </c>
      <c r="M21" s="158" t="s">
        <v>646</v>
      </c>
      <c r="N21" s="916"/>
      <c r="O21" s="902"/>
      <c r="P21" s="902"/>
      <c r="Q21" s="902"/>
      <c r="R21" s="902"/>
      <c r="S21" s="902"/>
      <c r="T21" s="902"/>
      <c r="U21" s="902"/>
      <c r="V21" s="902"/>
      <c r="W21" s="902"/>
      <c r="X21" s="902"/>
      <c r="Y21" s="902"/>
      <c r="Z21" s="902"/>
      <c r="AA21" s="902"/>
      <c r="AB21" s="902"/>
      <c r="AC21" s="902"/>
      <c r="AD21" s="902"/>
      <c r="AE21" s="902"/>
      <c r="AF21" s="902"/>
      <c r="AG21" s="902"/>
      <c r="AH21" s="902"/>
      <c r="AI21" s="902"/>
      <c r="AJ21" s="902"/>
      <c r="AK21" s="902"/>
      <c r="AL21" s="615" t="s">
        <v>683</v>
      </c>
    </row>
    <row r="22" spans="1:53" ht="20.100000000000001" customHeight="1">
      <c r="A22" s="901"/>
      <c r="B22" s="901"/>
      <c r="C22" s="901"/>
      <c r="D22" s="901">
        <v>1</v>
      </c>
      <c r="E22" s="279"/>
      <c r="F22" s="323"/>
      <c r="G22" s="324"/>
      <c r="H22" s="324"/>
      <c r="I22" s="904"/>
      <c r="J22" s="905"/>
      <c r="K22" s="862"/>
      <c r="L22" s="915" t="str">
        <f>mergeValue(A22) &amp;"."&amp; mergeValue(B22)&amp;"."&amp; mergeValue(C22)&amp;"."&amp; mergeValue(D22)</f>
        <v>1.1.1.1</v>
      </c>
      <c r="M22" s="917"/>
      <c r="N22" s="919"/>
      <c r="O22" s="896" t="s">
        <v>95</v>
      </c>
      <c r="P22" s="897"/>
      <c r="Q22" s="869" t="s">
        <v>87</v>
      </c>
      <c r="R22" s="893"/>
      <c r="S22" s="894">
        <v>1</v>
      </c>
      <c r="T22" s="920"/>
      <c r="U22" s="869" t="s">
        <v>87</v>
      </c>
      <c r="V22" s="893"/>
      <c r="W22" s="894" t="s">
        <v>95</v>
      </c>
      <c r="X22" s="923"/>
      <c r="Y22" s="869" t="s">
        <v>87</v>
      </c>
      <c r="Z22" s="188"/>
      <c r="AA22" s="112">
        <v>1</v>
      </c>
      <c r="AB22" s="580"/>
      <c r="AC22" s="556"/>
      <c r="AD22" s="556"/>
      <c r="AE22" s="557"/>
      <c r="AF22" s="556"/>
      <c r="AG22" s="727"/>
      <c r="AH22" s="555" t="s">
        <v>86</v>
      </c>
      <c r="AI22" s="727"/>
      <c r="AJ22" s="572" t="s">
        <v>87</v>
      </c>
      <c r="AK22" s="264"/>
      <c r="AL22" s="861" t="s">
        <v>684</v>
      </c>
      <c r="AM22" s="279" t="str">
        <f>strCheckDateOnDP(AC22:AK22,List06_10_DP)</f>
        <v/>
      </c>
      <c r="AN22" s="293" t="str">
        <f>IF(AND(COUNTIF(AO18:AO26,AO22)&gt;1,AO22&lt;&gt;""),"ErrUnique:HasDoubleConn","")</f>
        <v/>
      </c>
      <c r="AO22" s="293"/>
      <c r="AP22" s="293"/>
      <c r="AQ22" s="293"/>
      <c r="AR22" s="293"/>
      <c r="AS22" s="293"/>
    </row>
    <row r="23" spans="1:53" ht="20.100000000000001" customHeight="1">
      <c r="A23" s="901"/>
      <c r="B23" s="901"/>
      <c r="C23" s="901"/>
      <c r="D23" s="901"/>
      <c r="E23" s="279"/>
      <c r="F23" s="323"/>
      <c r="G23" s="324"/>
      <c r="H23" s="324"/>
      <c r="I23" s="904"/>
      <c r="J23" s="905"/>
      <c r="K23" s="862"/>
      <c r="L23" s="906"/>
      <c r="M23" s="918"/>
      <c r="N23" s="919"/>
      <c r="O23" s="896"/>
      <c r="P23" s="897"/>
      <c r="Q23" s="869"/>
      <c r="R23" s="893"/>
      <c r="S23" s="894"/>
      <c r="T23" s="921"/>
      <c r="U23" s="869"/>
      <c r="V23" s="893"/>
      <c r="W23" s="894"/>
      <c r="X23" s="924"/>
      <c r="Y23" s="869"/>
      <c r="Z23" s="418"/>
      <c r="AA23" s="203"/>
      <c r="AB23" s="203"/>
      <c r="AC23" s="246"/>
      <c r="AD23" s="246"/>
      <c r="AE23" s="246"/>
      <c r="AF23" s="281" t="str">
        <f>AG22 &amp; "-" &amp; AI22</f>
        <v>-</v>
      </c>
      <c r="AG23" s="281"/>
      <c r="AH23" s="281"/>
      <c r="AI23" s="281"/>
      <c r="AJ23" s="281" t="s">
        <v>87</v>
      </c>
      <c r="AK23" s="421"/>
      <c r="AL23" s="861"/>
      <c r="AN23" s="293"/>
      <c r="AO23" s="293"/>
      <c r="AP23" s="293"/>
      <c r="AQ23" s="293"/>
      <c r="AR23" s="293"/>
      <c r="AS23" s="293"/>
    </row>
    <row r="24" spans="1:53" ht="20.100000000000001" customHeight="1">
      <c r="A24" s="901"/>
      <c r="B24" s="901"/>
      <c r="C24" s="901"/>
      <c r="D24" s="901"/>
      <c r="E24" s="279"/>
      <c r="F24" s="323"/>
      <c r="G24" s="324"/>
      <c r="H24" s="324"/>
      <c r="I24" s="904"/>
      <c r="J24" s="905"/>
      <c r="K24" s="862"/>
      <c r="L24" s="906"/>
      <c r="M24" s="918"/>
      <c r="N24" s="919"/>
      <c r="O24" s="896"/>
      <c r="P24" s="897"/>
      <c r="Q24" s="869"/>
      <c r="R24" s="893"/>
      <c r="S24" s="894"/>
      <c r="T24" s="922"/>
      <c r="U24" s="869"/>
      <c r="V24" s="420"/>
      <c r="W24" s="174"/>
      <c r="X24" s="203"/>
      <c r="Y24" s="245"/>
      <c r="Z24" s="245"/>
      <c r="AA24" s="245"/>
      <c r="AB24" s="245"/>
      <c r="AC24" s="246"/>
      <c r="AD24" s="246"/>
      <c r="AE24" s="246"/>
      <c r="AF24" s="246"/>
      <c r="AG24" s="247"/>
      <c r="AH24" s="193"/>
      <c r="AI24" s="193"/>
      <c r="AJ24" s="247"/>
      <c r="AK24" s="183"/>
      <c r="AL24" s="861"/>
      <c r="AN24" s="293"/>
      <c r="AO24" s="293"/>
      <c r="AP24" s="293"/>
      <c r="AQ24" s="293"/>
      <c r="AR24" s="293"/>
      <c r="AS24" s="293"/>
    </row>
    <row r="25" spans="1:53" ht="20.100000000000001" customHeight="1">
      <c r="A25" s="901"/>
      <c r="B25" s="901"/>
      <c r="C25" s="901"/>
      <c r="D25" s="901"/>
      <c r="E25" s="279"/>
      <c r="F25" s="323"/>
      <c r="G25" s="324"/>
      <c r="H25" s="324"/>
      <c r="I25" s="904"/>
      <c r="J25" s="905"/>
      <c r="K25" s="862"/>
      <c r="L25" s="906"/>
      <c r="M25" s="918"/>
      <c r="N25" s="919"/>
      <c r="O25" s="896"/>
      <c r="P25" s="897"/>
      <c r="Q25" s="869"/>
      <c r="R25" s="248"/>
      <c r="S25" s="250"/>
      <c r="T25" s="249"/>
      <c r="U25" s="245"/>
      <c r="V25" s="245"/>
      <c r="W25" s="245"/>
      <c r="X25" s="245"/>
      <c r="Y25" s="245"/>
      <c r="Z25" s="245"/>
      <c r="AA25" s="245"/>
      <c r="AB25" s="245"/>
      <c r="AC25" s="246"/>
      <c r="AD25" s="246"/>
      <c r="AE25" s="246"/>
      <c r="AF25" s="246"/>
      <c r="AG25" s="247"/>
      <c r="AH25" s="193"/>
      <c r="AI25" s="193"/>
      <c r="AJ25" s="247"/>
      <c r="AK25" s="183"/>
      <c r="AL25" s="861"/>
      <c r="AN25" s="293"/>
      <c r="AO25" s="293"/>
      <c r="AP25" s="293"/>
      <c r="AQ25" s="293"/>
      <c r="AR25" s="293"/>
      <c r="AS25" s="293"/>
    </row>
    <row r="26" spans="1:53" customFormat="1" ht="20.100000000000001" customHeight="1">
      <c r="A26" s="901"/>
      <c r="B26" s="901"/>
      <c r="C26" s="901"/>
      <c r="D26" s="901"/>
      <c r="E26" s="325"/>
      <c r="F26" s="326"/>
      <c r="G26" s="325"/>
      <c r="H26" s="325"/>
      <c r="I26" s="904"/>
      <c r="J26" s="905"/>
      <c r="K26" s="862"/>
      <c r="L26" s="906"/>
      <c r="M26" s="918"/>
      <c r="N26" s="419"/>
      <c r="O26" s="162"/>
      <c r="P26" s="203" t="s">
        <v>395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251"/>
      <c r="AL26" s="861"/>
      <c r="AM26" s="283"/>
      <c r="AN26" s="283"/>
      <c r="AO26" s="294"/>
      <c r="AP26" s="294"/>
      <c r="AQ26" s="294"/>
      <c r="AR26" s="294"/>
      <c r="AS26" s="294"/>
      <c r="AT26" s="283"/>
      <c r="AU26" s="283"/>
      <c r="AV26" s="283"/>
      <c r="AW26" s="283"/>
    </row>
    <row r="27" spans="1:53" customFormat="1" ht="15" customHeight="1">
      <c r="A27" s="901"/>
      <c r="B27" s="901"/>
      <c r="C27" s="901"/>
      <c r="D27" s="325"/>
      <c r="E27" s="325"/>
      <c r="F27" s="323"/>
      <c r="G27" s="325"/>
      <c r="H27" s="325"/>
      <c r="I27" s="177"/>
      <c r="J27" s="84"/>
      <c r="K27" s="177"/>
      <c r="L27" s="304"/>
      <c r="M27" s="161" t="s">
        <v>5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83"/>
      <c r="AL27" s="861"/>
      <c r="AM27" s="283"/>
      <c r="AN27" s="283"/>
      <c r="AO27" s="294"/>
      <c r="AP27" s="294"/>
      <c r="AQ27" s="294"/>
      <c r="AR27" s="294"/>
      <c r="AS27" s="294"/>
      <c r="AT27" s="283"/>
      <c r="AU27" s="283"/>
      <c r="AV27" s="283"/>
      <c r="AW27" s="283"/>
    </row>
    <row r="28" spans="1:53" customFormat="1" ht="15" customHeight="1">
      <c r="A28" s="901"/>
      <c r="B28" s="901"/>
      <c r="C28" s="325"/>
      <c r="D28" s="325"/>
      <c r="E28" s="325"/>
      <c r="F28" s="323"/>
      <c r="G28" s="325"/>
      <c r="H28" s="325"/>
      <c r="I28" s="177"/>
      <c r="J28" s="84"/>
      <c r="K28" s="177"/>
      <c r="L28" s="111"/>
      <c r="M28" s="160" t="s">
        <v>389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55"/>
      <c r="AD28" s="155"/>
      <c r="AE28" s="155"/>
      <c r="AF28" s="155"/>
      <c r="AG28" s="247"/>
      <c r="AH28" s="161"/>
      <c r="AI28" s="192"/>
      <c r="AJ28" s="160"/>
      <c r="AK28" s="193"/>
      <c r="AL28" s="1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</row>
    <row r="29" spans="1:53" customFormat="1" ht="15" customHeight="1">
      <c r="A29" s="901"/>
      <c r="B29" s="325"/>
      <c r="C29" s="325"/>
      <c r="D29" s="325"/>
      <c r="E29" s="325"/>
      <c r="F29" s="323"/>
      <c r="G29" s="325"/>
      <c r="H29" s="325"/>
      <c r="I29" s="177"/>
      <c r="J29" s="84"/>
      <c r="K29" s="177"/>
      <c r="L29" s="111"/>
      <c r="M29" s="174" t="s">
        <v>21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55"/>
      <c r="AD29" s="155"/>
      <c r="AE29" s="155"/>
      <c r="AF29" s="155"/>
      <c r="AG29" s="247"/>
      <c r="AH29" s="161"/>
      <c r="AI29" s="192"/>
      <c r="AJ29" s="160"/>
      <c r="AK29" s="193"/>
      <c r="AL29" s="1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</row>
    <row r="30" spans="1:53" customFormat="1" ht="15" customHeight="1">
      <c r="F30" s="176"/>
      <c r="G30" s="177"/>
      <c r="H30" s="177"/>
      <c r="I30" s="211"/>
      <c r="J30" s="84"/>
      <c r="L30" s="111"/>
      <c r="M30" s="203" t="s">
        <v>311</v>
      </c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155"/>
      <c r="AD30" s="155"/>
      <c r="AE30" s="155"/>
      <c r="AF30" s="155"/>
      <c r="AG30" s="247"/>
      <c r="AH30" s="161"/>
      <c r="AI30" s="192"/>
      <c r="AJ30" s="160"/>
      <c r="AK30" s="193"/>
      <c r="AL30" s="1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</row>
    <row r="31" spans="1:53" ht="3" customHeight="1">
      <c r="AM31" s="35"/>
      <c r="AX31" s="279"/>
    </row>
    <row r="32" spans="1:53" ht="14.25" customHeight="1">
      <c r="L32" s="607">
        <v>1</v>
      </c>
      <c r="M32" s="209" t="s">
        <v>708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06"/>
      <c r="AZ32" s="206"/>
      <c r="BA32" s="206"/>
    </row>
    <row r="33" spans="12:52" s="35" customFormat="1" ht="14.25" customHeight="1"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07"/>
      <c r="AY33" s="207"/>
      <c r="AZ33" s="207"/>
    </row>
  </sheetData>
  <sheetProtection password="FA9C" sheet="1" objects="1" scenarios="1" formatColumns="0" formatRows="0"/>
  <dataConsolidate leftLabels="1"/>
  <mergeCells count="54"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212</v>
      </c>
    </row>
    <row r="2" spans="1:20" ht="22.5">
      <c r="F2" s="856" t="s">
        <v>531</v>
      </c>
      <c r="G2" s="857"/>
      <c r="H2" s="858"/>
      <c r="I2" s="575"/>
    </row>
    <row r="3" spans="1:20" ht="3" customHeight="1"/>
    <row r="4" spans="1:20" s="240" customFormat="1" ht="11.25">
      <c r="A4" s="295"/>
      <c r="B4" s="295"/>
      <c r="C4" s="295"/>
      <c r="D4" s="295"/>
      <c r="F4" s="813" t="s">
        <v>485</v>
      </c>
      <c r="G4" s="813"/>
      <c r="H4" s="813"/>
      <c r="I4" s="859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94</v>
      </c>
      <c r="G5" s="453" t="s">
        <v>488</v>
      </c>
      <c r="H5" s="430" t="s">
        <v>473</v>
      </c>
      <c r="I5" s="859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95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9">
        <v>1</v>
      </c>
      <c r="G7" s="536" t="s">
        <v>532</v>
      </c>
      <c r="H7" s="429" t="str">
        <f>IF(dateCh="","",dateCh)</f>
        <v>28.11.2022</v>
      </c>
      <c r="I7" s="268" t="s">
        <v>533</v>
      </c>
      <c r="J7" s="448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0">
        <v>1</v>
      </c>
      <c r="B8" s="295"/>
      <c r="C8" s="295"/>
      <c r="D8" s="295"/>
      <c r="F8" s="449" t="str">
        <f>"2." &amp;mergeValue(A8)</f>
        <v>2.1</v>
      </c>
      <c r="G8" s="536" t="s">
        <v>534</v>
      </c>
      <c r="H8" s="429" t="str">
        <f>IF('Перечень тарифов'!R21="","наименование отсутствует","" &amp; 'Перечень тарифов'!R21 &amp; "")</f>
        <v>наименование отсутствует</v>
      </c>
      <c r="I8" s="268" t="s">
        <v>632</v>
      </c>
      <c r="J8" s="448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0"/>
      <c r="B9" s="295"/>
      <c r="C9" s="295"/>
      <c r="D9" s="295"/>
      <c r="F9" s="449" t="str">
        <f>"3." &amp;mergeValue(A9)</f>
        <v>3.1</v>
      </c>
      <c r="G9" s="536" t="s">
        <v>535</v>
      </c>
      <c r="H9" s="429" t="str">
        <f>IF('Перечень тарифов'!F21="","наименование отсутствует","" &amp; 'Перечень тарифов'!F21 &amp; "")</f>
        <v>Горячее водоснабжение</v>
      </c>
      <c r="I9" s="268" t="s">
        <v>630</v>
      </c>
      <c r="J9" s="448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0"/>
      <c r="B10" s="295"/>
      <c r="C10" s="295"/>
      <c r="D10" s="295"/>
      <c r="F10" s="449" t="str">
        <f>"4."&amp;mergeValue(A10)</f>
        <v>4.1</v>
      </c>
      <c r="G10" s="536" t="s">
        <v>536</v>
      </c>
      <c r="H10" s="430" t="s">
        <v>489</v>
      </c>
      <c r="I10" s="268"/>
      <c r="J10" s="448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0"/>
      <c r="B11" s="860">
        <v>1</v>
      </c>
      <c r="C11" s="582"/>
      <c r="D11" s="582"/>
      <c r="F11" s="449" t="str">
        <f>"4."&amp;mergeValue(A11) &amp;"."&amp;mergeValue(B11)</f>
        <v>4.1.1</v>
      </c>
      <c r="G11" s="436" t="s">
        <v>634</v>
      </c>
      <c r="H11" s="429" t="str">
        <f>IF(region_name="","",region_name)</f>
        <v>Ростовская область</v>
      </c>
      <c r="I11" s="268" t="s">
        <v>539</v>
      </c>
      <c r="J11" s="448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0"/>
      <c r="B12" s="860"/>
      <c r="C12" s="860">
        <v>1</v>
      </c>
      <c r="D12" s="582"/>
      <c r="F12" s="449" t="str">
        <f>"4."&amp;mergeValue(A12) &amp;"."&amp;mergeValue(B12)&amp;"."&amp;mergeValue(C12)</f>
        <v>4.1.1.1</v>
      </c>
      <c r="G12" s="457" t="s">
        <v>537</v>
      </c>
      <c r="H12" s="429" t="str">
        <f>IF(Территории!H13="","","" &amp; Территории!H13 &amp; "")</f>
        <v>Егорлыкский район</v>
      </c>
      <c r="I12" s="268" t="s">
        <v>540</v>
      </c>
      <c r="J12" s="448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56.25">
      <c r="A13" s="860"/>
      <c r="B13" s="860"/>
      <c r="C13" s="860"/>
      <c r="D13" s="582">
        <v>1</v>
      </c>
      <c r="F13" s="449" t="str">
        <f>"4."&amp;mergeValue(A13) &amp;"."&amp;mergeValue(B13)&amp;"."&amp;mergeValue(C13)&amp;"."&amp;mergeValue(D13)</f>
        <v>4.1.1.1.1</v>
      </c>
      <c r="G13" s="539" t="s">
        <v>538</v>
      </c>
      <c r="H13" s="429" t="str">
        <f>IF(Территории!R14="","","" &amp; Территории!R14 &amp; "")</f>
        <v>Егорлыкское сельское поселение (60615417)</v>
      </c>
      <c r="I13" s="767" t="s">
        <v>633</v>
      </c>
      <c r="J13" s="448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438" customFormat="1" ht="3" customHeight="1">
      <c r="A14" s="440"/>
      <c r="B14" s="440"/>
      <c r="C14" s="440"/>
      <c r="D14" s="440"/>
      <c r="F14" s="437"/>
      <c r="G14" s="537"/>
      <c r="H14" s="538"/>
      <c r="I14" s="318"/>
      <c r="J14" s="440"/>
      <c r="K14" s="440"/>
      <c r="L14" s="440"/>
      <c r="M14" s="440"/>
      <c r="N14" s="440"/>
      <c r="O14" s="440"/>
      <c r="P14" s="440"/>
      <c r="Q14" s="440"/>
      <c r="R14" s="440"/>
      <c r="S14" s="440"/>
      <c r="T14" s="440"/>
    </row>
    <row r="15" spans="1:20" s="438" customFormat="1" ht="15" customHeight="1">
      <c r="A15" s="440"/>
      <c r="B15" s="440"/>
      <c r="C15" s="440"/>
      <c r="D15" s="440"/>
      <c r="F15" s="437"/>
      <c r="G15" s="855" t="s">
        <v>635</v>
      </c>
      <c r="H15" s="855"/>
      <c r="I15" s="318"/>
      <c r="J15" s="440"/>
      <c r="K15" s="440"/>
      <c r="L15" s="440"/>
      <c r="M15" s="440"/>
      <c r="N15" s="440"/>
      <c r="O15" s="440"/>
      <c r="P15" s="440"/>
      <c r="Q15" s="440"/>
      <c r="R15" s="440"/>
      <c r="S15" s="440"/>
      <c r="T15" s="440"/>
    </row>
  </sheetData>
  <sheetProtection algorithmName="SHA-512" hashValue="Ta3PRpc01Yan35NtcTulWqiMmXRrMEM9HBZI5ce8+KTmqvJ0fd+AEoef1qa0XIn99b6KeogJz/tM5Yx9Na3QsQ==" saltValue="w7GCT1SQPfBctphtklSZt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abSelected="1" topLeftCell="C4" zoomScaleNormal="100" workbookViewId="0">
      <selection activeCell="F28" sqref="F28"/>
    </sheetView>
  </sheetViews>
  <sheetFormatPr defaultColWidth="10.5703125" defaultRowHeight="14.25"/>
  <cols>
    <col min="1" max="1" width="9.140625" style="95" hidden="1" customWidth="1"/>
    <col min="2" max="2" width="9.140625" style="235" hidden="1" customWidth="1"/>
    <col min="3" max="3" width="3.7109375" style="86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293"/>
    <col min="11" max="16384" width="10.5703125" style="35"/>
  </cols>
  <sheetData>
    <row r="1" spans="1:16" hidden="1">
      <c r="M1" s="531"/>
      <c r="N1" s="531"/>
      <c r="P1" s="531"/>
    </row>
    <row r="2" spans="1:16" hidden="1"/>
    <row r="3" spans="1:16" hidden="1"/>
    <row r="4" spans="1:16" ht="3" customHeight="1">
      <c r="C4" s="85"/>
      <c r="D4" s="36"/>
      <c r="E4" s="36"/>
      <c r="F4" s="37"/>
      <c r="G4" s="37"/>
    </row>
    <row r="5" spans="1:16" ht="22.5">
      <c r="C5" s="85"/>
      <c r="D5" s="891" t="s">
        <v>685</v>
      </c>
      <c r="E5" s="891"/>
      <c r="F5" s="891"/>
      <c r="G5" s="577"/>
    </row>
    <row r="6" spans="1:16" ht="3" customHeight="1">
      <c r="C6" s="85"/>
      <c r="D6" s="36"/>
      <c r="E6" s="83"/>
      <c r="F6" s="82"/>
      <c r="G6" s="388"/>
    </row>
    <row r="7" spans="1:16">
      <c r="C7" s="85"/>
      <c r="D7" s="892" t="s">
        <v>485</v>
      </c>
      <c r="E7" s="892"/>
      <c r="F7" s="892"/>
      <c r="G7" s="927" t="s">
        <v>486</v>
      </c>
    </row>
    <row r="8" spans="1:16">
      <c r="C8" s="85"/>
      <c r="D8" s="103" t="s">
        <v>94</v>
      </c>
      <c r="E8" s="115" t="s">
        <v>488</v>
      </c>
      <c r="F8" s="115" t="s">
        <v>487</v>
      </c>
      <c r="G8" s="927"/>
    </row>
    <row r="9" spans="1:16" ht="12" customHeight="1">
      <c r="C9" s="85"/>
      <c r="D9" s="41" t="s">
        <v>95</v>
      </c>
      <c r="E9" s="41" t="s">
        <v>51</v>
      </c>
      <c r="F9" s="41" t="s">
        <v>52</v>
      </c>
      <c r="G9" s="41" t="s">
        <v>53</v>
      </c>
    </row>
    <row r="10" spans="1:16" ht="33.75">
      <c r="A10" s="387"/>
      <c r="C10" s="85"/>
      <c r="D10" s="236">
        <v>1</v>
      </c>
      <c r="E10" s="397" t="s">
        <v>649</v>
      </c>
      <c r="F10" s="398" t="s">
        <v>489</v>
      </c>
      <c r="G10" s="268"/>
    </row>
    <row r="11" spans="1:16" ht="22.5">
      <c r="A11" s="387"/>
      <c r="C11" s="85"/>
      <c r="D11" s="236" t="s">
        <v>297</v>
      </c>
      <c r="E11" s="390" t="s">
        <v>490</v>
      </c>
      <c r="F11" s="398" t="s">
        <v>489</v>
      </c>
      <c r="G11" s="268"/>
    </row>
    <row r="12" spans="1:16" ht="20.100000000000001" customHeight="1">
      <c r="A12" s="387"/>
      <c r="C12" s="85"/>
      <c r="D12" s="236" t="s">
        <v>8</v>
      </c>
      <c r="E12" s="786" t="s">
        <v>1814</v>
      </c>
      <c r="F12" s="389" t="s">
        <v>1813</v>
      </c>
      <c r="G12" s="872" t="s">
        <v>640</v>
      </c>
    </row>
    <row r="13" spans="1:16" ht="15" customHeight="1">
      <c r="A13" s="387"/>
      <c r="C13" s="85"/>
      <c r="D13" s="116"/>
      <c r="E13" s="404" t="s">
        <v>330</v>
      </c>
      <c r="F13" s="401"/>
      <c r="G13" s="874"/>
    </row>
    <row r="14" spans="1:16" ht="22.5">
      <c r="A14" s="387"/>
      <c r="C14" s="85"/>
      <c r="D14" s="236" t="s">
        <v>331</v>
      </c>
      <c r="E14" s="390" t="s">
        <v>650</v>
      </c>
      <c r="F14" s="398" t="s">
        <v>489</v>
      </c>
      <c r="G14" s="268"/>
    </row>
    <row r="15" spans="1:16" ht="42.95" customHeight="1">
      <c r="A15" s="387"/>
      <c r="C15" s="85"/>
      <c r="D15" s="236" t="s">
        <v>474</v>
      </c>
      <c r="E15" s="780"/>
      <c r="F15" s="781"/>
      <c r="G15" s="872" t="s">
        <v>651</v>
      </c>
    </row>
    <row r="16" spans="1:16" ht="15" customHeight="1">
      <c r="A16" s="387"/>
      <c r="C16" s="85"/>
      <c r="D16" s="116"/>
      <c r="E16" s="404" t="s">
        <v>330</v>
      </c>
      <c r="F16" s="401"/>
      <c r="G16" s="874"/>
    </row>
  </sheetData>
  <sheetProtection algorithmName="SHA-512" hashValue="hzjvLYRi8LN2UrpB16hN5aoqw5a1NNNgqRkSlZZfMisExEF7H5FBrrRlSAst3ZuW1djIk9aeYcB1HbUSD6puTQ==" saltValue="xwrU1irZvkOg3wDoi4JF+A==" spinCount="100000" sheet="1" objects="1" scenarios="1" formatColumns="0" formatRows="0"/>
  <dataConsolidate leftLabels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1.8'!$F$12" tooltip="Кликните по гиперссылке, чтобы перейти по ссылке на обосновывающие документы или отредактировать её" display="https://portal.eias.ru/Portal/DownloadPage.aspx?type=12&amp;guid=761de5a8-22d9-4400-9f3e-4b8e0e4f85e6"/>
    <hyperlink ref="E12" location="'Форма 1.8'!$E$12" tooltip="Кликните по гиперссылке, чтобы перейти по ссылке на обосновывающие документы или отредактировать её" display="Договоргорячеговодоснабжения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5" hidden="1" customWidth="1"/>
    <col min="2" max="2" width="9.140625" style="235" hidden="1" customWidth="1"/>
    <col min="3" max="3" width="3.7109375" style="86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293"/>
    <col min="13" max="16384" width="10.5703125" style="35"/>
  </cols>
  <sheetData>
    <row r="1" spans="1:29" hidden="1">
      <c r="P1" s="477"/>
      <c r="AC1" s="531"/>
    </row>
    <row r="2" spans="1:29" hidden="1"/>
    <row r="3" spans="1:29" hidden="1"/>
    <row r="4" spans="1:29" ht="3" customHeight="1">
      <c r="C4" s="85"/>
      <c r="D4" s="36"/>
      <c r="E4" s="36"/>
      <c r="F4" s="36"/>
      <c r="G4" s="36"/>
      <c r="H4" s="37"/>
      <c r="I4" s="37"/>
    </row>
    <row r="5" spans="1:29" ht="26.1" customHeight="1">
      <c r="C5" s="85"/>
      <c r="D5" s="891" t="s">
        <v>686</v>
      </c>
      <c r="E5" s="891"/>
      <c r="F5" s="891"/>
      <c r="G5" s="891"/>
      <c r="H5" s="891"/>
      <c r="I5" s="450"/>
    </row>
    <row r="6" spans="1:29" ht="3" customHeight="1">
      <c r="C6" s="85"/>
      <c r="D6" s="36"/>
      <c r="E6" s="83"/>
      <c r="F6" s="83"/>
      <c r="G6" s="83"/>
      <c r="H6" s="82"/>
      <c r="I6" s="388"/>
    </row>
    <row r="7" spans="1:29" ht="21" customHeight="1">
      <c r="C7" s="85"/>
      <c r="D7" s="892" t="s">
        <v>485</v>
      </c>
      <c r="E7" s="892"/>
      <c r="F7" s="892"/>
      <c r="G7" s="892"/>
      <c r="H7" s="892"/>
      <c r="I7" s="927" t="s">
        <v>486</v>
      </c>
    </row>
    <row r="8" spans="1:29" ht="21" customHeight="1">
      <c r="C8" s="85"/>
      <c r="D8" s="103" t="s">
        <v>94</v>
      </c>
      <c r="E8" s="115" t="s">
        <v>488</v>
      </c>
      <c r="F8" s="115"/>
      <c r="G8" s="115" t="s">
        <v>473</v>
      </c>
      <c r="H8" s="115" t="s">
        <v>487</v>
      </c>
      <c r="I8" s="927"/>
    </row>
    <row r="9" spans="1:29" ht="12" customHeight="1">
      <c r="C9" s="85"/>
      <c r="D9" s="41" t="s">
        <v>95</v>
      </c>
      <c r="E9" s="41" t="s">
        <v>51</v>
      </c>
      <c r="F9" s="41"/>
      <c r="G9" s="41" t="s">
        <v>52</v>
      </c>
      <c r="H9" s="41" t="s">
        <v>53</v>
      </c>
      <c r="I9" s="41" t="s">
        <v>70</v>
      </c>
    </row>
    <row r="10" spans="1:29">
      <c r="A10" s="387"/>
      <c r="C10" s="85"/>
      <c r="D10" s="236">
        <v>1</v>
      </c>
      <c r="E10" s="930" t="s">
        <v>491</v>
      </c>
      <c r="F10" s="930"/>
      <c r="G10" s="930"/>
      <c r="H10" s="930"/>
      <c r="I10" s="410"/>
    </row>
    <row r="11" spans="1:29" ht="20.100000000000001" customHeight="1">
      <c r="A11" s="387"/>
      <c r="C11" s="85"/>
      <c r="D11" s="236" t="s">
        <v>297</v>
      </c>
      <c r="E11" s="390" t="s">
        <v>492</v>
      </c>
      <c r="F11" s="398"/>
      <c r="G11" s="552"/>
      <c r="H11" s="398" t="s">
        <v>489</v>
      </c>
      <c r="I11" s="268" t="s">
        <v>493</v>
      </c>
    </row>
    <row r="12" spans="1:29" ht="56.25">
      <c r="A12" s="387"/>
      <c r="C12" s="85"/>
      <c r="D12" s="236" t="s">
        <v>331</v>
      </c>
      <c r="E12" s="390" t="s">
        <v>494</v>
      </c>
      <c r="F12" s="398"/>
      <c r="G12" s="533"/>
      <c r="H12" s="425"/>
      <c r="I12" s="534" t="s">
        <v>687</v>
      </c>
    </row>
    <row r="13" spans="1:29" ht="22.5">
      <c r="A13" s="387"/>
      <c r="B13" s="235">
        <v>3</v>
      </c>
      <c r="C13" s="85"/>
      <c r="D13" s="236">
        <v>2</v>
      </c>
      <c r="E13" s="469" t="s">
        <v>652</v>
      </c>
      <c r="F13" s="398"/>
      <c r="G13" s="398" t="s">
        <v>489</v>
      </c>
      <c r="H13" s="425"/>
      <c r="I13" s="535" t="s">
        <v>495</v>
      </c>
    </row>
    <row r="14" spans="1:29" ht="39" customHeight="1">
      <c r="A14" s="387"/>
      <c r="C14" s="85"/>
      <c r="D14" s="236">
        <v>3</v>
      </c>
      <c r="E14" s="928" t="s">
        <v>653</v>
      </c>
      <c r="F14" s="928"/>
      <c r="G14" s="928"/>
      <c r="H14" s="928"/>
      <c r="I14" s="532"/>
    </row>
    <row r="15" spans="1:29" ht="20.100000000000001" customHeight="1">
      <c r="A15" s="387"/>
      <c r="C15" s="85"/>
      <c r="D15" s="236" t="s">
        <v>475</v>
      </c>
      <c r="E15" s="399"/>
      <c r="F15" s="398"/>
      <c r="G15" s="398" t="s">
        <v>489</v>
      </c>
      <c r="H15" s="425"/>
      <c r="I15" s="872" t="s">
        <v>520</v>
      </c>
    </row>
    <row r="16" spans="1:29" ht="15" customHeight="1">
      <c r="A16" s="387"/>
      <c r="C16" s="85"/>
      <c r="D16" s="116"/>
      <c r="E16" s="403" t="s">
        <v>330</v>
      </c>
      <c r="F16" s="404"/>
      <c r="G16" s="404"/>
      <c r="H16" s="401"/>
      <c r="I16" s="874"/>
    </row>
    <row r="17" spans="1:12" ht="69" customHeight="1">
      <c r="A17" s="387"/>
      <c r="B17" s="235">
        <v>3</v>
      </c>
      <c r="C17" s="85"/>
      <c r="D17" s="236">
        <v>4</v>
      </c>
      <c r="E17" s="928" t="s">
        <v>688</v>
      </c>
      <c r="F17" s="928"/>
      <c r="G17" s="928"/>
      <c r="H17" s="928"/>
      <c r="I17" s="532"/>
    </row>
    <row r="18" spans="1:12" ht="20.100000000000001" customHeight="1">
      <c r="A18" s="387"/>
      <c r="C18" s="85"/>
      <c r="D18" s="236" t="s">
        <v>476</v>
      </c>
      <c r="E18" s="405" t="s">
        <v>496</v>
      </c>
      <c r="F18" s="398"/>
      <c r="G18" s="533"/>
      <c r="H18" s="398" t="s">
        <v>489</v>
      </c>
      <c r="I18" s="861" t="s">
        <v>521</v>
      </c>
    </row>
    <row r="19" spans="1:12" ht="15" customHeight="1">
      <c r="A19" s="387"/>
      <c r="C19" s="85"/>
      <c r="D19" s="116"/>
      <c r="E19" s="403" t="s">
        <v>330</v>
      </c>
      <c r="F19" s="404"/>
      <c r="G19" s="404"/>
      <c r="H19" s="401"/>
      <c r="I19" s="861"/>
    </row>
    <row r="20" spans="1:12" ht="30" customHeight="1">
      <c r="A20" s="387"/>
      <c r="B20" s="235">
        <v>3</v>
      </c>
      <c r="C20" s="85"/>
      <c r="D20" s="236">
        <v>5</v>
      </c>
      <c r="E20" s="928" t="s">
        <v>654</v>
      </c>
      <c r="F20" s="928"/>
      <c r="G20" s="928"/>
      <c r="H20" s="928"/>
      <c r="I20" s="532"/>
    </row>
    <row r="21" spans="1:12" ht="26.1" customHeight="1">
      <c r="A21" s="387"/>
      <c r="C21" s="85"/>
      <c r="D21" s="236" t="s">
        <v>477</v>
      </c>
      <c r="E21" s="929" t="s">
        <v>655</v>
      </c>
      <c r="F21" s="929"/>
      <c r="G21" s="929"/>
      <c r="H21" s="929"/>
      <c r="I21" s="532"/>
    </row>
    <row r="22" spans="1:12" ht="32.1" customHeight="1">
      <c r="A22" s="387"/>
      <c r="C22" s="85"/>
      <c r="D22" s="236" t="s">
        <v>478</v>
      </c>
      <c r="E22" s="406" t="s">
        <v>497</v>
      </c>
      <c r="F22" s="398"/>
      <c r="G22" s="533"/>
      <c r="H22" s="398" t="s">
        <v>489</v>
      </c>
      <c r="I22" s="861" t="s">
        <v>656</v>
      </c>
    </row>
    <row r="23" spans="1:12" ht="15" customHeight="1">
      <c r="A23" s="387"/>
      <c r="C23" s="85"/>
      <c r="D23" s="116"/>
      <c r="E23" s="404" t="s">
        <v>330</v>
      </c>
      <c r="F23" s="400"/>
      <c r="G23" s="400"/>
      <c r="H23" s="401"/>
      <c r="I23" s="861"/>
    </row>
    <row r="24" spans="1:12" ht="14.25" customHeight="1">
      <c r="A24" s="387"/>
      <c r="C24" s="85"/>
      <c r="D24" s="236" t="s">
        <v>479</v>
      </c>
      <c r="E24" s="929" t="s">
        <v>657</v>
      </c>
      <c r="F24" s="929"/>
      <c r="G24" s="929"/>
      <c r="H24" s="929"/>
      <c r="I24" s="532"/>
    </row>
    <row r="25" spans="1:12" ht="54.95" customHeight="1">
      <c r="A25" s="387"/>
      <c r="C25" s="85"/>
      <c r="D25" s="236" t="s">
        <v>480</v>
      </c>
      <c r="E25" s="406" t="s">
        <v>499</v>
      </c>
      <c r="F25" s="398"/>
      <c r="G25" s="533"/>
      <c r="H25" s="398" t="s">
        <v>489</v>
      </c>
      <c r="I25" s="861" t="s">
        <v>641</v>
      </c>
    </row>
    <row r="26" spans="1:12" ht="15" customHeight="1">
      <c r="A26" s="387"/>
      <c r="C26" s="85"/>
      <c r="D26" s="116"/>
      <c r="E26" s="404" t="s">
        <v>330</v>
      </c>
      <c r="F26" s="400"/>
      <c r="G26" s="400"/>
      <c r="H26" s="401"/>
      <c r="I26" s="861"/>
    </row>
    <row r="27" spans="1:12" ht="26.1" customHeight="1">
      <c r="A27" s="387"/>
      <c r="C27" s="85"/>
      <c r="D27" s="236" t="s">
        <v>481</v>
      </c>
      <c r="E27" s="929" t="s">
        <v>658</v>
      </c>
      <c r="F27" s="929"/>
      <c r="G27" s="929"/>
      <c r="H27" s="929"/>
      <c r="I27" s="532"/>
    </row>
    <row r="28" spans="1:12" ht="32.1" customHeight="1">
      <c r="A28" s="387"/>
      <c r="C28" s="85"/>
      <c r="D28" s="236" t="s">
        <v>482</v>
      </c>
      <c r="E28" s="406" t="s">
        <v>498</v>
      </c>
      <c r="F28" s="398"/>
      <c r="G28" s="409"/>
      <c r="H28" s="398" t="s">
        <v>489</v>
      </c>
      <c r="I28" s="872" t="s">
        <v>659</v>
      </c>
      <c r="L28" s="293" t="s">
        <v>616</v>
      </c>
    </row>
    <row r="29" spans="1:12" ht="15" customHeight="1">
      <c r="A29" s="387"/>
      <c r="C29" s="85"/>
      <c r="D29" s="116"/>
      <c r="E29" s="404" t="s">
        <v>330</v>
      </c>
      <c r="F29" s="400"/>
      <c r="G29" s="400"/>
      <c r="H29" s="401"/>
      <c r="I29" s="874"/>
    </row>
    <row r="30" spans="1:12" ht="59.25" customHeight="1">
      <c r="A30" s="387"/>
      <c r="B30" s="235">
        <v>3</v>
      </c>
      <c r="C30" s="85"/>
      <c r="D30" s="236" t="s">
        <v>71</v>
      </c>
      <c r="E30" s="928" t="s">
        <v>660</v>
      </c>
      <c r="F30" s="928"/>
      <c r="G30" s="928"/>
      <c r="H30" s="928"/>
      <c r="I30" s="532"/>
    </row>
    <row r="31" spans="1:12" ht="20.100000000000001" customHeight="1">
      <c r="A31" s="387"/>
      <c r="C31" s="85"/>
      <c r="D31" s="236" t="s">
        <v>483</v>
      </c>
      <c r="E31" s="399"/>
      <c r="F31" s="398"/>
      <c r="G31" s="398" t="s">
        <v>489</v>
      </c>
      <c r="H31" s="425"/>
      <c r="I31" s="872" t="s">
        <v>520</v>
      </c>
    </row>
    <row r="32" spans="1:12" ht="15" customHeight="1">
      <c r="A32" s="387"/>
      <c r="C32" s="85"/>
      <c r="D32" s="116"/>
      <c r="E32" s="403" t="s">
        <v>330</v>
      </c>
      <c r="F32" s="400"/>
      <c r="G32" s="400"/>
      <c r="H32" s="401"/>
      <c r="I32" s="874"/>
    </row>
    <row r="33" spans="1:12" s="220" customFormat="1" ht="3" customHeight="1">
      <c r="A33" s="387"/>
      <c r="K33" s="392"/>
      <c r="L33" s="392"/>
    </row>
    <row r="34" spans="1:12" ht="24.75" customHeight="1">
      <c r="D34" s="402">
        <v>1</v>
      </c>
      <c r="E34" s="855" t="s">
        <v>661</v>
      </c>
      <c r="F34" s="855"/>
      <c r="G34" s="855"/>
      <c r="H34" s="855"/>
      <c r="I34" s="855"/>
    </row>
  </sheetData>
  <sheetProtection password="FA9C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E28 E15 E18 G22 G25 G18 I31 E25 E31 I15 G12 I22 I18 E12 I2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5 H12:H13 H31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1" hidden="1" customWidth="1"/>
    <col min="2" max="2" width="9.140625" style="132" hidden="1" customWidth="1"/>
    <col min="3" max="3" width="3.7109375" style="133" customWidth="1"/>
    <col min="4" max="4" width="7" style="134" bestFit="1" customWidth="1"/>
    <col min="5" max="5" width="11.28515625" style="134" customWidth="1"/>
    <col min="6" max="6" width="41" style="134" customWidth="1"/>
    <col min="7" max="7" width="18" style="134" customWidth="1"/>
    <col min="8" max="8" width="13.140625" style="134" customWidth="1"/>
    <col min="9" max="9" width="11.42578125" style="134" customWidth="1"/>
    <col min="10" max="10" width="42.140625" style="134" customWidth="1"/>
    <col min="11" max="11" width="115.7109375" style="134" customWidth="1"/>
    <col min="12" max="12" width="3.7109375" style="134" customWidth="1"/>
    <col min="13" max="16384" width="9.140625" style="134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28"/>
      <c r="C5" s="46"/>
      <c r="D5" s="931" t="s">
        <v>518</v>
      </c>
      <c r="E5" s="931"/>
      <c r="F5" s="931"/>
      <c r="G5" s="931"/>
      <c r="H5" s="931"/>
      <c r="I5" s="931"/>
      <c r="J5" s="931"/>
      <c r="K5" s="576"/>
    </row>
    <row r="6" spans="1:14" ht="3" hidden="1" customHeight="1">
      <c r="D6" s="135"/>
      <c r="E6" s="135"/>
      <c r="G6" s="135"/>
      <c r="H6" s="135"/>
      <c r="I6" s="135"/>
      <c r="J6" s="135"/>
      <c r="K6" s="135"/>
    </row>
    <row r="7" spans="1:14" s="131" customFormat="1" ht="3" customHeight="1">
      <c r="B7" s="132"/>
      <c r="C7" s="133"/>
      <c r="D7" s="136"/>
      <c r="E7" s="136"/>
      <c r="G7" s="136"/>
      <c r="H7" s="136"/>
      <c r="I7" s="136"/>
      <c r="J7" s="136"/>
      <c r="K7" s="136"/>
      <c r="L7" s="137"/>
    </row>
    <row r="8" spans="1:14">
      <c r="D8" s="933" t="s">
        <v>485</v>
      </c>
      <c r="E8" s="933"/>
      <c r="F8" s="933"/>
      <c r="G8" s="933"/>
      <c r="H8" s="933"/>
      <c r="I8" s="933"/>
      <c r="J8" s="933"/>
      <c r="K8" s="933" t="s">
        <v>486</v>
      </c>
    </row>
    <row r="9" spans="1:14">
      <c r="D9" s="933" t="s">
        <v>94</v>
      </c>
      <c r="E9" s="933" t="s">
        <v>522</v>
      </c>
      <c r="F9" s="933"/>
      <c r="G9" s="933" t="s">
        <v>523</v>
      </c>
      <c r="H9" s="933"/>
      <c r="I9" s="933"/>
      <c r="J9" s="933"/>
      <c r="K9" s="933"/>
    </row>
    <row r="10" spans="1:14" ht="22.5">
      <c r="D10" s="933"/>
      <c r="E10" s="140" t="s">
        <v>524</v>
      </c>
      <c r="F10" s="140" t="s">
        <v>431</v>
      </c>
      <c r="G10" s="140" t="s">
        <v>431</v>
      </c>
      <c r="H10" s="140" t="s">
        <v>524</v>
      </c>
      <c r="I10" s="140" t="s">
        <v>525</v>
      </c>
      <c r="J10" s="140" t="s">
        <v>487</v>
      </c>
      <c r="K10" s="933"/>
    </row>
    <row r="11" spans="1:14" ht="12" customHeight="1">
      <c r="D11" s="41" t="s">
        <v>95</v>
      </c>
      <c r="E11" s="41" t="s">
        <v>51</v>
      </c>
      <c r="F11" s="41" t="s">
        <v>52</v>
      </c>
      <c r="G11" s="41" t="s">
        <v>53</v>
      </c>
      <c r="H11" s="41" t="s">
        <v>70</v>
      </c>
      <c r="I11" s="41" t="s">
        <v>71</v>
      </c>
      <c r="J11" s="41" t="s">
        <v>185</v>
      </c>
      <c r="K11" s="41" t="s">
        <v>186</v>
      </c>
    </row>
    <row r="12" spans="1:14" s="130" customFormat="1" ht="57" customHeight="1">
      <c r="A12" s="232" t="s">
        <v>52</v>
      </c>
      <c r="B12" s="138" t="s">
        <v>255</v>
      </c>
      <c r="C12" s="139"/>
      <c r="D12" s="141" t="s">
        <v>95</v>
      </c>
      <c r="E12" s="589"/>
      <c r="F12" s="424"/>
      <c r="G12" s="424"/>
      <c r="H12" s="424"/>
      <c r="I12" s="761"/>
      <c r="J12" s="425"/>
      <c r="K12" s="872" t="s">
        <v>526</v>
      </c>
      <c r="M12" s="595" t="str">
        <f>IF(ISERROR(INDEX(kind_of_nameforms,MATCH(E12,kind_of_forms,0),1)),"",INDEX(kind_of_nameforms,MATCH(E12,kind_of_forms,0),1))</f>
        <v/>
      </c>
      <c r="N12" s="596"/>
    </row>
    <row r="13" spans="1:14" ht="15" customHeight="1">
      <c r="A13" s="134"/>
      <c r="B13" s="134"/>
      <c r="C13" s="134"/>
      <c r="D13" s="116"/>
      <c r="E13" s="143" t="s">
        <v>5</v>
      </c>
      <c r="F13" s="142"/>
      <c r="G13" s="142"/>
      <c r="H13" s="142"/>
      <c r="I13" s="142"/>
      <c r="J13" s="428"/>
      <c r="K13" s="874"/>
    </row>
    <row r="14" spans="1:14" ht="3" customHeight="1">
      <c r="A14" s="134"/>
      <c r="B14" s="134"/>
      <c r="C14" s="134"/>
    </row>
    <row r="15" spans="1:14" ht="27.75" customHeight="1">
      <c r="E15" s="932" t="s">
        <v>636</v>
      </c>
      <c r="F15" s="932"/>
      <c r="G15" s="932"/>
      <c r="H15" s="932"/>
      <c r="I15" s="932"/>
      <c r="J15" s="932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11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822" t="s">
        <v>316</v>
      </c>
      <c r="E7" s="824"/>
      <c r="F7" s="578"/>
    </row>
    <row r="8" spans="3:9" ht="3" customHeight="1">
      <c r="C8" s="49"/>
      <c r="D8" s="13"/>
      <c r="E8" s="13"/>
    </row>
    <row r="9" spans="3:9" ht="15.95" customHeight="1">
      <c r="C9" s="49"/>
      <c r="D9" s="103" t="s">
        <v>94</v>
      </c>
      <c r="E9" s="546" t="s">
        <v>315</v>
      </c>
    </row>
    <row r="10" spans="3:9" ht="12" customHeight="1">
      <c r="C10" s="49"/>
      <c r="D10" s="41" t="s">
        <v>95</v>
      </c>
      <c r="E10" s="41" t="s">
        <v>51</v>
      </c>
    </row>
    <row r="11" spans="3:9" ht="11.25" hidden="1" customHeight="1">
      <c r="C11" s="49"/>
      <c r="D11" s="244">
        <v>0</v>
      </c>
      <c r="E11" s="547"/>
    </row>
    <row r="12" spans="3:9" ht="15" customHeight="1">
      <c r="C12" s="212"/>
      <c r="D12" s="126">
        <v>1</v>
      </c>
      <c r="E12" s="726"/>
    </row>
    <row r="13" spans="3:9" ht="12" customHeight="1">
      <c r="C13" s="49"/>
      <c r="D13" s="548"/>
      <c r="E13" s="549" t="s">
        <v>179</v>
      </c>
    </row>
    <row r="14" spans="3:9" ht="3" customHeight="1"/>
    <row r="15" spans="3:9" ht="22.5" customHeight="1">
      <c r="C15" s="214"/>
      <c r="D15" s="934" t="s">
        <v>317</v>
      </c>
      <c r="E15" s="934"/>
      <c r="F15" s="215"/>
      <c r="G15" s="215"/>
      <c r="H15" s="215"/>
      <c r="I15" s="215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241</v>
      </c>
    </row>
    <row r="2" spans="1:27" ht="16.5" customHeight="1">
      <c r="B2" s="797" t="str">
        <f>"Код отчёта: " &amp; GetCode()</f>
        <v>Код отчёта: FAS.JKH.OPEN.INFO.PRICE.GVS</v>
      </c>
      <c r="C2" s="797"/>
      <c r="D2" s="797"/>
      <c r="E2" s="797"/>
      <c r="F2" s="797"/>
      <c r="G2" s="797"/>
      <c r="Q2" s="331"/>
      <c r="R2" s="331"/>
      <c r="S2" s="331"/>
      <c r="T2" s="331"/>
      <c r="U2" s="331"/>
      <c r="V2" s="331"/>
      <c r="W2" s="331"/>
    </row>
    <row r="3" spans="1:27" ht="18" customHeight="1">
      <c r="B3" s="798" t="str">
        <f>"Версия " &amp; GetVersion()</f>
        <v>Версия 1.0.2</v>
      </c>
      <c r="C3" s="798"/>
      <c r="H3" s="42"/>
      <c r="I3" s="42"/>
      <c r="J3" s="42"/>
      <c r="K3" s="42"/>
      <c r="L3" s="42"/>
      <c r="M3" s="42"/>
      <c r="N3" s="42"/>
      <c r="O3" s="42"/>
      <c r="P3" s="42"/>
      <c r="Q3" s="331"/>
      <c r="R3" s="331"/>
      <c r="S3" s="331"/>
      <c r="T3" s="331"/>
      <c r="U3" s="331"/>
      <c r="V3" s="331"/>
      <c r="W3" s="361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801" t="s">
        <v>642</v>
      </c>
      <c r="C5" s="802"/>
      <c r="D5" s="802"/>
      <c r="E5" s="802"/>
      <c r="F5" s="802"/>
      <c r="G5" s="802"/>
      <c r="H5" s="802"/>
      <c r="I5" s="802"/>
      <c r="J5" s="802"/>
      <c r="K5" s="802"/>
      <c r="L5" s="802"/>
      <c r="M5" s="802"/>
      <c r="N5" s="802"/>
      <c r="O5" s="802"/>
      <c r="P5" s="802"/>
      <c r="Q5" s="802"/>
      <c r="R5" s="802"/>
      <c r="S5" s="802"/>
      <c r="T5" s="802"/>
      <c r="U5" s="802"/>
      <c r="V5" s="802"/>
      <c r="W5" s="802"/>
      <c r="X5" s="802"/>
      <c r="Y5" s="802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99" t="s">
        <v>631</v>
      </c>
      <c r="F7" s="799"/>
      <c r="G7" s="799"/>
      <c r="H7" s="799"/>
      <c r="I7" s="799"/>
      <c r="J7" s="799"/>
      <c r="K7" s="799"/>
      <c r="L7" s="799"/>
      <c r="M7" s="799"/>
      <c r="N7" s="799"/>
      <c r="O7" s="799"/>
      <c r="P7" s="799"/>
      <c r="Q7" s="799"/>
      <c r="R7" s="799"/>
      <c r="S7" s="799"/>
      <c r="T7" s="799"/>
      <c r="U7" s="799"/>
      <c r="V7" s="799"/>
      <c r="W7" s="799"/>
      <c r="X7" s="799"/>
      <c r="Y7" s="58"/>
    </row>
    <row r="8" spans="1:27" ht="15" customHeight="1">
      <c r="A8" s="42"/>
      <c r="B8" s="77"/>
      <c r="C8" s="76"/>
      <c r="D8" s="59"/>
      <c r="E8" s="799"/>
      <c r="F8" s="799"/>
      <c r="G8" s="799"/>
      <c r="H8" s="799"/>
      <c r="I8" s="799"/>
      <c r="J8" s="799"/>
      <c r="K8" s="799"/>
      <c r="L8" s="799"/>
      <c r="M8" s="799"/>
      <c r="N8" s="799"/>
      <c r="O8" s="799"/>
      <c r="P8" s="799"/>
      <c r="Q8" s="799"/>
      <c r="R8" s="799"/>
      <c r="S8" s="799"/>
      <c r="T8" s="799"/>
      <c r="U8" s="799"/>
      <c r="V8" s="799"/>
      <c r="W8" s="799"/>
      <c r="X8" s="799"/>
      <c r="Y8" s="58"/>
    </row>
    <row r="9" spans="1:27" ht="15" customHeight="1">
      <c r="A9" s="42"/>
      <c r="B9" s="77"/>
      <c r="C9" s="76"/>
      <c r="D9" s="59"/>
      <c r="E9" s="799"/>
      <c r="F9" s="799"/>
      <c r="G9" s="799"/>
      <c r="H9" s="799"/>
      <c r="I9" s="799"/>
      <c r="J9" s="799"/>
      <c r="K9" s="799"/>
      <c r="L9" s="799"/>
      <c r="M9" s="799"/>
      <c r="N9" s="799"/>
      <c r="O9" s="799"/>
      <c r="P9" s="799"/>
      <c r="Q9" s="799"/>
      <c r="R9" s="799"/>
      <c r="S9" s="799"/>
      <c r="T9" s="799"/>
      <c r="U9" s="799"/>
      <c r="V9" s="799"/>
      <c r="W9" s="799"/>
      <c r="X9" s="799"/>
      <c r="Y9" s="58"/>
    </row>
    <row r="10" spans="1:27" ht="10.5" customHeight="1">
      <c r="A10" s="42"/>
      <c r="B10" s="77"/>
      <c r="C10" s="76"/>
      <c r="D10" s="59"/>
      <c r="E10" s="799"/>
      <c r="F10" s="799"/>
      <c r="G10" s="799"/>
      <c r="H10" s="799"/>
      <c r="I10" s="799"/>
      <c r="J10" s="799"/>
      <c r="K10" s="799"/>
      <c r="L10" s="799"/>
      <c r="M10" s="799"/>
      <c r="N10" s="799"/>
      <c r="O10" s="799"/>
      <c r="P10" s="799"/>
      <c r="Q10" s="799"/>
      <c r="R10" s="799"/>
      <c r="S10" s="799"/>
      <c r="T10" s="799"/>
      <c r="U10" s="799"/>
      <c r="V10" s="799"/>
      <c r="W10" s="799"/>
      <c r="X10" s="799"/>
      <c r="Y10" s="58"/>
    </row>
    <row r="11" spans="1:27" ht="27" customHeight="1">
      <c r="A11" s="42"/>
      <c r="B11" s="77"/>
      <c r="C11" s="76"/>
      <c r="D11" s="59"/>
      <c r="E11" s="799"/>
      <c r="F11" s="799"/>
      <c r="G11" s="799"/>
      <c r="H11" s="799"/>
      <c r="I11" s="799"/>
      <c r="J11" s="799"/>
      <c r="K11" s="799"/>
      <c r="L11" s="799"/>
      <c r="M11" s="799"/>
      <c r="N11" s="799"/>
      <c r="O11" s="799"/>
      <c r="P11" s="799"/>
      <c r="Q11" s="799"/>
      <c r="R11" s="799"/>
      <c r="S11" s="799"/>
      <c r="T11" s="799"/>
      <c r="U11" s="799"/>
      <c r="V11" s="799"/>
      <c r="W11" s="799"/>
      <c r="X11" s="799"/>
      <c r="Y11" s="58"/>
    </row>
    <row r="12" spans="1:27" ht="12" customHeight="1">
      <c r="A12" s="42"/>
      <c r="B12" s="77"/>
      <c r="C12" s="76"/>
      <c r="D12" s="59"/>
      <c r="E12" s="799"/>
      <c r="F12" s="799"/>
      <c r="G12" s="799"/>
      <c r="H12" s="799"/>
      <c r="I12" s="799"/>
      <c r="J12" s="799"/>
      <c r="K12" s="799"/>
      <c r="L12" s="799"/>
      <c r="M12" s="799"/>
      <c r="N12" s="799"/>
      <c r="O12" s="799"/>
      <c r="P12" s="799"/>
      <c r="Q12" s="799"/>
      <c r="R12" s="799"/>
      <c r="S12" s="799"/>
      <c r="T12" s="799"/>
      <c r="U12" s="799"/>
      <c r="V12" s="799"/>
      <c r="W12" s="799"/>
      <c r="X12" s="799"/>
      <c r="Y12" s="58"/>
    </row>
    <row r="13" spans="1:27" ht="38.25" customHeight="1">
      <c r="A13" s="42"/>
      <c r="B13" s="77"/>
      <c r="C13" s="76"/>
      <c r="D13" s="59"/>
      <c r="E13" s="799"/>
      <c r="F13" s="799"/>
      <c r="G13" s="799"/>
      <c r="H13" s="799"/>
      <c r="I13" s="799"/>
      <c r="J13" s="799"/>
      <c r="K13" s="799"/>
      <c r="L13" s="799"/>
      <c r="M13" s="799"/>
      <c r="N13" s="799"/>
      <c r="O13" s="799"/>
      <c r="P13" s="799"/>
      <c r="Q13" s="799"/>
      <c r="R13" s="799"/>
      <c r="S13" s="799"/>
      <c r="T13" s="799"/>
      <c r="U13" s="799"/>
      <c r="V13" s="799"/>
      <c r="W13" s="799"/>
      <c r="X13" s="799"/>
      <c r="Y13" s="72"/>
    </row>
    <row r="14" spans="1:27" ht="15" customHeight="1">
      <c r="A14" s="42"/>
      <c r="B14" s="77"/>
      <c r="C14" s="76"/>
      <c r="D14" s="59"/>
      <c r="E14" s="799"/>
      <c r="F14" s="799"/>
      <c r="G14" s="799"/>
      <c r="H14" s="799"/>
      <c r="I14" s="799"/>
      <c r="J14" s="799"/>
      <c r="K14" s="799"/>
      <c r="L14" s="799"/>
      <c r="M14" s="799"/>
      <c r="N14" s="799"/>
      <c r="O14" s="799"/>
      <c r="P14" s="799"/>
      <c r="Q14" s="799"/>
      <c r="R14" s="799"/>
      <c r="S14" s="799"/>
      <c r="T14" s="799"/>
      <c r="U14" s="799"/>
      <c r="V14" s="799"/>
      <c r="W14" s="799"/>
      <c r="X14" s="799"/>
      <c r="Y14" s="58"/>
    </row>
    <row r="15" spans="1:27" ht="15">
      <c r="A15" s="42"/>
      <c r="B15" s="77"/>
      <c r="C15" s="76"/>
      <c r="D15" s="59"/>
      <c r="E15" s="799"/>
      <c r="F15" s="799"/>
      <c r="G15" s="799"/>
      <c r="H15" s="799"/>
      <c r="I15" s="799"/>
      <c r="J15" s="799"/>
      <c r="K15" s="799"/>
      <c r="L15" s="799"/>
      <c r="M15" s="799"/>
      <c r="N15" s="799"/>
      <c r="O15" s="799"/>
      <c r="P15" s="799"/>
      <c r="Q15" s="799"/>
      <c r="R15" s="799"/>
      <c r="S15" s="799"/>
      <c r="T15" s="799"/>
      <c r="U15" s="799"/>
      <c r="V15" s="799"/>
      <c r="W15" s="799"/>
      <c r="X15" s="799"/>
      <c r="Y15" s="58"/>
    </row>
    <row r="16" spans="1:27" ht="15">
      <c r="A16" s="42"/>
      <c r="B16" s="77"/>
      <c r="C16" s="76"/>
      <c r="D16" s="59"/>
      <c r="E16" s="799"/>
      <c r="F16" s="799"/>
      <c r="G16" s="799"/>
      <c r="H16" s="799"/>
      <c r="I16" s="799"/>
      <c r="J16" s="799"/>
      <c r="K16" s="799"/>
      <c r="L16" s="799"/>
      <c r="M16" s="799"/>
      <c r="N16" s="799"/>
      <c r="O16" s="799"/>
      <c r="P16" s="799"/>
      <c r="Q16" s="799"/>
      <c r="R16" s="799"/>
      <c r="S16" s="799"/>
      <c r="T16" s="799"/>
      <c r="U16" s="799"/>
      <c r="V16" s="799"/>
      <c r="W16" s="799"/>
      <c r="X16" s="799"/>
      <c r="Y16" s="58"/>
    </row>
    <row r="17" spans="1:25" ht="15" customHeight="1">
      <c r="A17" s="42"/>
      <c r="B17" s="77"/>
      <c r="C17" s="76"/>
      <c r="D17" s="59"/>
      <c r="E17" s="799"/>
      <c r="F17" s="799"/>
      <c r="G17" s="799"/>
      <c r="H17" s="799"/>
      <c r="I17" s="799"/>
      <c r="J17" s="799"/>
      <c r="K17" s="799"/>
      <c r="L17" s="799"/>
      <c r="M17" s="799"/>
      <c r="N17" s="799"/>
      <c r="O17" s="799"/>
      <c r="P17" s="799"/>
      <c r="Q17" s="799"/>
      <c r="R17" s="799"/>
      <c r="S17" s="799"/>
      <c r="T17" s="799"/>
      <c r="U17" s="799"/>
      <c r="V17" s="799"/>
      <c r="W17" s="799"/>
      <c r="X17" s="799"/>
      <c r="Y17" s="58"/>
    </row>
    <row r="18" spans="1:25" ht="15">
      <c r="A18" s="42"/>
      <c r="B18" s="77"/>
      <c r="C18" s="76"/>
      <c r="D18" s="59"/>
      <c r="E18" s="799"/>
      <c r="F18" s="799"/>
      <c r="G18" s="799"/>
      <c r="H18" s="799"/>
      <c r="I18" s="799"/>
      <c r="J18" s="799"/>
      <c r="K18" s="799"/>
      <c r="L18" s="799"/>
      <c r="M18" s="799"/>
      <c r="N18" s="799"/>
      <c r="O18" s="799"/>
      <c r="P18" s="799"/>
      <c r="Q18" s="799"/>
      <c r="R18" s="799"/>
      <c r="S18" s="799"/>
      <c r="T18" s="799"/>
      <c r="U18" s="799"/>
      <c r="V18" s="799"/>
      <c r="W18" s="799"/>
      <c r="X18" s="799"/>
      <c r="Y18" s="58"/>
    </row>
    <row r="19" spans="1:25" ht="59.25" customHeight="1">
      <c r="A19" s="42"/>
      <c r="B19" s="77"/>
      <c r="C19" s="76"/>
      <c r="D19" s="65"/>
      <c r="E19" s="799"/>
      <c r="F19" s="799"/>
      <c r="G19" s="799"/>
      <c r="H19" s="799"/>
      <c r="I19" s="799"/>
      <c r="J19" s="799"/>
      <c r="K19" s="799"/>
      <c r="L19" s="799"/>
      <c r="M19" s="799"/>
      <c r="N19" s="799"/>
      <c r="O19" s="799"/>
      <c r="P19" s="799"/>
      <c r="Q19" s="799"/>
      <c r="R19" s="799"/>
      <c r="S19" s="799"/>
      <c r="T19" s="799"/>
      <c r="U19" s="799"/>
      <c r="V19" s="799"/>
      <c r="W19" s="799"/>
      <c r="X19" s="799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239</v>
      </c>
      <c r="F21" s="804" t="s">
        <v>256</v>
      </c>
      <c r="G21" s="805"/>
      <c r="H21" s="805"/>
      <c r="I21" s="805"/>
      <c r="J21" s="805"/>
      <c r="K21" s="805"/>
      <c r="L21" s="805"/>
      <c r="M21" s="805"/>
      <c r="N21" s="59"/>
      <c r="O21" s="70" t="s">
        <v>239</v>
      </c>
      <c r="P21" s="806" t="s">
        <v>240</v>
      </c>
      <c r="Q21" s="807"/>
      <c r="R21" s="807"/>
      <c r="S21" s="807"/>
      <c r="T21" s="807"/>
      <c r="U21" s="807"/>
      <c r="V21" s="807"/>
      <c r="W21" s="807"/>
      <c r="X21" s="807"/>
      <c r="Y21" s="58"/>
    </row>
    <row r="22" spans="1:25" ht="14.25" hidden="1" customHeight="1">
      <c r="A22" s="42"/>
      <c r="B22" s="77"/>
      <c r="C22" s="76"/>
      <c r="D22" s="60"/>
      <c r="E22" s="93" t="s">
        <v>239</v>
      </c>
      <c r="F22" s="804" t="s">
        <v>242</v>
      </c>
      <c r="G22" s="805"/>
      <c r="H22" s="805"/>
      <c r="I22" s="805"/>
      <c r="J22" s="805"/>
      <c r="K22" s="805"/>
      <c r="L22" s="805"/>
      <c r="M22" s="805"/>
      <c r="N22" s="59"/>
      <c r="O22" s="73" t="s">
        <v>239</v>
      </c>
      <c r="P22" s="806" t="s">
        <v>629</v>
      </c>
      <c r="Q22" s="807"/>
      <c r="R22" s="807"/>
      <c r="S22" s="807"/>
      <c r="T22" s="807"/>
      <c r="U22" s="807"/>
      <c r="V22" s="807"/>
      <c r="W22" s="807"/>
      <c r="X22" s="807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800"/>
      <c r="Q23" s="800"/>
      <c r="R23" s="800"/>
      <c r="S23" s="800"/>
      <c r="T23" s="800"/>
      <c r="U23" s="800"/>
      <c r="V23" s="800"/>
      <c r="W23" s="800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803" t="s">
        <v>425</v>
      </c>
      <c r="F35" s="803"/>
      <c r="G35" s="803"/>
      <c r="H35" s="803"/>
      <c r="I35" s="803"/>
      <c r="J35" s="803"/>
      <c r="K35" s="803"/>
      <c r="L35" s="803"/>
      <c r="M35" s="803"/>
      <c r="N35" s="803"/>
      <c r="O35" s="803"/>
      <c r="P35" s="803"/>
      <c r="Q35" s="803"/>
      <c r="R35" s="803"/>
      <c r="S35" s="803"/>
      <c r="T35" s="803"/>
      <c r="U35" s="803"/>
      <c r="V35" s="803"/>
      <c r="W35" s="803"/>
      <c r="X35" s="803"/>
      <c r="Y35" s="58"/>
    </row>
    <row r="36" spans="1:25" ht="38.25" hidden="1" customHeight="1">
      <c r="A36" s="42"/>
      <c r="B36" s="77"/>
      <c r="C36" s="76"/>
      <c r="D36" s="60"/>
      <c r="E36" s="803"/>
      <c r="F36" s="803"/>
      <c r="G36" s="803"/>
      <c r="H36" s="803"/>
      <c r="I36" s="803"/>
      <c r="J36" s="803"/>
      <c r="K36" s="803"/>
      <c r="L36" s="803"/>
      <c r="M36" s="803"/>
      <c r="N36" s="803"/>
      <c r="O36" s="803"/>
      <c r="P36" s="803"/>
      <c r="Q36" s="803"/>
      <c r="R36" s="803"/>
      <c r="S36" s="803"/>
      <c r="T36" s="803"/>
      <c r="U36" s="803"/>
      <c r="V36" s="803"/>
      <c r="W36" s="803"/>
      <c r="X36" s="803"/>
      <c r="Y36" s="58"/>
    </row>
    <row r="37" spans="1:25" ht="9.75" hidden="1" customHeight="1">
      <c r="A37" s="42"/>
      <c r="B37" s="77"/>
      <c r="C37" s="76"/>
      <c r="D37" s="60"/>
      <c r="E37" s="803"/>
      <c r="F37" s="803"/>
      <c r="G37" s="803"/>
      <c r="H37" s="803"/>
      <c r="I37" s="803"/>
      <c r="J37" s="803"/>
      <c r="K37" s="803"/>
      <c r="L37" s="803"/>
      <c r="M37" s="803"/>
      <c r="N37" s="803"/>
      <c r="O37" s="803"/>
      <c r="P37" s="803"/>
      <c r="Q37" s="803"/>
      <c r="R37" s="803"/>
      <c r="S37" s="803"/>
      <c r="T37" s="803"/>
      <c r="U37" s="803"/>
      <c r="V37" s="803"/>
      <c r="W37" s="803"/>
      <c r="X37" s="803"/>
      <c r="Y37" s="58"/>
    </row>
    <row r="38" spans="1:25" ht="51" hidden="1" customHeight="1">
      <c r="A38" s="42"/>
      <c r="B38" s="77"/>
      <c r="C38" s="76"/>
      <c r="D38" s="60"/>
      <c r="E38" s="803"/>
      <c r="F38" s="803"/>
      <c r="G38" s="803"/>
      <c r="H38" s="803"/>
      <c r="I38" s="803"/>
      <c r="J38" s="803"/>
      <c r="K38" s="803"/>
      <c r="L38" s="803"/>
      <c r="M38" s="803"/>
      <c r="N38" s="803"/>
      <c r="O38" s="803"/>
      <c r="P38" s="803"/>
      <c r="Q38" s="803"/>
      <c r="R38" s="803"/>
      <c r="S38" s="803"/>
      <c r="T38" s="803"/>
      <c r="U38" s="803"/>
      <c r="V38" s="803"/>
      <c r="W38" s="803"/>
      <c r="X38" s="803"/>
      <c r="Y38" s="58"/>
    </row>
    <row r="39" spans="1:25" ht="15" hidden="1" customHeight="1">
      <c r="A39" s="42"/>
      <c r="B39" s="77"/>
      <c r="C39" s="76"/>
      <c r="D39" s="60"/>
      <c r="E39" s="803"/>
      <c r="F39" s="803"/>
      <c r="G39" s="803"/>
      <c r="H39" s="803"/>
      <c r="I39" s="803"/>
      <c r="J39" s="803"/>
      <c r="K39" s="803"/>
      <c r="L39" s="803"/>
      <c r="M39" s="803"/>
      <c r="N39" s="803"/>
      <c r="O39" s="803"/>
      <c r="P39" s="803"/>
      <c r="Q39" s="803"/>
      <c r="R39" s="803"/>
      <c r="S39" s="803"/>
      <c r="T39" s="803"/>
      <c r="U39" s="803"/>
      <c r="V39" s="803"/>
      <c r="W39" s="803"/>
      <c r="X39" s="803"/>
      <c r="Y39" s="58"/>
    </row>
    <row r="40" spans="1:25" ht="12" hidden="1" customHeight="1">
      <c r="A40" s="42"/>
      <c r="B40" s="77"/>
      <c r="C40" s="76"/>
      <c r="D40" s="60"/>
      <c r="E40" s="789"/>
      <c r="F40" s="790"/>
      <c r="G40" s="790"/>
      <c r="H40" s="790"/>
      <c r="I40" s="790"/>
      <c r="J40" s="790"/>
      <c r="K40" s="790"/>
      <c r="L40" s="790"/>
      <c r="M40" s="790"/>
      <c r="N40" s="790"/>
      <c r="O40" s="790"/>
      <c r="P40" s="790"/>
      <c r="Q40" s="790"/>
      <c r="R40" s="790"/>
      <c r="S40" s="790"/>
      <c r="T40" s="790"/>
      <c r="U40" s="790"/>
      <c r="V40" s="790"/>
      <c r="W40" s="790"/>
      <c r="X40" s="790"/>
      <c r="Y40" s="58"/>
    </row>
    <row r="41" spans="1:25" ht="38.25" hidden="1" customHeight="1">
      <c r="A41" s="42"/>
      <c r="B41" s="77"/>
      <c r="C41" s="76"/>
      <c r="D41" s="60"/>
      <c r="E41" s="803"/>
      <c r="F41" s="803"/>
      <c r="G41" s="803"/>
      <c r="H41" s="803"/>
      <c r="I41" s="803"/>
      <c r="J41" s="803"/>
      <c r="K41" s="803"/>
      <c r="L41" s="803"/>
      <c r="M41" s="803"/>
      <c r="N41" s="803"/>
      <c r="O41" s="803"/>
      <c r="P41" s="803"/>
      <c r="Q41" s="803"/>
      <c r="R41" s="803"/>
      <c r="S41" s="803"/>
      <c r="T41" s="803"/>
      <c r="U41" s="803"/>
      <c r="V41" s="803"/>
      <c r="W41" s="803"/>
      <c r="X41" s="803"/>
      <c r="Y41" s="58"/>
    </row>
    <row r="42" spans="1:25" ht="15" hidden="1">
      <c r="A42" s="42"/>
      <c r="B42" s="77"/>
      <c r="C42" s="76"/>
      <c r="D42" s="60"/>
      <c r="E42" s="803"/>
      <c r="F42" s="803"/>
      <c r="G42" s="803"/>
      <c r="H42" s="803"/>
      <c r="I42" s="803"/>
      <c r="J42" s="803"/>
      <c r="K42" s="803"/>
      <c r="L42" s="803"/>
      <c r="M42" s="803"/>
      <c r="N42" s="803"/>
      <c r="O42" s="803"/>
      <c r="P42" s="803"/>
      <c r="Q42" s="803"/>
      <c r="R42" s="803"/>
      <c r="S42" s="803"/>
      <c r="T42" s="803"/>
      <c r="U42" s="803"/>
      <c r="V42" s="803"/>
      <c r="W42" s="803"/>
      <c r="X42" s="803"/>
      <c r="Y42" s="58"/>
    </row>
    <row r="43" spans="1:25" ht="15" hidden="1">
      <c r="A43" s="42"/>
      <c r="B43" s="77"/>
      <c r="C43" s="76"/>
      <c r="D43" s="60"/>
      <c r="E43" s="803"/>
      <c r="F43" s="803"/>
      <c r="G43" s="803"/>
      <c r="H43" s="803"/>
      <c r="I43" s="803"/>
      <c r="J43" s="803"/>
      <c r="K43" s="803"/>
      <c r="L43" s="803"/>
      <c r="M43" s="803"/>
      <c r="N43" s="803"/>
      <c r="O43" s="803"/>
      <c r="P43" s="803"/>
      <c r="Q43" s="803"/>
      <c r="R43" s="803"/>
      <c r="S43" s="803"/>
      <c r="T43" s="803"/>
      <c r="U43" s="803"/>
      <c r="V43" s="803"/>
      <c r="W43" s="803"/>
      <c r="X43" s="803"/>
      <c r="Y43" s="58"/>
    </row>
    <row r="44" spans="1:25" ht="33.75" hidden="1" customHeight="1">
      <c r="A44" s="42"/>
      <c r="B44" s="77"/>
      <c r="C44" s="76"/>
      <c r="D44" s="65"/>
      <c r="E44" s="803"/>
      <c r="F44" s="803"/>
      <c r="G44" s="803"/>
      <c r="H44" s="803"/>
      <c r="I44" s="803"/>
      <c r="J44" s="803"/>
      <c r="K44" s="803"/>
      <c r="L44" s="803"/>
      <c r="M44" s="803"/>
      <c r="N44" s="803"/>
      <c r="O44" s="803"/>
      <c r="P44" s="803"/>
      <c r="Q44" s="803"/>
      <c r="R44" s="803"/>
      <c r="S44" s="803"/>
      <c r="T44" s="803"/>
      <c r="U44" s="803"/>
      <c r="V44" s="803"/>
      <c r="W44" s="803"/>
      <c r="X44" s="803"/>
      <c r="Y44" s="58"/>
    </row>
    <row r="45" spans="1:25" ht="15" hidden="1">
      <c r="A45" s="42"/>
      <c r="B45" s="77"/>
      <c r="C45" s="76"/>
      <c r="D45" s="65"/>
      <c r="E45" s="803"/>
      <c r="F45" s="803"/>
      <c r="G45" s="803"/>
      <c r="H45" s="803"/>
      <c r="I45" s="803"/>
      <c r="J45" s="803"/>
      <c r="K45" s="803"/>
      <c r="L45" s="803"/>
      <c r="M45" s="803"/>
      <c r="N45" s="803"/>
      <c r="O45" s="803"/>
      <c r="P45" s="803"/>
      <c r="Q45" s="803"/>
      <c r="R45" s="803"/>
      <c r="S45" s="803"/>
      <c r="T45" s="803"/>
      <c r="U45" s="803"/>
      <c r="V45" s="803"/>
      <c r="W45" s="803"/>
      <c r="X45" s="803"/>
      <c r="Y45" s="58"/>
    </row>
    <row r="46" spans="1:25" ht="24" hidden="1" customHeight="1">
      <c r="A46" s="42"/>
      <c r="B46" s="77"/>
      <c r="C46" s="76"/>
      <c r="D46" s="60"/>
      <c r="E46" s="791" t="s">
        <v>238</v>
      </c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58"/>
    </row>
    <row r="47" spans="1:25" ht="37.5" hidden="1" customHeight="1">
      <c r="A47" s="42"/>
      <c r="B47" s="77"/>
      <c r="C47" s="76"/>
      <c r="D47" s="60"/>
      <c r="E47" s="791"/>
      <c r="F47" s="791"/>
      <c r="G47" s="791"/>
      <c r="H47" s="791"/>
      <c r="I47" s="791"/>
      <c r="J47" s="791"/>
      <c r="K47" s="791"/>
      <c r="L47" s="791"/>
      <c r="M47" s="791"/>
      <c r="N47" s="791"/>
      <c r="O47" s="791"/>
      <c r="P47" s="791"/>
      <c r="Q47" s="791"/>
      <c r="R47" s="791"/>
      <c r="S47" s="791"/>
      <c r="T47" s="791"/>
      <c r="U47" s="791"/>
      <c r="V47" s="791"/>
      <c r="W47" s="791"/>
      <c r="X47" s="791"/>
      <c r="Y47" s="58"/>
    </row>
    <row r="48" spans="1:25" ht="24" hidden="1" customHeight="1">
      <c r="A48" s="42"/>
      <c r="B48" s="77"/>
      <c r="C48" s="76"/>
      <c r="D48" s="60"/>
      <c r="E48" s="791"/>
      <c r="F48" s="791"/>
      <c r="G48" s="791"/>
      <c r="H48" s="791"/>
      <c r="I48" s="791"/>
      <c r="J48" s="791"/>
      <c r="K48" s="791"/>
      <c r="L48" s="791"/>
      <c r="M48" s="791"/>
      <c r="N48" s="791"/>
      <c r="O48" s="791"/>
      <c r="P48" s="791"/>
      <c r="Q48" s="791"/>
      <c r="R48" s="791"/>
      <c r="S48" s="791"/>
      <c r="T48" s="791"/>
      <c r="U48" s="791"/>
      <c r="V48" s="791"/>
      <c r="W48" s="791"/>
      <c r="X48" s="791"/>
      <c r="Y48" s="58"/>
    </row>
    <row r="49" spans="1:25" ht="51" hidden="1" customHeight="1">
      <c r="A49" s="42"/>
      <c r="B49" s="77"/>
      <c r="C49" s="76"/>
      <c r="D49" s="60"/>
      <c r="E49" s="791"/>
      <c r="F49" s="791"/>
      <c r="G49" s="791"/>
      <c r="H49" s="791"/>
      <c r="I49" s="791"/>
      <c r="J49" s="791"/>
      <c r="K49" s="791"/>
      <c r="L49" s="791"/>
      <c r="M49" s="791"/>
      <c r="N49" s="791"/>
      <c r="O49" s="791"/>
      <c r="P49" s="791"/>
      <c r="Q49" s="791"/>
      <c r="R49" s="791"/>
      <c r="S49" s="791"/>
      <c r="T49" s="791"/>
      <c r="U49" s="791"/>
      <c r="V49" s="791"/>
      <c r="W49" s="791"/>
      <c r="X49" s="791"/>
      <c r="Y49" s="58"/>
    </row>
    <row r="50" spans="1:25" ht="15" hidden="1">
      <c r="A50" s="42"/>
      <c r="B50" s="77"/>
      <c r="C50" s="76"/>
      <c r="D50" s="60"/>
      <c r="E50" s="791"/>
      <c r="F50" s="791"/>
      <c r="G50" s="791"/>
      <c r="H50" s="791"/>
      <c r="I50" s="791"/>
      <c r="J50" s="791"/>
      <c r="K50" s="791"/>
      <c r="L50" s="791"/>
      <c r="M50" s="791"/>
      <c r="N50" s="791"/>
      <c r="O50" s="791"/>
      <c r="P50" s="791"/>
      <c r="Q50" s="791"/>
      <c r="R50" s="791"/>
      <c r="S50" s="791"/>
      <c r="T50" s="791"/>
      <c r="U50" s="791"/>
      <c r="V50" s="791"/>
      <c r="W50" s="791"/>
      <c r="X50" s="791"/>
      <c r="Y50" s="58"/>
    </row>
    <row r="51" spans="1:25" ht="15" hidden="1">
      <c r="A51" s="42"/>
      <c r="B51" s="77"/>
      <c r="C51" s="76"/>
      <c r="D51" s="60"/>
      <c r="E51" s="791"/>
      <c r="F51" s="791"/>
      <c r="G51" s="791"/>
      <c r="H51" s="791"/>
      <c r="I51" s="791"/>
      <c r="J51" s="791"/>
      <c r="K51" s="791"/>
      <c r="L51" s="791"/>
      <c r="M51" s="791"/>
      <c r="N51" s="791"/>
      <c r="O51" s="791"/>
      <c r="P51" s="791"/>
      <c r="Q51" s="791"/>
      <c r="R51" s="791"/>
      <c r="S51" s="791"/>
      <c r="T51" s="791"/>
      <c r="U51" s="791"/>
      <c r="V51" s="791"/>
      <c r="W51" s="791"/>
      <c r="X51" s="791"/>
      <c r="Y51" s="58"/>
    </row>
    <row r="52" spans="1:25" ht="15" hidden="1">
      <c r="A52" s="42"/>
      <c r="B52" s="77"/>
      <c r="C52" s="76"/>
      <c r="D52" s="60"/>
      <c r="E52" s="791"/>
      <c r="F52" s="791"/>
      <c r="G52" s="791"/>
      <c r="H52" s="791"/>
      <c r="I52" s="791"/>
      <c r="J52" s="791"/>
      <c r="K52" s="791"/>
      <c r="L52" s="791"/>
      <c r="M52" s="791"/>
      <c r="N52" s="791"/>
      <c r="O52" s="791"/>
      <c r="P52" s="791"/>
      <c r="Q52" s="791"/>
      <c r="R52" s="791"/>
      <c r="S52" s="791"/>
      <c r="T52" s="791"/>
      <c r="U52" s="791"/>
      <c r="V52" s="791"/>
      <c r="W52" s="791"/>
      <c r="X52" s="791"/>
      <c r="Y52" s="58"/>
    </row>
    <row r="53" spans="1:25" ht="15" hidden="1">
      <c r="A53" s="42"/>
      <c r="B53" s="77"/>
      <c r="C53" s="76"/>
      <c r="D53" s="60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58"/>
    </row>
    <row r="54" spans="1:25" ht="15" hidden="1">
      <c r="A54" s="42"/>
      <c r="B54" s="77"/>
      <c r="C54" s="76"/>
      <c r="D54" s="60"/>
      <c r="E54" s="791"/>
      <c r="F54" s="791"/>
      <c r="G54" s="791"/>
      <c r="H54" s="791"/>
      <c r="I54" s="791"/>
      <c r="J54" s="791"/>
      <c r="K54" s="791"/>
      <c r="L54" s="791"/>
      <c r="M54" s="791"/>
      <c r="N54" s="791"/>
      <c r="O54" s="791"/>
      <c r="P54" s="791"/>
      <c r="Q54" s="791"/>
      <c r="R54" s="791"/>
      <c r="S54" s="791"/>
      <c r="T54" s="791"/>
      <c r="U54" s="791"/>
      <c r="V54" s="791"/>
      <c r="W54" s="791"/>
      <c r="X54" s="791"/>
      <c r="Y54" s="58"/>
    </row>
    <row r="55" spans="1:25" ht="15" hidden="1">
      <c r="A55" s="42"/>
      <c r="B55" s="77"/>
      <c r="C55" s="76"/>
      <c r="D55" s="60"/>
      <c r="E55" s="791"/>
      <c r="F55" s="791"/>
      <c r="G55" s="791"/>
      <c r="H55" s="791"/>
      <c r="I55" s="791"/>
      <c r="J55" s="791"/>
      <c r="K55" s="791"/>
      <c r="L55" s="791"/>
      <c r="M55" s="791"/>
      <c r="N55" s="791"/>
      <c r="O55" s="791"/>
      <c r="P55" s="791"/>
      <c r="Q55" s="791"/>
      <c r="R55" s="791"/>
      <c r="S55" s="791"/>
      <c r="T55" s="791"/>
      <c r="U55" s="791"/>
      <c r="V55" s="791"/>
      <c r="W55" s="791"/>
      <c r="X55" s="791"/>
      <c r="Y55" s="58"/>
    </row>
    <row r="56" spans="1:25" ht="25.5" hidden="1" customHeight="1">
      <c r="A56" s="42"/>
      <c r="B56" s="77"/>
      <c r="C56" s="76"/>
      <c r="D56" s="65"/>
      <c r="E56" s="791"/>
      <c r="F56" s="791"/>
      <c r="G56" s="791"/>
      <c r="H56" s="791"/>
      <c r="I56" s="791"/>
      <c r="J56" s="791"/>
      <c r="K56" s="791"/>
      <c r="L56" s="791"/>
      <c r="M56" s="791"/>
      <c r="N56" s="791"/>
      <c r="O56" s="791"/>
      <c r="P56" s="791"/>
      <c r="Q56" s="791"/>
      <c r="R56" s="791"/>
      <c r="S56" s="791"/>
      <c r="T56" s="791"/>
      <c r="U56" s="791"/>
      <c r="V56" s="791"/>
      <c r="W56" s="791"/>
      <c r="X56" s="791"/>
      <c r="Y56" s="58"/>
    </row>
    <row r="57" spans="1:25" ht="15" hidden="1">
      <c r="A57" s="42"/>
      <c r="B57" s="77"/>
      <c r="C57" s="76"/>
      <c r="D57" s="65"/>
      <c r="E57" s="791"/>
      <c r="F57" s="791"/>
      <c r="G57" s="791"/>
      <c r="H57" s="791"/>
      <c r="I57" s="791"/>
      <c r="J57" s="791"/>
      <c r="K57" s="791"/>
      <c r="L57" s="791"/>
      <c r="M57" s="791"/>
      <c r="N57" s="791"/>
      <c r="O57" s="791"/>
      <c r="P57" s="791"/>
      <c r="Q57" s="791"/>
      <c r="R57" s="791"/>
      <c r="S57" s="791"/>
      <c r="T57" s="791"/>
      <c r="U57" s="791"/>
      <c r="V57" s="791"/>
      <c r="W57" s="791"/>
      <c r="X57" s="791"/>
      <c r="Y57" s="58"/>
    </row>
    <row r="58" spans="1:25" ht="15" hidden="1" customHeight="1">
      <c r="A58" s="42"/>
      <c r="B58" s="77"/>
      <c r="C58" s="76"/>
      <c r="D58" s="60"/>
      <c r="E58" s="792" t="s">
        <v>426</v>
      </c>
      <c r="F58" s="792"/>
      <c r="G58" s="792"/>
      <c r="H58" s="792"/>
      <c r="I58" s="792"/>
      <c r="J58" s="792"/>
      <c r="K58" s="792"/>
      <c r="L58" s="792"/>
      <c r="M58" s="792"/>
      <c r="N58" s="792"/>
      <c r="O58" s="792"/>
      <c r="P58" s="792"/>
      <c r="Q58" s="792"/>
      <c r="R58" s="792"/>
      <c r="S58" s="792"/>
      <c r="T58" s="792"/>
      <c r="U58" s="792"/>
      <c r="V58" s="331"/>
      <c r="W58" s="331"/>
      <c r="X58" s="331"/>
      <c r="Y58" s="58"/>
    </row>
    <row r="59" spans="1:25" ht="15" hidden="1" customHeight="1">
      <c r="A59" s="42"/>
      <c r="B59" s="77"/>
      <c r="C59" s="76"/>
      <c r="D59" s="60"/>
      <c r="E59" s="794"/>
      <c r="F59" s="794"/>
      <c r="G59" s="794"/>
      <c r="H59" s="789"/>
      <c r="I59" s="790"/>
      <c r="J59" s="790"/>
      <c r="K59" s="790"/>
      <c r="L59" s="790"/>
      <c r="M59" s="790"/>
      <c r="N59" s="790"/>
      <c r="O59" s="790"/>
      <c r="P59" s="790"/>
      <c r="Q59" s="790"/>
      <c r="R59" s="790"/>
      <c r="S59" s="790"/>
      <c r="T59" s="790"/>
      <c r="U59" s="790"/>
      <c r="V59" s="790"/>
      <c r="W59" s="790"/>
      <c r="X59" s="790"/>
      <c r="Y59" s="58"/>
    </row>
    <row r="60" spans="1:25" ht="15" hidden="1" customHeight="1">
      <c r="A60" s="42"/>
      <c r="B60" s="77"/>
      <c r="C60" s="76"/>
      <c r="D60" s="60"/>
      <c r="E60" s="793"/>
      <c r="F60" s="793"/>
      <c r="G60" s="793"/>
      <c r="H60" s="788"/>
      <c r="I60" s="788"/>
      <c r="J60" s="788"/>
      <c r="K60" s="788"/>
      <c r="L60" s="788"/>
      <c r="M60" s="788"/>
      <c r="N60" s="788"/>
      <c r="O60" s="788"/>
      <c r="P60" s="788"/>
      <c r="Q60" s="788"/>
      <c r="R60" s="788"/>
      <c r="S60" s="788"/>
      <c r="T60" s="788"/>
      <c r="U60" s="788"/>
      <c r="V60" s="788"/>
      <c r="W60" s="788"/>
      <c r="X60" s="788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88"/>
      <c r="I61" s="788"/>
      <c r="J61" s="788"/>
      <c r="K61" s="788"/>
      <c r="L61" s="788"/>
      <c r="M61" s="788"/>
      <c r="N61" s="788"/>
      <c r="O61" s="788"/>
      <c r="P61" s="788"/>
      <c r="Q61" s="788"/>
      <c r="R61" s="788"/>
      <c r="S61" s="788"/>
      <c r="T61" s="788"/>
      <c r="U61" s="788"/>
      <c r="V61" s="788"/>
      <c r="W61" s="788"/>
      <c r="X61" s="788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92" t="s">
        <v>427</v>
      </c>
      <c r="F70" s="792"/>
      <c r="G70" s="792"/>
      <c r="H70" s="792"/>
      <c r="I70" s="792"/>
      <c r="J70" s="792"/>
      <c r="K70" s="792"/>
      <c r="L70" s="792"/>
      <c r="M70" s="792"/>
      <c r="N70" s="792"/>
      <c r="O70" s="792"/>
      <c r="P70" s="792"/>
      <c r="Q70" s="792"/>
      <c r="R70" s="792"/>
      <c r="S70" s="792"/>
      <c r="T70" s="792"/>
      <c r="U70" s="591"/>
      <c r="V70" s="591"/>
      <c r="W70" s="591"/>
      <c r="X70" s="591"/>
      <c r="Y70" s="58"/>
    </row>
    <row r="71" spans="1:25" ht="15" hidden="1">
      <c r="A71" s="42"/>
      <c r="B71" s="77"/>
      <c r="C71" s="76"/>
      <c r="D71" s="60"/>
      <c r="E71" s="792" t="s">
        <v>628</v>
      </c>
      <c r="F71" s="792"/>
      <c r="G71" s="792"/>
      <c r="H71" s="792"/>
      <c r="I71" s="792"/>
      <c r="J71" s="792"/>
      <c r="K71" s="792"/>
      <c r="L71" s="792"/>
      <c r="M71" s="792"/>
      <c r="N71" s="792"/>
      <c r="O71" s="792"/>
      <c r="P71" s="792"/>
      <c r="Q71" s="792"/>
      <c r="R71" s="792"/>
      <c r="S71" s="792"/>
      <c r="T71" s="792"/>
      <c r="U71" s="592"/>
      <c r="V71" s="592"/>
      <c r="W71" s="592"/>
      <c r="X71" s="592"/>
      <c r="Y71" s="58"/>
    </row>
    <row r="72" spans="1:25" ht="40.5" hidden="1" customHeight="1">
      <c r="A72" s="42"/>
      <c r="B72" s="77"/>
      <c r="C72" s="76"/>
      <c r="D72" s="60"/>
      <c r="E72" s="592"/>
      <c r="F72" s="592"/>
      <c r="G72" s="592"/>
      <c r="H72" s="592"/>
      <c r="I72" s="592"/>
      <c r="J72" s="592"/>
      <c r="K72" s="592"/>
      <c r="L72" s="592"/>
      <c r="M72" s="592"/>
      <c r="N72" s="592"/>
      <c r="O72" s="592"/>
      <c r="P72" s="592"/>
      <c r="Q72" s="592"/>
      <c r="R72" s="592"/>
      <c r="S72" s="592"/>
      <c r="T72" s="592"/>
      <c r="U72" s="592"/>
      <c r="V72" s="592"/>
      <c r="W72" s="592"/>
      <c r="X72" s="592"/>
      <c r="Y72" s="58"/>
    </row>
    <row r="73" spans="1:25" ht="63" hidden="1" customHeight="1">
      <c r="A73" s="42"/>
      <c r="B73" s="77"/>
      <c r="C73" s="76"/>
      <c r="D73" s="60"/>
      <c r="E73" s="592"/>
      <c r="F73" s="592"/>
      <c r="G73" s="592"/>
      <c r="H73" s="592"/>
      <c r="I73" s="592"/>
      <c r="J73" s="592"/>
      <c r="K73" s="592"/>
      <c r="L73" s="592"/>
      <c r="M73" s="592"/>
      <c r="N73" s="592"/>
      <c r="O73" s="592"/>
      <c r="P73" s="592"/>
      <c r="Q73" s="592"/>
      <c r="R73" s="592"/>
      <c r="S73" s="592"/>
      <c r="T73" s="592"/>
      <c r="U73" s="592"/>
      <c r="V73" s="592"/>
      <c r="W73" s="592"/>
      <c r="X73" s="592"/>
      <c r="Y73" s="58"/>
    </row>
    <row r="74" spans="1:25" ht="30" hidden="1" customHeight="1">
      <c r="A74" s="42"/>
      <c r="B74" s="77"/>
      <c r="C74" s="76"/>
      <c r="D74" s="60"/>
      <c r="E74" s="592"/>
      <c r="F74" s="592"/>
      <c r="G74" s="592"/>
      <c r="H74" s="592"/>
      <c r="I74" s="592"/>
      <c r="J74" s="592"/>
      <c r="K74" s="592"/>
      <c r="L74" s="592"/>
      <c r="M74" s="592"/>
      <c r="N74" s="592"/>
      <c r="O74" s="592"/>
      <c r="P74" s="592"/>
      <c r="Q74" s="592"/>
      <c r="R74" s="592"/>
      <c r="S74" s="592"/>
      <c r="T74" s="592"/>
      <c r="U74" s="592"/>
      <c r="V74" s="592"/>
      <c r="W74" s="592"/>
      <c r="X74" s="592"/>
      <c r="Y74" s="58"/>
    </row>
    <row r="75" spans="1:25" ht="30" hidden="1" customHeight="1">
      <c r="A75" s="42"/>
      <c r="B75" s="77"/>
      <c r="C75" s="76"/>
      <c r="D75" s="60"/>
      <c r="E75" s="592"/>
      <c r="F75" s="592"/>
      <c r="G75" s="592"/>
      <c r="H75" s="592"/>
      <c r="I75" s="592"/>
      <c r="J75" s="592"/>
      <c r="K75" s="592"/>
      <c r="L75" s="592"/>
      <c r="M75" s="592"/>
      <c r="N75" s="592"/>
      <c r="O75" s="592"/>
      <c r="P75" s="592"/>
      <c r="Q75" s="592"/>
      <c r="R75" s="592"/>
      <c r="S75" s="592"/>
      <c r="T75" s="592"/>
      <c r="U75" s="592"/>
      <c r="V75" s="592"/>
      <c r="W75" s="592"/>
      <c r="X75" s="592"/>
      <c r="Y75" s="58"/>
    </row>
    <row r="76" spans="1:25" ht="15" hidden="1">
      <c r="A76" s="42"/>
      <c r="B76" s="77"/>
      <c r="C76" s="76"/>
      <c r="D76" s="60"/>
      <c r="E76" s="592"/>
      <c r="F76" s="592"/>
      <c r="G76" s="592"/>
      <c r="H76" s="592"/>
      <c r="I76" s="592"/>
      <c r="J76" s="592"/>
      <c r="K76" s="592"/>
      <c r="L76" s="592"/>
      <c r="M76" s="592"/>
      <c r="N76" s="592"/>
      <c r="O76" s="592"/>
      <c r="P76" s="592"/>
      <c r="Q76" s="592"/>
      <c r="R76" s="592"/>
      <c r="S76" s="592"/>
      <c r="T76" s="592"/>
      <c r="U76" s="592"/>
      <c r="V76" s="592"/>
      <c r="W76" s="592"/>
      <c r="X76" s="592"/>
      <c r="Y76" s="58"/>
    </row>
    <row r="77" spans="1:25" ht="15" hidden="1">
      <c r="A77" s="42"/>
      <c r="B77" s="77"/>
      <c r="C77" s="76"/>
      <c r="D77" s="60"/>
      <c r="E77" s="592"/>
      <c r="F77" s="592"/>
      <c r="G77" s="592"/>
      <c r="H77" s="592"/>
      <c r="I77" s="592"/>
      <c r="J77" s="592"/>
      <c r="K77" s="592"/>
      <c r="L77" s="592"/>
      <c r="M77" s="592"/>
      <c r="N77" s="592"/>
      <c r="O77" s="592"/>
      <c r="P77" s="592"/>
      <c r="Q77" s="592"/>
      <c r="R77" s="592"/>
      <c r="S77" s="592"/>
      <c r="T77" s="592"/>
      <c r="U77" s="592"/>
      <c r="V77" s="592"/>
      <c r="W77" s="592"/>
      <c r="X77" s="592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3"/>
      <c r="F79" s="593"/>
      <c r="G79" s="593"/>
      <c r="H79" s="593"/>
      <c r="I79" s="593"/>
      <c r="J79" s="593"/>
      <c r="K79" s="593"/>
      <c r="L79" s="593"/>
      <c r="M79" s="593"/>
      <c r="N79" s="593"/>
      <c r="O79" s="593"/>
      <c r="P79" s="593"/>
      <c r="Q79" s="593"/>
      <c r="R79" s="593"/>
      <c r="S79" s="593"/>
      <c r="T79" s="593"/>
      <c r="U79" s="593"/>
      <c r="V79" s="593"/>
      <c r="W79" s="593"/>
      <c r="X79" s="593"/>
      <c r="Y79" s="58"/>
    </row>
    <row r="80" spans="1:25" ht="14.25" hidden="1" customHeight="1">
      <c r="A80" s="42"/>
      <c r="B80" s="77"/>
      <c r="C80" s="76"/>
      <c r="D80" s="60"/>
      <c r="E80" s="594"/>
      <c r="F80" s="594"/>
      <c r="G80" s="594"/>
      <c r="H80" s="594"/>
      <c r="Y80" s="58"/>
    </row>
    <row r="81" spans="1:25" ht="15" hidden="1">
      <c r="A81" s="42"/>
      <c r="B81" s="77"/>
      <c r="C81" s="76"/>
      <c r="D81" s="60"/>
      <c r="E81" s="792" t="s">
        <v>426</v>
      </c>
      <c r="F81" s="792"/>
      <c r="G81" s="792"/>
      <c r="H81" s="792"/>
      <c r="I81" s="792"/>
      <c r="J81" s="792"/>
      <c r="K81" s="792"/>
      <c r="L81" s="792"/>
      <c r="M81" s="792"/>
      <c r="N81" s="792"/>
      <c r="O81" s="792"/>
      <c r="P81" s="792"/>
      <c r="Q81" s="792"/>
      <c r="R81" s="792"/>
      <c r="S81" s="792"/>
      <c r="T81" s="792"/>
      <c r="U81" s="792"/>
      <c r="V81" s="331"/>
      <c r="W81" s="331"/>
      <c r="X81" s="331"/>
      <c r="Y81" s="58"/>
    </row>
    <row r="82" spans="1:25" ht="15" hidden="1" customHeight="1">
      <c r="A82" s="42"/>
      <c r="B82" s="77"/>
      <c r="C82" s="76"/>
      <c r="D82" s="60"/>
      <c r="E82" s="793"/>
      <c r="F82" s="793"/>
      <c r="G82" s="793"/>
      <c r="H82" s="789"/>
      <c r="I82" s="790"/>
      <c r="J82" s="790"/>
      <c r="K82" s="790"/>
      <c r="L82" s="790"/>
      <c r="M82" s="790"/>
      <c r="N82" s="790"/>
      <c r="O82" s="790"/>
      <c r="P82" s="790"/>
      <c r="Q82" s="790"/>
      <c r="R82" s="790"/>
      <c r="S82" s="790"/>
      <c r="T82" s="790"/>
      <c r="U82" s="790"/>
      <c r="V82" s="790"/>
      <c r="W82" s="790"/>
      <c r="X82" s="790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88"/>
      <c r="I84" s="788"/>
      <c r="J84" s="788"/>
      <c r="K84" s="788"/>
      <c r="L84" s="788"/>
      <c r="M84" s="788"/>
      <c r="N84" s="788"/>
      <c r="O84" s="788"/>
      <c r="P84" s="788"/>
      <c r="Q84" s="788"/>
      <c r="R84" s="788"/>
      <c r="S84" s="788"/>
      <c r="T84" s="788"/>
      <c r="U84" s="788"/>
      <c r="V84" s="788"/>
      <c r="W84" s="788"/>
      <c r="X84" s="788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96" t="s">
        <v>237</v>
      </c>
      <c r="F98" s="796"/>
      <c r="G98" s="796"/>
      <c r="H98" s="796"/>
      <c r="I98" s="796"/>
      <c r="J98" s="796"/>
      <c r="K98" s="796"/>
      <c r="L98" s="796"/>
      <c r="M98" s="796"/>
      <c r="N98" s="796"/>
      <c r="O98" s="796"/>
      <c r="P98" s="796"/>
      <c r="Q98" s="796"/>
      <c r="R98" s="796"/>
      <c r="S98" s="796"/>
      <c r="T98" s="796"/>
      <c r="U98" s="796"/>
      <c r="V98" s="796"/>
      <c r="W98" s="796"/>
      <c r="X98" s="796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95" t="s">
        <v>236</v>
      </c>
      <c r="G100" s="795"/>
      <c r="H100" s="795"/>
      <c r="I100" s="795"/>
      <c r="J100" s="795"/>
      <c r="K100" s="795"/>
      <c r="L100" s="795"/>
      <c r="M100" s="795"/>
      <c r="N100" s="795"/>
      <c r="O100" s="795"/>
      <c r="P100" s="795"/>
      <c r="Q100" s="795"/>
      <c r="R100" s="795"/>
      <c r="S100" s="795"/>
      <c r="T100" s="61"/>
      <c r="U100" s="59"/>
      <c r="V100" s="59"/>
      <c r="W100" s="59"/>
      <c r="X100" s="59"/>
      <c r="Y100" s="58"/>
      <c r="AA100" s="78" t="s">
        <v>234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95" t="s">
        <v>235</v>
      </c>
      <c r="G102" s="795"/>
      <c r="H102" s="795"/>
      <c r="I102" s="795"/>
      <c r="J102" s="795"/>
      <c r="K102" s="795"/>
      <c r="L102" s="795"/>
      <c r="M102" s="795"/>
      <c r="N102" s="795"/>
      <c r="O102" s="795"/>
      <c r="P102" s="795"/>
      <c r="Q102" s="795"/>
      <c r="R102" s="795"/>
      <c r="S102" s="795"/>
      <c r="T102" s="795"/>
      <c r="U102" s="795"/>
      <c r="V102" s="795"/>
      <c r="W102" s="795"/>
      <c r="X102" s="795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algorithmName="SHA-512" hashValue="hyYue8S1JPLQ1N++rPnvHekqcRdw2fzyROjG982S/WUQPIxBcdZ0umWhfFafoKxA1xMm1F01lLOUy0wzWmnQJw==" saltValue="+lRBBnU6i1c7dI63xNc19A==" spinCount="100000" sheet="1" objects="1" scenarios="1" formatColumns="0" formatRows="0"/>
  <dataConsolidate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11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PRICE_G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735" hidden="1" customWidth="1"/>
    <col min="5" max="5" width="3.7109375" style="86" customWidth="1"/>
    <col min="6" max="6" width="9.7109375" style="700" customWidth="1"/>
    <col min="7" max="7" width="37.7109375" style="700" customWidth="1"/>
    <col min="8" max="8" width="66.85546875" style="700" customWidth="1"/>
    <col min="9" max="9" width="115.7109375" style="700" customWidth="1"/>
    <col min="10" max="11" width="10.5703125" style="735"/>
    <col min="12" max="12" width="11.140625" style="735" customWidth="1"/>
    <col min="13" max="20" width="10.5703125" style="735"/>
    <col min="21" max="16384" width="10.5703125" style="700"/>
  </cols>
  <sheetData>
    <row r="1" spans="1:20" ht="3" customHeight="1">
      <c r="A1" s="296" t="s">
        <v>212</v>
      </c>
    </row>
    <row r="2" spans="1:20" ht="22.5">
      <c r="F2" s="856" t="s">
        <v>531</v>
      </c>
      <c r="G2" s="857"/>
      <c r="H2" s="858"/>
      <c r="I2" s="575"/>
    </row>
    <row r="3" spans="1:20" ht="3" customHeight="1"/>
    <row r="4" spans="1:20" s="656" customFormat="1" ht="11.25">
      <c r="A4" s="671"/>
      <c r="B4" s="671"/>
      <c r="C4" s="671"/>
      <c r="D4" s="671"/>
      <c r="F4" s="813" t="s">
        <v>485</v>
      </c>
      <c r="G4" s="813"/>
      <c r="H4" s="813"/>
      <c r="I4" s="859" t="s">
        <v>486</v>
      </c>
      <c r="J4" s="671"/>
      <c r="K4" s="671"/>
      <c r="L4" s="671"/>
      <c r="M4" s="671"/>
      <c r="N4" s="671"/>
      <c r="O4" s="671"/>
      <c r="P4" s="671"/>
      <c r="Q4" s="671"/>
      <c r="R4" s="671"/>
      <c r="S4" s="671"/>
      <c r="T4" s="671"/>
    </row>
    <row r="5" spans="1:20" s="656" customFormat="1" ht="11.25" customHeight="1">
      <c r="A5" s="671"/>
      <c r="B5" s="671"/>
      <c r="C5" s="671"/>
      <c r="D5" s="671"/>
      <c r="F5" s="765" t="s">
        <v>94</v>
      </c>
      <c r="G5" s="453" t="s">
        <v>488</v>
      </c>
      <c r="H5" s="776" t="s">
        <v>473</v>
      </c>
      <c r="I5" s="859"/>
      <c r="J5" s="671"/>
      <c r="K5" s="671"/>
      <c r="L5" s="671"/>
      <c r="M5" s="671"/>
      <c r="N5" s="671"/>
      <c r="O5" s="671"/>
      <c r="P5" s="671"/>
      <c r="Q5" s="671"/>
      <c r="R5" s="671"/>
      <c r="S5" s="671"/>
      <c r="T5" s="671"/>
    </row>
    <row r="6" spans="1:20" s="656" customFormat="1" ht="12" customHeight="1">
      <c r="A6" s="671"/>
      <c r="B6" s="671"/>
      <c r="C6" s="671"/>
      <c r="D6" s="671"/>
      <c r="F6" s="432" t="s">
        <v>95</v>
      </c>
      <c r="G6" s="434">
        <v>2</v>
      </c>
      <c r="H6" s="435">
        <v>3</v>
      </c>
      <c r="I6" s="433">
        <v>4</v>
      </c>
      <c r="J6" s="671">
        <v>4</v>
      </c>
      <c r="K6" s="671"/>
      <c r="L6" s="671"/>
      <c r="M6" s="671"/>
      <c r="N6" s="671"/>
      <c r="O6" s="671"/>
      <c r="P6" s="671"/>
      <c r="Q6" s="671"/>
      <c r="R6" s="671"/>
      <c r="S6" s="671"/>
      <c r="T6" s="671"/>
    </row>
    <row r="7" spans="1:20" s="656" customFormat="1" ht="18.75">
      <c r="A7" s="671"/>
      <c r="B7" s="671"/>
      <c r="C7" s="671"/>
      <c r="D7" s="671"/>
      <c r="F7" s="777">
        <v>1</v>
      </c>
      <c r="G7" s="536" t="s">
        <v>532</v>
      </c>
      <c r="H7" s="769" t="str">
        <f>IF(dateCh="","",dateCh)</f>
        <v>28.11.2022</v>
      </c>
      <c r="I7" s="732" t="s">
        <v>533</v>
      </c>
      <c r="J7" s="448"/>
      <c r="K7" s="671"/>
      <c r="L7" s="671"/>
      <c r="M7" s="671"/>
      <c r="N7" s="671"/>
      <c r="O7" s="671"/>
      <c r="P7" s="671"/>
      <c r="Q7" s="671"/>
      <c r="R7" s="671"/>
      <c r="S7" s="671"/>
      <c r="T7" s="671"/>
    </row>
    <row r="8" spans="1:20" s="656" customFormat="1" ht="45">
      <c r="A8" s="860">
        <v>1</v>
      </c>
      <c r="B8" s="671"/>
      <c r="C8" s="671"/>
      <c r="D8" s="671"/>
      <c r="F8" s="777" t="str">
        <f>"2." &amp;mergeValue(A8)</f>
        <v>2.1</v>
      </c>
      <c r="G8" s="536" t="s">
        <v>534</v>
      </c>
      <c r="H8" s="769" t="str">
        <f>IF('Перечень тарифов'!R21="","наименование отсутствует","" &amp; 'Перечень тарифов'!R21 &amp; "")</f>
        <v>наименование отсутствует</v>
      </c>
      <c r="I8" s="732" t="s">
        <v>632</v>
      </c>
      <c r="J8" s="448"/>
      <c r="K8" s="671"/>
      <c r="L8" s="671"/>
      <c r="M8" s="671"/>
      <c r="N8" s="671"/>
      <c r="O8" s="671"/>
      <c r="P8" s="671"/>
      <c r="Q8" s="671"/>
      <c r="R8" s="671"/>
      <c r="S8" s="671"/>
      <c r="T8" s="671"/>
    </row>
    <row r="9" spans="1:20" s="656" customFormat="1" ht="22.5">
      <c r="A9" s="860"/>
      <c r="B9" s="671"/>
      <c r="C9" s="671"/>
      <c r="D9" s="671"/>
      <c r="F9" s="777" t="str">
        <f>"3." &amp;mergeValue(A9)</f>
        <v>3.1</v>
      </c>
      <c r="G9" s="536" t="s">
        <v>535</v>
      </c>
      <c r="H9" s="769" t="str">
        <f>IF('Перечень тарифов'!F21="","наименование отсутствует","" &amp; 'Перечень тарифов'!F21 &amp; "")</f>
        <v>Горячее водоснабжение</v>
      </c>
      <c r="I9" s="732" t="s">
        <v>630</v>
      </c>
      <c r="J9" s="448"/>
      <c r="K9" s="671"/>
      <c r="L9" s="671"/>
      <c r="M9" s="671"/>
      <c r="N9" s="671"/>
      <c r="O9" s="671"/>
      <c r="P9" s="671"/>
      <c r="Q9" s="671"/>
      <c r="R9" s="671"/>
      <c r="S9" s="671"/>
      <c r="T9" s="671"/>
    </row>
    <row r="10" spans="1:20" s="656" customFormat="1" ht="22.5">
      <c r="A10" s="860"/>
      <c r="B10" s="671"/>
      <c r="C10" s="671"/>
      <c r="D10" s="671"/>
      <c r="F10" s="777" t="str">
        <f>"4."&amp;mergeValue(A10)</f>
        <v>4.1</v>
      </c>
      <c r="G10" s="536" t="s">
        <v>536</v>
      </c>
      <c r="H10" s="776" t="s">
        <v>489</v>
      </c>
      <c r="I10" s="732"/>
      <c r="J10" s="448"/>
      <c r="K10" s="671"/>
      <c r="L10" s="671"/>
      <c r="M10" s="671"/>
      <c r="N10" s="671"/>
      <c r="O10" s="671"/>
      <c r="P10" s="671"/>
      <c r="Q10" s="671"/>
      <c r="R10" s="671"/>
      <c r="S10" s="671"/>
      <c r="T10" s="671"/>
    </row>
    <row r="11" spans="1:20" s="656" customFormat="1" ht="18.75">
      <c r="A11" s="860"/>
      <c r="B11" s="860">
        <v>1</v>
      </c>
      <c r="C11" s="766"/>
      <c r="D11" s="766"/>
      <c r="F11" s="777" t="str">
        <f>"4."&amp;mergeValue(A11) &amp;"."&amp;mergeValue(B11)</f>
        <v>4.1.1</v>
      </c>
      <c r="G11" s="436" t="s">
        <v>634</v>
      </c>
      <c r="H11" s="769" t="str">
        <f>IF(region_name="","",region_name)</f>
        <v>Ростовская область</v>
      </c>
      <c r="I11" s="732" t="s">
        <v>539</v>
      </c>
      <c r="J11" s="448"/>
      <c r="K11" s="671"/>
      <c r="L11" s="671"/>
      <c r="M11" s="671"/>
      <c r="N11" s="671"/>
      <c r="O11" s="671"/>
      <c r="P11" s="671"/>
      <c r="Q11" s="671"/>
      <c r="R11" s="671"/>
      <c r="S11" s="671"/>
      <c r="T11" s="671"/>
    </row>
    <row r="12" spans="1:20" s="656" customFormat="1" ht="22.5">
      <c r="A12" s="860"/>
      <c r="B12" s="860"/>
      <c r="C12" s="860">
        <v>1</v>
      </c>
      <c r="D12" s="766"/>
      <c r="F12" s="777" t="str">
        <f>"4."&amp;mergeValue(A12) &amp;"."&amp;mergeValue(B12)&amp;"."&amp;mergeValue(C12)</f>
        <v>4.1.1.1</v>
      </c>
      <c r="G12" s="457" t="s">
        <v>537</v>
      </c>
      <c r="H12" s="769" t="str">
        <f>IF(Территории!H13="","","" &amp; Территории!H13 &amp; "")</f>
        <v>Егорлыкский район</v>
      </c>
      <c r="I12" s="732" t="s">
        <v>540</v>
      </c>
      <c r="J12" s="448"/>
      <c r="K12" s="671"/>
      <c r="L12" s="671"/>
      <c r="M12" s="671"/>
      <c r="N12" s="671"/>
      <c r="O12" s="671"/>
      <c r="P12" s="671"/>
      <c r="Q12" s="671"/>
      <c r="R12" s="671"/>
      <c r="S12" s="671"/>
      <c r="T12" s="671"/>
    </row>
    <row r="13" spans="1:20" s="656" customFormat="1" ht="56.25">
      <c r="A13" s="860"/>
      <c r="B13" s="860"/>
      <c r="C13" s="860"/>
      <c r="D13" s="766">
        <v>1</v>
      </c>
      <c r="F13" s="777" t="str">
        <f>"4."&amp;mergeValue(A13) &amp;"."&amp;mergeValue(B13)&amp;"."&amp;mergeValue(C13)&amp;"."&amp;mergeValue(D13)</f>
        <v>4.1.1.1.1</v>
      </c>
      <c r="G13" s="539" t="s">
        <v>538</v>
      </c>
      <c r="H13" s="769" t="str">
        <f>IF(Территории!R14="","","" &amp; Территории!R14 &amp; "")</f>
        <v>Егорлыкское сельское поселение (60615417)</v>
      </c>
      <c r="I13" s="767" t="s">
        <v>633</v>
      </c>
      <c r="J13" s="448"/>
      <c r="K13" s="671"/>
      <c r="L13" s="671"/>
      <c r="M13" s="671"/>
      <c r="N13" s="671"/>
      <c r="O13" s="671"/>
      <c r="P13" s="671"/>
      <c r="Q13" s="671"/>
      <c r="R13" s="671"/>
      <c r="S13" s="671"/>
      <c r="T13" s="671"/>
    </row>
    <row r="14" spans="1:20" s="438" customFormat="1" ht="3" customHeight="1">
      <c r="A14" s="440"/>
      <c r="B14" s="440"/>
      <c r="C14" s="440"/>
      <c r="D14" s="440"/>
      <c r="F14" s="437"/>
      <c r="G14" s="537"/>
      <c r="H14" s="538"/>
      <c r="I14" s="741"/>
      <c r="J14" s="440"/>
      <c r="K14" s="440"/>
      <c r="L14" s="440"/>
      <c r="M14" s="440"/>
      <c r="N14" s="440"/>
      <c r="O14" s="440"/>
      <c r="P14" s="440"/>
      <c r="Q14" s="440"/>
      <c r="R14" s="440"/>
      <c r="S14" s="440"/>
      <c r="T14" s="440"/>
    </row>
    <row r="15" spans="1:20" s="438" customFormat="1" ht="15" customHeight="1">
      <c r="A15" s="440"/>
      <c r="B15" s="440"/>
      <c r="C15" s="440"/>
      <c r="D15" s="440"/>
      <c r="F15" s="437"/>
      <c r="G15" s="855" t="s">
        <v>635</v>
      </c>
      <c r="H15" s="855"/>
      <c r="I15" s="741"/>
      <c r="J15" s="440"/>
      <c r="K15" s="440"/>
      <c r="L15" s="440"/>
      <c r="M15" s="440"/>
      <c r="N15" s="440"/>
      <c r="O15" s="440"/>
      <c r="P15" s="440"/>
      <c r="Q15" s="440"/>
      <c r="R15" s="440"/>
      <c r="S15" s="440"/>
      <c r="T15" s="440"/>
    </row>
  </sheetData>
  <sheetProtection algorithmName="SHA-512" hashValue="StHDjcq67ReBEAXNmq3dfRen3eJZd9vbKWIdk+ENaQ6+mZIa9YwCG2wIjiyKIYM6IVpsUYEZmvc5jiPiLkGzfg==" saltValue="/dL+Z1tNPFUyDskyUglZgA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50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931" t="s">
        <v>57</v>
      </c>
      <c r="E7" s="931"/>
      <c r="F7" s="578"/>
    </row>
    <row r="8" spans="3:12" ht="3" customHeight="1">
      <c r="C8" s="49"/>
      <c r="D8" s="13"/>
      <c r="E8" s="13"/>
    </row>
    <row r="9" spans="3:12" ht="15.95" customHeight="1">
      <c r="C9" s="49"/>
      <c r="D9" s="103" t="s">
        <v>94</v>
      </c>
      <c r="E9" s="115" t="s">
        <v>178</v>
      </c>
    </row>
    <row r="10" spans="3:12" ht="12" customHeight="1">
      <c r="C10" s="49"/>
      <c r="D10" s="41" t="s">
        <v>95</v>
      </c>
      <c r="E10" s="41" t="s">
        <v>51</v>
      </c>
    </row>
    <row r="11" spans="3:12" ht="15" hidden="1" customHeight="1">
      <c r="C11" s="49"/>
      <c r="D11" s="126">
        <v>0</v>
      </c>
      <c r="E11" s="243"/>
    </row>
    <row r="12" spans="3:12">
      <c r="C12" s="49"/>
      <c r="D12" s="116"/>
      <c r="E12" s="114" t="s">
        <v>179</v>
      </c>
    </row>
  </sheetData>
  <sheetProtection password="FA9C" sheet="1" objects="1" scenarios="1" formatColumns="0" formatRows="0"/>
  <mergeCells count="1">
    <mergeCell ref="D7:E7"/>
  </mergeCells>
  <phoneticPr fontId="12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935" t="s">
        <v>58</v>
      </c>
      <c r="C2" s="935"/>
      <c r="D2" s="935"/>
      <c r="E2" s="579"/>
    </row>
    <row r="3" spans="2:5" ht="3" customHeight="1"/>
    <row r="4" spans="2:5" ht="21.75" customHeight="1" thickBot="1">
      <c r="B4" s="787" t="s">
        <v>1</v>
      </c>
      <c r="C4" s="787" t="s">
        <v>93</v>
      </c>
      <c r="D4" s="787" t="s">
        <v>74</v>
      </c>
    </row>
    <row r="5" spans="2:5" ht="12" thickTop="1"/>
  </sheetData>
  <sheetProtection algorithmName="SHA-512" hashValue="p96dXT05NC8wk0oG7n3a5sF9z4b+wPS2HFdD8QVS5IYMbHia/G8s74GAzEIEaSbxNO0Gu8qlqtyH32OVVDzaEA==" saltValue="UkCNZeMPRpiyi8JxGhEKGQ==" spinCount="100000" sheet="1" objects="1" scenarios="1" formatColumns="0" formatRows="0" autoFilter="0"/>
  <autoFilter ref="B4:D4"/>
  <mergeCells count="1">
    <mergeCell ref="B2:D2"/>
  </mergeCells>
  <phoneticPr fontId="1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83"/>
  <sheetViews>
    <sheetView showGridLines="0" workbookViewId="0"/>
  </sheetViews>
  <sheetFormatPr defaultRowHeight="11.25"/>
  <sheetData>
    <row r="1" spans="1:1">
      <c r="A1" s="760">
        <f>IF('Форма 1.2 | Т-транс'!$O$22="",1,0)</f>
        <v>1</v>
      </c>
    </row>
    <row r="2" spans="1:1">
      <c r="A2" s="760">
        <f>IF('Форма 1.2 | Т-транс'!$R$23="",1,0)</f>
        <v>1</v>
      </c>
    </row>
    <row r="3" spans="1:1">
      <c r="A3" s="760">
        <f>IF('Форма 1.2 | Т-транс'!$T$23="",1,0)</f>
        <v>1</v>
      </c>
    </row>
    <row r="4" spans="1:1">
      <c r="A4" s="760">
        <f>IF('Форма 1.2 | Т-транс'!$S$23="",1,0)</f>
        <v>0</v>
      </c>
    </row>
    <row r="5" spans="1:1">
      <c r="A5" s="760">
        <f>IF('Форма 1.2 | Т-транс'!$U$23="",1,0)</f>
        <v>0</v>
      </c>
    </row>
    <row r="6" spans="1:1">
      <c r="A6" s="760">
        <f>IF('Форма 1.2 | Т-гор.вода'!$O$22="",1,0)</f>
        <v>0</v>
      </c>
    </row>
    <row r="7" spans="1:1">
      <c r="A7" s="760">
        <f>IF('Форма 1.2 | Т-гор.вода'!$Y$23="",1,0)</f>
        <v>0</v>
      </c>
    </row>
    <row r="8" spans="1:1">
      <c r="A8" s="760">
        <f>IF('Форма 1.2 | Т-гор.вода'!$AA$23="",1,0)</f>
        <v>0</v>
      </c>
    </row>
    <row r="9" spans="1:1">
      <c r="A9" s="760">
        <f>IF('Форма 1.2 | Т-гор.вода'!$Z$23="",1,0)</f>
        <v>0</v>
      </c>
    </row>
    <row r="10" spans="1:1">
      <c r="A10" s="760">
        <f>IF('Форма 1.2 | Т-гор.вода'!$AB$23="",1,0)</f>
        <v>0</v>
      </c>
    </row>
    <row r="11" spans="1:1">
      <c r="A11" s="760">
        <f>IF('Форма 1.3 | Т-подкл(инд)'!$M$22="",1,0)</f>
        <v>1</v>
      </c>
    </row>
    <row r="12" spans="1:1">
      <c r="A12" s="760">
        <f>IF('Форма 1.3 | Т-подкл(инд)'!$Q$22="",1,0)</f>
        <v>1</v>
      </c>
    </row>
    <row r="13" spans="1:1">
      <c r="A13" s="760">
        <f>IF('Форма 1.3 | Т-подкл(инд)'!$AD$22="",1,0)</f>
        <v>1</v>
      </c>
    </row>
    <row r="14" spans="1:1">
      <c r="A14" s="760">
        <f>IF('Форма 1.3 | Т-подкл(инд)'!$AE$22="",1,0)</f>
        <v>1</v>
      </c>
    </row>
    <row r="15" spans="1:1">
      <c r="A15" s="760">
        <f>IF('Форма 1.3 | Т-подкл(инд)'!$AF$22="",1,0)</f>
        <v>1</v>
      </c>
    </row>
    <row r="16" spans="1:1">
      <c r="A16" s="760">
        <f>IF('Форма 1.3 | Т-подкл(инд)'!$AG$22="",1,0)</f>
        <v>1</v>
      </c>
    </row>
    <row r="17" spans="1:1">
      <c r="A17" s="760">
        <f>IF('Форма 1.3 | Т-подкл(инд)'!$AH$22="",1,0)</f>
        <v>1</v>
      </c>
    </row>
    <row r="18" spans="1:1">
      <c r="A18" s="760">
        <f>IF('Форма 1.3 | Т-подкл(инд)'!$AJ$22="",1,0)</f>
        <v>1</v>
      </c>
    </row>
    <row r="19" spans="1:1">
      <c r="A19" s="760">
        <f>IF('Форма 1.3 | Т-подкл(инд)'!$N$22="",1,0)</f>
        <v>0</v>
      </c>
    </row>
    <row r="20" spans="1:1">
      <c r="A20" s="760">
        <f>IF('Форма 1.3 | Т-подкл(инд)'!$R$22="",1,0)</f>
        <v>0</v>
      </c>
    </row>
    <row r="21" spans="1:1">
      <c r="A21" s="760">
        <f>IF('Форма 1.3 | Т-подкл(инд)'!$V$22="",1,0)</f>
        <v>0</v>
      </c>
    </row>
    <row r="22" spans="1:1">
      <c r="A22" s="760">
        <f>IF('Форма 1.3 | Т-подкл(инд)'!$Z$22="",1,0)</f>
        <v>0</v>
      </c>
    </row>
    <row r="23" spans="1:1">
      <c r="A23" s="760">
        <f>IF('Форма 1.3 | Т-подкл(инд)'!$AI$22="",1,0)</f>
        <v>0</v>
      </c>
    </row>
    <row r="24" spans="1:1">
      <c r="A24" s="760">
        <f>IF('Форма 1.3 | Т-подкл(инд)'!$AK$22="",1,0)</f>
        <v>0</v>
      </c>
    </row>
    <row r="25" spans="1:1">
      <c r="A25" s="760">
        <f>IF('Форма 1.3 | Т-подкл'!$P$22="",1,0)</f>
        <v>1</v>
      </c>
    </row>
    <row r="26" spans="1:1">
      <c r="A26" s="760">
        <f>IF('Форма 1.3 | Т-подкл'!$AC$22="",1,0)</f>
        <v>1</v>
      </c>
    </row>
    <row r="27" spans="1:1">
      <c r="A27" s="760">
        <f>IF('Форма 1.3 | Т-подкл'!$AD$22="",1,0)</f>
        <v>1</v>
      </c>
    </row>
    <row r="28" spans="1:1">
      <c r="A28" s="760">
        <f>IF('Форма 1.3 | Т-подкл'!$AE$22="",1,0)</f>
        <v>1</v>
      </c>
    </row>
    <row r="29" spans="1:1">
      <c r="A29" s="760">
        <f>IF('Форма 1.3 | Т-подкл'!$AF$22="",1,0)</f>
        <v>1</v>
      </c>
    </row>
    <row r="30" spans="1:1">
      <c r="A30" s="760">
        <f>IF('Форма 1.3 | Т-подкл'!$AG$22="",1,0)</f>
        <v>1</v>
      </c>
    </row>
    <row r="31" spans="1:1">
      <c r="A31" s="760">
        <f>IF('Форма 1.3 | Т-подкл'!$AI$22="",1,0)</f>
        <v>1</v>
      </c>
    </row>
    <row r="32" spans="1:1">
      <c r="A32" s="760">
        <f>IF('Форма 1.3 | Т-подкл'!$Q$22="",1,0)</f>
        <v>0</v>
      </c>
    </row>
    <row r="33" spans="1:1">
      <c r="A33" s="760">
        <f>IF('Форма 1.3 | Т-подкл'!$U$22="",1,0)</f>
        <v>0</v>
      </c>
    </row>
    <row r="34" spans="1:1">
      <c r="A34" s="760">
        <f>IF('Форма 1.3 | Т-подкл'!$Y$22="",1,0)</f>
        <v>0</v>
      </c>
    </row>
    <row r="35" spans="1:1">
      <c r="A35" s="760">
        <f>IF('Форма 1.3 | Т-подкл'!$AH$22="",1,0)</f>
        <v>0</v>
      </c>
    </row>
    <row r="36" spans="1:1">
      <c r="A36" s="760">
        <f>IF('Форма 1.3 | Т-подкл'!$AJ$22="",1,0)</f>
        <v>0</v>
      </c>
    </row>
    <row r="37" spans="1:1">
      <c r="A37" s="760">
        <f>IF('Форма 1.8'!$E$12="",1,0)</f>
        <v>0</v>
      </c>
    </row>
    <row r="38" spans="1:1">
      <c r="A38" s="760">
        <f>IF('Форма 1.8'!$F$12="",1,0)</f>
        <v>0</v>
      </c>
    </row>
    <row r="39" spans="1:1">
      <c r="A39" s="760">
        <f>IF('Форма 1.9'!$G$11="",1,0)</f>
        <v>1</v>
      </c>
    </row>
    <row r="40" spans="1:1">
      <c r="A40" s="760">
        <f>IF('Форма 1.9'!$G$12="",1,0)</f>
        <v>1</v>
      </c>
    </row>
    <row r="41" spans="1:1">
      <c r="A41" s="760">
        <f>IF('Форма 1.9'!$H$12="",1,0)</f>
        <v>1</v>
      </c>
    </row>
    <row r="42" spans="1:1">
      <c r="A42" s="760">
        <f>IF('Форма 1.9'!$H$13="",1,0)</f>
        <v>1</v>
      </c>
    </row>
    <row r="43" spans="1:1">
      <c r="A43" s="760">
        <f>IF('Форма 1.9'!$E$15="",1,0)</f>
        <v>1</v>
      </c>
    </row>
    <row r="44" spans="1:1">
      <c r="A44" s="760">
        <f>IF('Форма 1.9'!$H$15="",1,0)</f>
        <v>1</v>
      </c>
    </row>
    <row r="45" spans="1:1">
      <c r="A45" s="760">
        <f>IF('Форма 1.9'!$G$18="",1,0)</f>
        <v>1</v>
      </c>
    </row>
    <row r="46" spans="1:1">
      <c r="A46" s="760">
        <f>IF('Форма 1.9'!$G$22="",1,0)</f>
        <v>1</v>
      </c>
    </row>
    <row r="47" spans="1:1">
      <c r="A47" s="760">
        <f>IF('Форма 1.9'!$G$25="",1,0)</f>
        <v>1</v>
      </c>
    </row>
    <row r="48" spans="1:1">
      <c r="A48" s="760">
        <f>IF('Форма 1.9'!$E$31="",1,0)</f>
        <v>1</v>
      </c>
    </row>
    <row r="49" spans="1:1">
      <c r="A49" s="760">
        <f>IF('Форма 1.9'!$H$31="",1,0)</f>
        <v>1</v>
      </c>
    </row>
    <row r="50" spans="1:1">
      <c r="A50" s="760">
        <f>IF('Форма 1.9'!$G$28="",1,0)</f>
        <v>1</v>
      </c>
    </row>
    <row r="51" spans="1:1">
      <c r="A51" s="760">
        <f>IF('Форма 1.0.2'!$E$12="",1,0)</f>
        <v>1</v>
      </c>
    </row>
    <row r="52" spans="1:1">
      <c r="A52" s="760">
        <f>IF('Форма 1.0.2'!$F$12="",1,0)</f>
        <v>1</v>
      </c>
    </row>
    <row r="53" spans="1:1">
      <c r="A53" s="760">
        <f>IF('Форма 1.0.2'!$G$12="",1,0)</f>
        <v>1</v>
      </c>
    </row>
    <row r="54" spans="1:1">
      <c r="A54" s="760">
        <f>IF('Форма 1.0.2'!$H$12="",1,0)</f>
        <v>1</v>
      </c>
    </row>
    <row r="55" spans="1:1">
      <c r="A55" s="760">
        <f>IF('Форма 1.0.2'!$I$12="",1,0)</f>
        <v>1</v>
      </c>
    </row>
    <row r="56" spans="1:1">
      <c r="A56" s="760">
        <f>IF('Форма 1.0.2'!$J$12="",1,0)</f>
        <v>1</v>
      </c>
    </row>
    <row r="57" spans="1:1">
      <c r="A57" s="760">
        <f>IF('Сведения об изменении'!$E$12="",1,0)</f>
        <v>1</v>
      </c>
    </row>
    <row r="58" spans="1:1">
      <c r="A58" s="762">
        <f>IF(Территории!$E$12="",1,0)</f>
        <v>0</v>
      </c>
    </row>
    <row r="59" spans="1:1">
      <c r="A59" s="762">
        <f>IF('Перечень тарифов'!$E$21="",1,0)</f>
        <v>0</v>
      </c>
    </row>
    <row r="60" spans="1:1">
      <c r="A60" s="762">
        <f>IF('Перечень тарифов'!$F$21="",1,0)</f>
        <v>0</v>
      </c>
    </row>
    <row r="61" spans="1:1">
      <c r="A61" s="762">
        <f>IF('Перечень тарифов'!$G$21="",1,0)</f>
        <v>0</v>
      </c>
    </row>
    <row r="62" spans="1:1">
      <c r="A62" s="762">
        <f>IF('Перечень тарифов'!$K$21="",1,0)</f>
        <v>0</v>
      </c>
    </row>
    <row r="63" spans="1:1">
      <c r="A63" s="762">
        <f>IF('Перечень тарифов'!$O$21="",1,0)</f>
        <v>0</v>
      </c>
    </row>
    <row r="64" spans="1:1">
      <c r="A64" s="762">
        <f>IF('Перечень тарифов'!$G$11="",1,0)</f>
        <v>0</v>
      </c>
    </row>
    <row r="65" spans="1:1">
      <c r="A65" s="762">
        <f>IF('Форма 1.2 | Т-гор.вода'!$Q$23="",1,0)</f>
        <v>0</v>
      </c>
    </row>
    <row r="66" spans="1:1">
      <c r="A66" s="762">
        <f>IF('Форма 1.2 | Т-гор.вода'!$R$23="",1,0)</f>
        <v>0</v>
      </c>
    </row>
    <row r="67" spans="1:1">
      <c r="A67" s="762">
        <f>IF('Форма 1.2 | Т-гор.вода'!$P$23="",1,0)</f>
        <v>0</v>
      </c>
    </row>
    <row r="68" spans="1:1">
      <c r="A68" s="762">
        <f>IF('Форма 1.2 | Т-гор.вода'!$O$27="",1,0)</f>
        <v>0</v>
      </c>
    </row>
    <row r="69" spans="1:1">
      <c r="A69" s="762">
        <f>IF('Форма 1.2 | Т-гор.вода'!$Y$28="",1,0)</f>
        <v>0</v>
      </c>
    </row>
    <row r="70" spans="1:1">
      <c r="A70" s="762">
        <f>IF('Форма 1.2 | Т-гор.вода'!$AA$28="",1,0)</f>
        <v>0</v>
      </c>
    </row>
    <row r="71" spans="1:1">
      <c r="A71" s="762">
        <f>IF('Форма 1.2 | Т-гор.вода'!$Z$28="",1,0)</f>
        <v>0</v>
      </c>
    </row>
    <row r="72" spans="1:1">
      <c r="A72" s="762">
        <f>IF('Форма 1.2 | Т-гор.вода'!$AB$28="",1,0)</f>
        <v>0</v>
      </c>
    </row>
    <row r="73" spans="1:1">
      <c r="A73" s="762">
        <f>IF('Форма 1.2 | Т-гор.вода'!$Q$28="",1,0)</f>
        <v>0</v>
      </c>
    </row>
    <row r="74" spans="1:1">
      <c r="A74" s="762">
        <f>IF('Форма 1.2 | Т-гор.вода'!$R$28="",1,0)</f>
        <v>0</v>
      </c>
    </row>
    <row r="75" spans="1:1">
      <c r="A75" s="762">
        <f>IF('Форма 1.2 | Т-гор.вода'!$P$28="",1,0)</f>
        <v>0</v>
      </c>
    </row>
    <row r="76" spans="1:1">
      <c r="A76" s="762">
        <f>IF('Форма 1.2 | Т-гор.вода'!$O$32="",1,0)</f>
        <v>0</v>
      </c>
    </row>
    <row r="77" spans="1:1">
      <c r="A77" s="762">
        <f>IF('Форма 1.2 | Т-гор.вода'!$Y$33="",1,0)</f>
        <v>0</v>
      </c>
    </row>
    <row r="78" spans="1:1">
      <c r="A78" s="762">
        <f>IF('Форма 1.2 | Т-гор.вода'!$AA$33="",1,0)</f>
        <v>0</v>
      </c>
    </row>
    <row r="79" spans="1:1">
      <c r="A79" s="762">
        <f>IF('Форма 1.2 | Т-гор.вода'!$Z$33="",1,0)</f>
        <v>0</v>
      </c>
    </row>
    <row r="80" spans="1:1">
      <c r="A80" s="762">
        <f>IF('Форма 1.2 | Т-гор.вода'!$AB$33="",1,0)</f>
        <v>0</v>
      </c>
    </row>
    <row r="81" spans="1:1">
      <c r="A81" s="762">
        <f>IF('Форма 1.2 | Т-гор.вода'!$Q$33="",1,0)</f>
        <v>0</v>
      </c>
    </row>
    <row r="82" spans="1:1">
      <c r="A82" s="762">
        <f>IF('Форма 1.2 | Т-гор.вода'!$R$33="",1,0)</f>
        <v>0</v>
      </c>
    </row>
    <row r="83" spans="1:1">
      <c r="A83" s="762">
        <f>IF('Форма 1.2 | Т-гор.вода'!$P$33="",1,0)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762"/>
  </cols>
  <sheetData>
    <row r="1" spans="1:3">
      <c r="A1" s="762" t="s">
        <v>552</v>
      </c>
      <c r="B1" s="762" t="s">
        <v>553</v>
      </c>
      <c r="C1" s="762" t="s">
        <v>69</v>
      </c>
    </row>
    <row r="2" spans="1:3">
      <c r="A2" s="762">
        <v>4189678</v>
      </c>
      <c r="B2" s="762" t="s">
        <v>1604</v>
      </c>
      <c r="C2" s="762" t="s">
        <v>1605</v>
      </c>
    </row>
    <row r="3" spans="1:3">
      <c r="A3" s="762">
        <v>4190415</v>
      </c>
      <c r="B3" s="762" t="s">
        <v>1606</v>
      </c>
      <c r="C3" s="762" t="s">
        <v>1605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59"/>
    <col min="2" max="2" width="66" style="359" customWidth="1"/>
    <col min="3" max="16384" width="9.140625" style="359"/>
  </cols>
  <sheetData>
    <row r="3" spans="2:2">
      <c r="B3" s="471" t="s">
        <v>1811</v>
      </c>
    </row>
    <row r="4" spans="2:2">
      <c r="B4" s="471" t="s">
        <v>556</v>
      </c>
    </row>
    <row r="5" spans="2:2">
      <c r="B5" s="471" t="s">
        <v>557</v>
      </c>
    </row>
    <row r="6" spans="2:2">
      <c r="B6" s="471" t="s">
        <v>558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94"/>
    <col min="2" max="16384" width="9.140625" style="242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28" customWidth="1"/>
    <col min="2" max="16384" width="9.140625" style="328"/>
  </cols>
  <sheetData>
    <row r="1" spans="1:5">
      <c r="A1" s="329" t="s">
        <v>423</v>
      </c>
      <c r="B1" s="329" t="s">
        <v>424</v>
      </c>
      <c r="C1" s="329"/>
      <c r="D1" s="329"/>
      <c r="E1" s="329"/>
    </row>
    <row r="2" spans="1:5">
      <c r="A2" s="329"/>
      <c r="B2" s="329"/>
      <c r="C2" s="329"/>
      <c r="D2" s="329"/>
      <c r="E2" s="329"/>
    </row>
    <row r="3" spans="1:5">
      <c r="A3" s="329"/>
      <c r="B3" s="329"/>
      <c r="C3" s="329"/>
      <c r="D3" s="329"/>
      <c r="E3" s="329"/>
    </row>
    <row r="4" spans="1:5">
      <c r="A4" s="329"/>
      <c r="B4" s="329"/>
      <c r="C4" s="329"/>
      <c r="D4" s="329"/>
      <c r="E4" s="329"/>
    </row>
    <row r="5" spans="1:5">
      <c r="A5" s="329"/>
      <c r="B5" s="329"/>
      <c r="C5" s="329"/>
      <c r="D5" s="329"/>
      <c r="E5" s="329"/>
    </row>
    <row r="6" spans="1:5">
      <c r="A6" s="329"/>
      <c r="B6" s="329"/>
      <c r="C6" s="329"/>
      <c r="D6" s="329"/>
      <c r="E6" s="329"/>
    </row>
    <row r="7" spans="1:5">
      <c r="A7" s="329"/>
      <c r="B7" s="329"/>
      <c r="C7" s="329"/>
      <c r="D7" s="329"/>
      <c r="E7" s="329"/>
    </row>
    <row r="8" spans="1:5">
      <c r="A8" s="329"/>
      <c r="B8" s="329"/>
      <c r="C8" s="329"/>
      <c r="D8" s="329"/>
      <c r="E8" s="329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72</v>
      </c>
      <c r="B1" s="118" t="s">
        <v>73</v>
      </c>
      <c r="C1" s="118" t="s">
        <v>74</v>
      </c>
      <c r="D1" s="9"/>
    </row>
    <row r="2" spans="1:4">
      <c r="A2" s="778">
        <v>44893.46943287037</v>
      </c>
      <c r="B2" s="11" t="s">
        <v>712</v>
      </c>
      <c r="C2" s="11" t="s">
        <v>473</v>
      </c>
    </row>
    <row r="3" spans="1:4">
      <c r="A3" s="778">
        <v>44893.469467592593</v>
      </c>
      <c r="B3" s="11" t="s">
        <v>713</v>
      </c>
      <c r="C3" s="11" t="s">
        <v>473</v>
      </c>
    </row>
    <row r="4" spans="1:4">
      <c r="A4" s="778">
        <v>44893.469537037039</v>
      </c>
      <c r="B4" s="11" t="s">
        <v>712</v>
      </c>
      <c r="C4" s="11" t="s">
        <v>473</v>
      </c>
    </row>
    <row r="5" spans="1:4">
      <c r="A5" s="778">
        <v>44893.469548611109</v>
      </c>
      <c r="B5" s="11" t="s">
        <v>713</v>
      </c>
      <c r="C5" s="11" t="s">
        <v>473</v>
      </c>
    </row>
    <row r="6" spans="1:4">
      <c r="A6" s="778">
        <v>44893.470671296294</v>
      </c>
      <c r="B6" s="11" t="s">
        <v>712</v>
      </c>
      <c r="C6" s="11" t="s">
        <v>473</v>
      </c>
    </row>
    <row r="7" spans="1:4">
      <c r="A7" s="778">
        <v>44893.470682870371</v>
      </c>
      <c r="B7" s="11" t="s">
        <v>713</v>
      </c>
      <c r="C7" s="11" t="s">
        <v>473</v>
      </c>
    </row>
  </sheetData>
  <sheetProtection algorithmName="SHA-512" hashValue="0YOHpZkkSrMSPuAz6iauB3ZwcsGMt4L/TwvCGQ+7TxiIGJs27CGv/X//NYhWlopaD+ILa96gop1DGwvXTpZ8Jw==" saltValue="TIdt9iK71hXW4AdlXzGQlw==" spinCount="100000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762"/>
    <col min="2" max="2" width="65.28515625" style="762" customWidth="1"/>
    <col min="3" max="3" width="41" style="762" customWidth="1"/>
    <col min="4" max="16384" width="9.140625" style="762"/>
  </cols>
  <sheetData>
    <row r="1" spans="1:2">
      <c r="A1" s="762" t="s">
        <v>332</v>
      </c>
      <c r="B1" s="762" t="s">
        <v>333</v>
      </c>
    </row>
    <row r="2" spans="1:2">
      <c r="A2" s="762">
        <v>4213767</v>
      </c>
      <c r="B2" s="762" t="s">
        <v>663</v>
      </c>
    </row>
    <row r="3" spans="1:2">
      <c r="A3" s="762">
        <v>4213768</v>
      </c>
      <c r="B3" s="762" t="s">
        <v>662</v>
      </c>
    </row>
    <row r="4" spans="1:2">
      <c r="A4" s="762">
        <v>4213769</v>
      </c>
      <c r="B4" s="762" t="s">
        <v>665</v>
      </c>
    </row>
    <row r="5" spans="1:2">
      <c r="A5" s="762">
        <v>4213770</v>
      </c>
      <c r="B5" s="762" t="s">
        <v>664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762"/>
    <col min="2" max="2" width="65.28515625" style="762" customWidth="1"/>
    <col min="3" max="3" width="41" style="762" customWidth="1"/>
    <col min="4" max="16384" width="9.140625" style="762"/>
  </cols>
  <sheetData>
    <row r="1" spans="1:2">
      <c r="A1" s="762" t="s">
        <v>332</v>
      </c>
      <c r="B1" s="762" t="s">
        <v>334</v>
      </c>
    </row>
    <row r="2" spans="1:2">
      <c r="A2" s="762">
        <v>4189706</v>
      </c>
      <c r="B2" s="762" t="s">
        <v>1601</v>
      </c>
    </row>
    <row r="3" spans="1:2">
      <c r="A3" s="762">
        <v>4189705</v>
      </c>
      <c r="B3" s="762" t="s">
        <v>1602</v>
      </c>
    </row>
    <row r="4" spans="1:2">
      <c r="A4" s="762">
        <v>4189707</v>
      </c>
      <c r="B4" s="762" t="s">
        <v>1603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99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59</v>
      </c>
      <c r="B1" s="3" t="s">
        <v>60</v>
      </c>
    </row>
    <row r="2" spans="1:2">
      <c r="A2" t="s">
        <v>444</v>
      </c>
      <c r="B2" t="s">
        <v>78</v>
      </c>
    </row>
    <row r="3" spans="1:2">
      <c r="A3" t="s">
        <v>445</v>
      </c>
      <c r="B3" t="s">
        <v>617</v>
      </c>
    </row>
    <row r="4" spans="1:2">
      <c r="A4" t="s">
        <v>446</v>
      </c>
      <c r="B4" t="s">
        <v>528</v>
      </c>
    </row>
    <row r="5" spans="1:2">
      <c r="A5" t="s">
        <v>448</v>
      </c>
      <c r="B5" t="s">
        <v>457</v>
      </c>
    </row>
    <row r="6" spans="1:2">
      <c r="A6" t="s">
        <v>447</v>
      </c>
      <c r="B6" t="s">
        <v>458</v>
      </c>
    </row>
    <row r="7" spans="1:2">
      <c r="A7" t="s">
        <v>548</v>
      </c>
      <c r="B7" t="s">
        <v>459</v>
      </c>
    </row>
    <row r="8" spans="1:2">
      <c r="A8" t="s">
        <v>449</v>
      </c>
      <c r="B8" t="s">
        <v>529</v>
      </c>
    </row>
    <row r="9" spans="1:2">
      <c r="A9" t="s">
        <v>689</v>
      </c>
      <c r="B9" t="s">
        <v>460</v>
      </c>
    </row>
    <row r="10" spans="1:2">
      <c r="A10" t="s">
        <v>690</v>
      </c>
      <c r="B10" t="s">
        <v>461</v>
      </c>
    </row>
    <row r="11" spans="1:2">
      <c r="A11" t="s">
        <v>549</v>
      </c>
      <c r="B11" t="s">
        <v>462</v>
      </c>
    </row>
    <row r="12" spans="1:2">
      <c r="A12" t="s">
        <v>450</v>
      </c>
      <c r="B12" t="s">
        <v>337</v>
      </c>
    </row>
    <row r="13" spans="1:2">
      <c r="A13" t="s">
        <v>550</v>
      </c>
      <c r="B13" t="s">
        <v>63</v>
      </c>
    </row>
    <row r="14" spans="1:2">
      <c r="A14" t="s">
        <v>451</v>
      </c>
      <c r="B14" t="s">
        <v>408</v>
      </c>
    </row>
    <row r="15" spans="1:2">
      <c r="A15" t="s">
        <v>627</v>
      </c>
      <c r="B15" t="s">
        <v>471</v>
      </c>
    </row>
    <row r="16" spans="1:2">
      <c r="A16" t="s">
        <v>527</v>
      </c>
      <c r="B16" t="s">
        <v>252</v>
      </c>
    </row>
    <row r="17" spans="1:2">
      <c r="A17" t="s">
        <v>452</v>
      </c>
      <c r="B17" t="s">
        <v>76</v>
      </c>
    </row>
    <row r="18" spans="1:2">
      <c r="A18" t="s">
        <v>453</v>
      </c>
      <c r="B18" t="s">
        <v>65</v>
      </c>
    </row>
    <row r="19" spans="1:2">
      <c r="A19" t="s">
        <v>454</v>
      </c>
      <c r="B19" t="s">
        <v>77</v>
      </c>
    </row>
    <row r="20" spans="1:2">
      <c r="A20" t="s">
        <v>455</v>
      </c>
      <c r="B20" t="s">
        <v>463</v>
      </c>
    </row>
    <row r="21" spans="1:2">
      <c r="A21" t="s">
        <v>456</v>
      </c>
      <c r="B21" t="s">
        <v>75</v>
      </c>
    </row>
    <row r="22" spans="1:2">
      <c r="A22"/>
      <c r="B22" t="s">
        <v>64</v>
      </c>
    </row>
    <row r="23" spans="1:2">
      <c r="A23"/>
      <c r="B23" t="s">
        <v>66</v>
      </c>
    </row>
    <row r="24" spans="1:2">
      <c r="A24"/>
      <c r="B24" t="s">
        <v>406</v>
      </c>
    </row>
    <row r="25" spans="1:2">
      <c r="A25"/>
      <c r="B25" t="s">
        <v>16</v>
      </c>
    </row>
    <row r="26" spans="1:2">
      <c r="A26"/>
      <c r="B26" t="s">
        <v>84</v>
      </c>
    </row>
    <row r="27" spans="1:2">
      <c r="A27"/>
      <c r="B27" t="s">
        <v>17</v>
      </c>
    </row>
    <row r="28" spans="1:2">
      <c r="A28"/>
      <c r="B28" t="s">
        <v>618</v>
      </c>
    </row>
    <row r="29" spans="1:2">
      <c r="A29"/>
      <c r="B29" t="s">
        <v>464</v>
      </c>
    </row>
    <row r="30" spans="1:2">
      <c r="A30"/>
      <c r="B30" t="s">
        <v>407</v>
      </c>
    </row>
    <row r="31" spans="1:2">
      <c r="A31"/>
      <c r="B31" t="s">
        <v>61</v>
      </c>
    </row>
    <row r="32" spans="1:2">
      <c r="A32"/>
      <c r="B32" t="s">
        <v>182</v>
      </c>
    </row>
    <row r="33" spans="1:2">
      <c r="A33"/>
      <c r="B33" t="s">
        <v>551</v>
      </c>
    </row>
    <row r="34" spans="1:2">
      <c r="A34"/>
      <c r="B34" t="s">
        <v>530</v>
      </c>
    </row>
    <row r="35" spans="1:2">
      <c r="A35"/>
      <c r="B35" t="s">
        <v>338</v>
      </c>
    </row>
    <row r="36" spans="1:2">
      <c r="A36"/>
      <c r="B36" t="s">
        <v>281</v>
      </c>
    </row>
    <row r="37" spans="1:2">
      <c r="A37"/>
      <c r="B37" t="s">
        <v>336</v>
      </c>
    </row>
    <row r="38" spans="1:2">
      <c r="A38"/>
      <c r="B38" t="s">
        <v>201</v>
      </c>
    </row>
    <row r="39" spans="1:2">
      <c r="A39"/>
      <c r="B39" t="s">
        <v>183</v>
      </c>
    </row>
    <row r="40" spans="1:2">
      <c r="A40"/>
      <c r="B40" t="s">
        <v>180</v>
      </c>
    </row>
    <row r="41" spans="1:2">
      <c r="A41"/>
      <c r="B41" t="s">
        <v>223</v>
      </c>
    </row>
    <row r="42" spans="1:2">
      <c r="A42"/>
      <c r="B42" t="s">
        <v>181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opLeftCell="D20" zoomScaleNormal="100" workbookViewId="0">
      <selection activeCell="F47" sqref="F47"/>
    </sheetView>
  </sheetViews>
  <sheetFormatPr defaultRowHeight="11.25"/>
  <cols>
    <col min="1" max="1" width="10.7109375" style="272" hidden="1" customWidth="1"/>
    <col min="2" max="2" width="10.7109375" style="89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05" customFormat="1" ht="3" customHeight="1">
      <c r="A1" s="503"/>
      <c r="B1" s="504"/>
      <c r="F1" s="505">
        <v>26374535</v>
      </c>
      <c r="G1" s="506"/>
      <c r="I1" s="506"/>
    </row>
    <row r="2" spans="1:12" s="17" customFormat="1" ht="14.25">
      <c r="A2" s="271"/>
      <c r="B2" s="89"/>
      <c r="E2" s="511" t="str">
        <f>"Код шаблона: " &amp; GetCode()</f>
        <v>Код шаблона: FAS.JKH.OPEN.INFO.PRICE.GVS</v>
      </c>
      <c r="F2" s="583"/>
      <c r="G2" s="510"/>
      <c r="H2" s="510"/>
      <c r="I2" s="510"/>
      <c r="J2" s="510"/>
      <c r="K2" s="510"/>
      <c r="L2" s="510"/>
    </row>
    <row r="3" spans="1:12" ht="14.25">
      <c r="E3" s="512" t="str">
        <f>"Версия " &amp; GetVersion()</f>
        <v>Версия 1.0.2</v>
      </c>
      <c r="F3" s="583"/>
      <c r="G3" s="42"/>
      <c r="H3" s="42"/>
      <c r="I3" s="42"/>
      <c r="J3" s="42"/>
      <c r="K3" s="42"/>
      <c r="L3" s="361"/>
    </row>
    <row r="4" spans="1:12" s="490" customFormat="1" ht="6">
      <c r="A4" s="484"/>
      <c r="B4" s="485"/>
      <c r="C4" s="486"/>
      <c r="D4" s="487"/>
      <c r="E4" s="507"/>
      <c r="F4" s="508"/>
      <c r="G4" s="509"/>
      <c r="I4" s="491"/>
    </row>
    <row r="5" spans="1:12" ht="22.5">
      <c r="D5" s="23"/>
      <c r="E5" s="808" t="s">
        <v>642</v>
      </c>
      <c r="F5" s="809"/>
      <c r="G5" s="574"/>
      <c r="J5" s="415"/>
    </row>
    <row r="6" spans="1:12" s="490" customFormat="1" ht="6">
      <c r="A6" s="484"/>
      <c r="B6" s="485"/>
      <c r="C6" s="486"/>
      <c r="D6" s="487"/>
      <c r="E6" s="492"/>
      <c r="F6" s="493"/>
      <c r="G6" s="494"/>
      <c r="I6" s="491"/>
    </row>
    <row r="7" spans="1:12" ht="27">
      <c r="D7" s="23"/>
      <c r="E7" s="24" t="s">
        <v>54</v>
      </c>
      <c r="F7" s="441" t="s">
        <v>152</v>
      </c>
      <c r="G7" s="502"/>
    </row>
    <row r="8" spans="1:12" s="490" customFormat="1" ht="6">
      <c r="A8" s="484"/>
      <c r="B8" s="485"/>
      <c r="C8" s="486"/>
      <c r="D8" s="487"/>
      <c r="E8" s="488"/>
      <c r="F8" s="489"/>
      <c r="G8" s="487"/>
      <c r="I8" s="491"/>
    </row>
    <row r="9" spans="1:12" ht="27">
      <c r="D9" s="23"/>
      <c r="E9" s="24" t="s">
        <v>511</v>
      </c>
      <c r="F9" s="465" t="s">
        <v>87</v>
      </c>
      <c r="G9" s="501"/>
    </row>
    <row r="10" spans="1:12" s="490" customFormat="1" ht="6">
      <c r="A10" s="495"/>
      <c r="B10" s="485"/>
      <c r="C10" s="486"/>
      <c r="D10" s="496"/>
      <c r="E10" s="492"/>
      <c r="F10" s="497"/>
      <c r="G10" s="498"/>
      <c r="I10" s="491"/>
    </row>
    <row r="11" spans="1:12" ht="27">
      <c r="A11" s="274"/>
      <c r="D11" s="23"/>
      <c r="E11" s="80" t="s">
        <v>509</v>
      </c>
      <c r="F11" s="779" t="s">
        <v>1607</v>
      </c>
      <c r="G11" s="499"/>
    </row>
    <row r="12" spans="1:12" ht="27">
      <c r="D12" s="23"/>
      <c r="E12" s="80" t="s">
        <v>510</v>
      </c>
      <c r="F12" s="779" t="s">
        <v>1608</v>
      </c>
      <c r="G12" s="501"/>
    </row>
    <row r="13" spans="1:12" s="490" customFormat="1" ht="6">
      <c r="A13" s="495"/>
      <c r="B13" s="485"/>
      <c r="C13" s="486"/>
      <c r="D13" s="496"/>
      <c r="E13" s="492"/>
      <c r="F13" s="497"/>
      <c r="G13" s="498"/>
      <c r="I13" s="491"/>
    </row>
    <row r="14" spans="1:12" ht="27">
      <c r="D14" s="23"/>
      <c r="E14" s="80" t="s">
        <v>377</v>
      </c>
      <c r="F14" s="442" t="s">
        <v>44</v>
      </c>
      <c r="G14" s="501"/>
    </row>
    <row r="15" spans="1:12" ht="27" hidden="1">
      <c r="D15" s="23"/>
      <c r="E15" s="80" t="s">
        <v>301</v>
      </c>
      <c r="F15" s="444" t="s">
        <v>714</v>
      </c>
      <c r="G15" s="501"/>
    </row>
    <row r="16" spans="1:12" ht="27" hidden="1">
      <c r="D16" s="23"/>
      <c r="E16" s="80" t="s">
        <v>678</v>
      </c>
      <c r="F16" s="444"/>
      <c r="G16" s="501"/>
    </row>
    <row r="17" spans="1:9" ht="19.5">
      <c r="D17" s="23"/>
      <c r="E17" s="24"/>
      <c r="F17" s="586" t="s">
        <v>704</v>
      </c>
      <c r="G17" s="20"/>
    </row>
    <row r="18" spans="1:9" ht="27">
      <c r="D18" s="23"/>
      <c r="E18" s="80" t="s">
        <v>542</v>
      </c>
      <c r="F18" s="442" t="s">
        <v>1800</v>
      </c>
      <c r="G18" s="501"/>
    </row>
    <row r="19" spans="1:9" ht="27">
      <c r="D19" s="23"/>
      <c r="E19" s="80" t="s">
        <v>639</v>
      </c>
      <c r="F19" s="443" t="s">
        <v>1801</v>
      </c>
      <c r="G19" s="501"/>
    </row>
    <row r="20" spans="1:9" ht="27">
      <c r="D20" s="23"/>
      <c r="E20" s="80" t="s">
        <v>638</v>
      </c>
      <c r="F20" s="442" t="s">
        <v>1802</v>
      </c>
      <c r="G20" s="501"/>
    </row>
    <row r="21" spans="1:9" ht="27">
      <c r="D21" s="23"/>
      <c r="E21" s="80" t="s">
        <v>541</v>
      </c>
      <c r="F21" s="442" t="s">
        <v>1803</v>
      </c>
      <c r="G21" s="501"/>
    </row>
    <row r="22" spans="1:9" ht="19.5" hidden="1">
      <c r="D22" s="23"/>
      <c r="E22" s="24"/>
      <c r="F22" s="586" t="s">
        <v>705</v>
      </c>
      <c r="G22" s="20"/>
    </row>
    <row r="23" spans="1:9" ht="27" hidden="1">
      <c r="D23" s="23"/>
      <c r="E23" s="80" t="s">
        <v>710</v>
      </c>
      <c r="F23" s="446"/>
      <c r="G23" s="501"/>
    </row>
    <row r="24" spans="1:9" ht="27" hidden="1">
      <c r="D24" s="23"/>
      <c r="E24" s="80" t="s">
        <v>707</v>
      </c>
      <c r="F24" s="444"/>
      <c r="G24" s="501"/>
    </row>
    <row r="25" spans="1:9" ht="27" hidden="1">
      <c r="D25" s="23"/>
      <c r="E25" s="80" t="s">
        <v>706</v>
      </c>
      <c r="F25" s="446"/>
      <c r="G25" s="501"/>
    </row>
    <row r="26" spans="1:9" ht="27" hidden="1">
      <c r="D26" s="23"/>
      <c r="E26" s="80" t="s">
        <v>541</v>
      </c>
      <c r="F26" s="446"/>
      <c r="G26" s="501"/>
    </row>
    <row r="27" spans="1:9" s="490" customFormat="1" ht="35.1" customHeight="1">
      <c r="A27" s="495"/>
      <c r="B27" s="485"/>
      <c r="C27" s="486"/>
      <c r="D27" s="496"/>
      <c r="E27" s="492"/>
      <c r="F27" s="497"/>
      <c r="G27" s="498"/>
      <c r="I27" s="491"/>
    </row>
    <row r="28" spans="1:9" ht="27">
      <c r="D28" s="23"/>
      <c r="E28" s="80" t="s">
        <v>172</v>
      </c>
      <c r="F28" s="465" t="s">
        <v>87</v>
      </c>
      <c r="G28" s="501"/>
    </row>
    <row r="29" spans="1:9" ht="27">
      <c r="C29" s="27"/>
      <c r="D29" s="28"/>
      <c r="E29" s="29" t="s">
        <v>81</v>
      </c>
      <c r="F29" s="445" t="s">
        <v>1635</v>
      </c>
      <c r="G29" s="500"/>
    </row>
    <row r="30" spans="1:9" ht="27" hidden="1">
      <c r="C30" s="27"/>
      <c r="D30" s="28"/>
      <c r="E30" s="51" t="s">
        <v>205</v>
      </c>
      <c r="F30" s="446"/>
      <c r="G30" s="500"/>
    </row>
    <row r="31" spans="1:9" ht="27">
      <c r="C31" s="27"/>
      <c r="D31" s="28"/>
      <c r="E31" s="29" t="s">
        <v>55</v>
      </c>
      <c r="F31" s="445" t="s">
        <v>1636</v>
      </c>
      <c r="G31" s="500"/>
    </row>
    <row r="32" spans="1:9" ht="27">
      <c r="C32" s="27"/>
      <c r="D32" s="28"/>
      <c r="E32" s="29" t="s">
        <v>56</v>
      </c>
      <c r="F32" s="445" t="s">
        <v>1637</v>
      </c>
      <c r="G32" s="500"/>
      <c r="H32" s="30"/>
    </row>
    <row r="33" spans="1:9" s="490" customFormat="1" ht="6">
      <c r="A33" s="495"/>
      <c r="B33" s="485"/>
      <c r="C33" s="486"/>
      <c r="D33" s="496"/>
      <c r="E33" s="492"/>
      <c r="F33" s="497"/>
      <c r="G33" s="498"/>
      <c r="I33" s="491"/>
    </row>
    <row r="34" spans="1:9" ht="33.75">
      <c r="A34" s="273"/>
      <c r="D34" s="25"/>
      <c r="E34" s="80" t="s">
        <v>245</v>
      </c>
      <c r="F34" s="447" t="s">
        <v>2</v>
      </c>
      <c r="G34" s="499"/>
    </row>
    <row r="35" spans="1:9" s="490" customFormat="1" ht="6">
      <c r="A35" s="484"/>
      <c r="B35" s="485"/>
      <c r="C35" s="486"/>
      <c r="D35" s="487"/>
      <c r="E35" s="488"/>
      <c r="F35" s="489"/>
      <c r="G35" s="487"/>
      <c r="I35" s="491"/>
    </row>
    <row r="36" spans="1:9" ht="27">
      <c r="B36" s="238"/>
      <c r="D36" s="23"/>
      <c r="E36" s="80" t="s">
        <v>643</v>
      </c>
      <c r="F36" s="465" t="s">
        <v>87</v>
      </c>
      <c r="G36" s="501"/>
      <c r="I36" s="18"/>
    </row>
    <row r="37" spans="1:9" s="490" customFormat="1" ht="6">
      <c r="A37" s="495"/>
      <c r="B37" s="485"/>
      <c r="C37" s="486"/>
      <c r="D37" s="496"/>
      <c r="E37" s="492"/>
      <c r="F37" s="497"/>
      <c r="G37" s="498"/>
      <c r="I37" s="491"/>
    </row>
    <row r="38" spans="1:9" ht="27">
      <c r="A38" s="275"/>
      <c r="B38" s="91"/>
      <c r="D38" s="32"/>
      <c r="E38" s="31" t="s">
        <v>586</v>
      </c>
      <c r="F38" s="442" t="s">
        <v>1804</v>
      </c>
      <c r="G38" s="499"/>
    </row>
    <row r="39" spans="1:9" ht="27">
      <c r="A39" s="275"/>
      <c r="B39" s="91"/>
      <c r="D39" s="32"/>
      <c r="E39" s="40" t="s">
        <v>587</v>
      </c>
      <c r="F39" s="442" t="s">
        <v>1805</v>
      </c>
      <c r="G39" s="499"/>
    </row>
    <row r="40" spans="1:9" ht="19.5">
      <c r="D40" s="23"/>
      <c r="E40" s="24"/>
      <c r="F40" s="586" t="s">
        <v>619</v>
      </c>
      <c r="G40" s="20"/>
    </row>
    <row r="41" spans="1:9" ht="27">
      <c r="A41" s="275"/>
      <c r="D41" s="20"/>
      <c r="E41" s="584" t="s">
        <v>89</v>
      </c>
      <c r="F41" s="590" t="s">
        <v>1806</v>
      </c>
      <c r="G41" s="499"/>
    </row>
    <row r="42" spans="1:9" ht="27">
      <c r="A42" s="275"/>
      <c r="B42" s="91"/>
      <c r="D42" s="32"/>
      <c r="E42" s="584" t="s">
        <v>90</v>
      </c>
      <c r="F42" s="590" t="s">
        <v>1807</v>
      </c>
      <c r="G42" s="499"/>
    </row>
    <row r="43" spans="1:9" ht="27">
      <c r="A43" s="275"/>
      <c r="B43" s="91"/>
      <c r="D43" s="32"/>
      <c r="E43" s="584" t="s">
        <v>620</v>
      </c>
      <c r="F43" s="590" t="s">
        <v>1808</v>
      </c>
      <c r="G43" s="499"/>
    </row>
    <row r="44" spans="1:9" ht="27">
      <c r="D44" s="23"/>
      <c r="E44" s="585" t="s">
        <v>621</v>
      </c>
      <c r="F44" s="590" t="s">
        <v>1809</v>
      </c>
      <c r="G44" s="501"/>
    </row>
    <row r="45" spans="1:9" ht="20.100000000000001" customHeight="1">
      <c r="A45" s="275"/>
      <c r="D45" s="20"/>
      <c r="F45" s="199"/>
      <c r="G45" s="26"/>
    </row>
    <row r="46" spans="1:9" ht="19.5">
      <c r="A46" s="275"/>
      <c r="B46" s="91"/>
      <c r="D46" s="32"/>
      <c r="E46" s="31"/>
      <c r="F46" s="200"/>
      <c r="G46" s="26"/>
    </row>
    <row r="47" spans="1:9" ht="19.5">
      <c r="A47" s="275"/>
      <c r="B47" s="91"/>
      <c r="D47" s="32"/>
      <c r="E47" s="31"/>
      <c r="F47" s="200"/>
      <c r="G47" s="26"/>
    </row>
    <row r="48" spans="1:9" ht="19.5">
      <c r="A48" s="275"/>
      <c r="B48" s="91"/>
      <c r="D48" s="32"/>
      <c r="E48" s="40"/>
      <c r="F48" s="200"/>
      <c r="G48" s="26"/>
    </row>
    <row r="49" spans="1:9" ht="19.5">
      <c r="A49" s="275"/>
      <c r="B49" s="91"/>
      <c r="D49" s="32"/>
      <c r="E49" s="31"/>
      <c r="F49" s="200"/>
      <c r="G49" s="26"/>
    </row>
    <row r="52" spans="1:9">
      <c r="E52" s="810"/>
      <c r="F52" s="810"/>
      <c r="G52" s="810"/>
      <c r="H52" s="810"/>
      <c r="I52" s="810"/>
    </row>
  </sheetData>
  <sheetProtection algorithmName="SHA-512" hashValue="9RQkGd9tv1GNAoAPzWb7XamAD4aVJqxUvwM0c3RwiQJZ9pKYfLmKHQYdWei3yCZfYOFui5yWBrL5Rt0t6hftBg==" saltValue="bxnzmw8ycpMJB3Ro7caDIw==" spinCount="100000" sheet="1" objects="1" scenarios="1" formatColumns="0" formatRows="0"/>
  <dataConsolidate leftLabels="1"/>
  <mergeCells count="2">
    <mergeCell ref="E5:F5"/>
    <mergeCell ref="E52:I52"/>
  </mergeCells>
  <phoneticPr fontId="11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47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1600</v>
      </c>
      <c r="B1" s="4" t="s">
        <v>1609</v>
      </c>
      <c r="C1" s="4" t="s">
        <v>1610</v>
      </c>
      <c r="D1" s="4" t="s">
        <v>1611</v>
      </c>
      <c r="E1" s="4" t="s">
        <v>1612</v>
      </c>
      <c r="F1" s="4" t="s">
        <v>1613</v>
      </c>
      <c r="G1" s="4" t="s">
        <v>1614</v>
      </c>
      <c r="H1" s="4" t="s">
        <v>1615</v>
      </c>
      <c r="I1" s="4" t="s">
        <v>1616</v>
      </c>
    </row>
    <row r="2" spans="1:10">
      <c r="A2" s="4">
        <v>1</v>
      </c>
      <c r="B2" s="4" t="s">
        <v>1617</v>
      </c>
      <c r="C2" s="4" t="s">
        <v>152</v>
      </c>
      <c r="D2" s="4" t="s">
        <v>1618</v>
      </c>
      <c r="E2" s="4" t="s">
        <v>1619</v>
      </c>
      <c r="F2" s="4" t="s">
        <v>1620</v>
      </c>
      <c r="G2" s="4" t="s">
        <v>1621</v>
      </c>
      <c r="J2" s="4" t="s">
        <v>1798</v>
      </c>
    </row>
    <row r="3" spans="1:10">
      <c r="A3" s="4">
        <v>2</v>
      </c>
      <c r="B3" s="4" t="s">
        <v>1617</v>
      </c>
      <c r="C3" s="4" t="s">
        <v>152</v>
      </c>
      <c r="D3" s="4" t="s">
        <v>1622</v>
      </c>
      <c r="E3" s="4" t="s">
        <v>1623</v>
      </c>
      <c r="F3" s="4" t="s">
        <v>1624</v>
      </c>
      <c r="G3" s="4" t="s">
        <v>1625</v>
      </c>
      <c r="J3" s="4" t="s">
        <v>1798</v>
      </c>
    </row>
    <row r="4" spans="1:10">
      <c r="A4" s="4">
        <v>3</v>
      </c>
      <c r="B4" s="4" t="s">
        <v>1617</v>
      </c>
      <c r="C4" s="4" t="s">
        <v>152</v>
      </c>
      <c r="D4" s="4" t="s">
        <v>1626</v>
      </c>
      <c r="E4" s="4" t="s">
        <v>1627</v>
      </c>
      <c r="F4" s="4" t="s">
        <v>1628</v>
      </c>
      <c r="G4" s="4" t="s">
        <v>1629</v>
      </c>
      <c r="J4" s="4" t="s">
        <v>1798</v>
      </c>
    </row>
    <row r="5" spans="1:10">
      <c r="A5" s="4">
        <v>4</v>
      </c>
      <c r="B5" s="4" t="s">
        <v>1617</v>
      </c>
      <c r="C5" s="4" t="s">
        <v>152</v>
      </c>
      <c r="D5" s="4" t="s">
        <v>1630</v>
      </c>
      <c r="E5" s="4" t="s">
        <v>1631</v>
      </c>
      <c r="F5" s="4" t="s">
        <v>1632</v>
      </c>
      <c r="G5" s="4" t="s">
        <v>1633</v>
      </c>
      <c r="J5" s="4" t="s">
        <v>1798</v>
      </c>
    </row>
    <row r="6" spans="1:10">
      <c r="A6" s="4">
        <v>5</v>
      </c>
      <c r="B6" s="4" t="s">
        <v>1617</v>
      </c>
      <c r="C6" s="4" t="s">
        <v>152</v>
      </c>
      <c r="D6" s="4" t="s">
        <v>1634</v>
      </c>
      <c r="E6" s="4" t="s">
        <v>1635</v>
      </c>
      <c r="F6" s="4" t="s">
        <v>1636</v>
      </c>
      <c r="G6" s="4" t="s">
        <v>1637</v>
      </c>
      <c r="J6" s="4" t="s">
        <v>1798</v>
      </c>
    </row>
    <row r="7" spans="1:10">
      <c r="A7" s="4">
        <v>6</v>
      </c>
      <c r="B7" s="4" t="s">
        <v>1617</v>
      </c>
      <c r="C7" s="4" t="s">
        <v>152</v>
      </c>
      <c r="D7" s="4" t="s">
        <v>1638</v>
      </c>
      <c r="E7" s="4" t="s">
        <v>1639</v>
      </c>
      <c r="F7" s="4" t="s">
        <v>1640</v>
      </c>
      <c r="G7" s="4" t="s">
        <v>1641</v>
      </c>
      <c r="J7" s="4" t="s">
        <v>1798</v>
      </c>
    </row>
    <row r="8" spans="1:10">
      <c r="A8" s="4">
        <v>7</v>
      </c>
      <c r="B8" s="4" t="s">
        <v>1617</v>
      </c>
      <c r="C8" s="4" t="s">
        <v>152</v>
      </c>
      <c r="D8" s="4" t="s">
        <v>1642</v>
      </c>
      <c r="E8" s="4" t="s">
        <v>1643</v>
      </c>
      <c r="F8" s="4" t="s">
        <v>1644</v>
      </c>
      <c r="G8" s="4" t="s">
        <v>1645</v>
      </c>
      <c r="J8" s="4" t="s">
        <v>1798</v>
      </c>
    </row>
    <row r="9" spans="1:10">
      <c r="A9" s="4">
        <v>8</v>
      </c>
      <c r="B9" s="4" t="s">
        <v>1617</v>
      </c>
      <c r="C9" s="4" t="s">
        <v>152</v>
      </c>
      <c r="D9" s="4" t="s">
        <v>1646</v>
      </c>
      <c r="E9" s="4" t="s">
        <v>1647</v>
      </c>
      <c r="F9" s="4" t="s">
        <v>1648</v>
      </c>
      <c r="G9" s="4" t="s">
        <v>1649</v>
      </c>
      <c r="J9" s="4" t="s">
        <v>1798</v>
      </c>
    </row>
    <row r="10" spans="1:10">
      <c r="A10" s="4">
        <v>9</v>
      </c>
      <c r="B10" s="4" t="s">
        <v>1617</v>
      </c>
      <c r="C10" s="4" t="s">
        <v>152</v>
      </c>
      <c r="D10" s="4" t="s">
        <v>1650</v>
      </c>
      <c r="E10" s="4" t="s">
        <v>1651</v>
      </c>
      <c r="F10" s="4" t="s">
        <v>1652</v>
      </c>
      <c r="G10" s="4" t="s">
        <v>1625</v>
      </c>
      <c r="H10" s="4" t="s">
        <v>1653</v>
      </c>
      <c r="J10" s="4" t="s">
        <v>1798</v>
      </c>
    </row>
    <row r="11" spans="1:10">
      <c r="A11" s="4">
        <v>10</v>
      </c>
      <c r="B11" s="4" t="s">
        <v>1617</v>
      </c>
      <c r="C11" s="4" t="s">
        <v>152</v>
      </c>
      <c r="D11" s="4" t="s">
        <v>1654</v>
      </c>
      <c r="E11" s="4" t="s">
        <v>1655</v>
      </c>
      <c r="F11" s="4" t="s">
        <v>1656</v>
      </c>
      <c r="G11" s="4" t="s">
        <v>1649</v>
      </c>
      <c r="J11" s="4" t="s">
        <v>1798</v>
      </c>
    </row>
    <row r="12" spans="1:10">
      <c r="A12" s="4">
        <v>11</v>
      </c>
      <c r="B12" s="4" t="s">
        <v>1617</v>
      </c>
      <c r="C12" s="4" t="s">
        <v>152</v>
      </c>
      <c r="D12" s="4" t="s">
        <v>1657</v>
      </c>
      <c r="E12" s="4" t="s">
        <v>1658</v>
      </c>
      <c r="F12" s="4" t="s">
        <v>1659</v>
      </c>
      <c r="G12" s="4" t="s">
        <v>1660</v>
      </c>
      <c r="H12" s="4" t="s">
        <v>1661</v>
      </c>
      <c r="J12" s="4" t="s">
        <v>1798</v>
      </c>
    </row>
    <row r="13" spans="1:10">
      <c r="A13" s="4">
        <v>12</v>
      </c>
      <c r="B13" s="4" t="s">
        <v>1617</v>
      </c>
      <c r="C13" s="4" t="s">
        <v>152</v>
      </c>
      <c r="D13" s="4" t="s">
        <v>1662</v>
      </c>
      <c r="E13" s="4" t="s">
        <v>1663</v>
      </c>
      <c r="F13" s="4" t="s">
        <v>1664</v>
      </c>
      <c r="G13" s="4" t="s">
        <v>1665</v>
      </c>
      <c r="J13" s="4" t="s">
        <v>1798</v>
      </c>
    </row>
    <row r="14" spans="1:10">
      <c r="A14" s="4">
        <v>13</v>
      </c>
      <c r="B14" s="4" t="s">
        <v>1617</v>
      </c>
      <c r="C14" s="4" t="s">
        <v>152</v>
      </c>
      <c r="D14" s="4" t="s">
        <v>1666</v>
      </c>
      <c r="E14" s="4" t="s">
        <v>1667</v>
      </c>
      <c r="F14" s="4" t="s">
        <v>1668</v>
      </c>
      <c r="G14" s="4" t="s">
        <v>1669</v>
      </c>
      <c r="J14" s="4" t="s">
        <v>1798</v>
      </c>
    </row>
    <row r="15" spans="1:10">
      <c r="A15" s="4">
        <v>14</v>
      </c>
      <c r="B15" s="4" t="s">
        <v>1617</v>
      </c>
      <c r="C15" s="4" t="s">
        <v>152</v>
      </c>
      <c r="D15" s="4" t="s">
        <v>1670</v>
      </c>
      <c r="E15" s="4" t="s">
        <v>1671</v>
      </c>
      <c r="F15" s="4" t="s">
        <v>1672</v>
      </c>
      <c r="G15" s="4" t="s">
        <v>1649</v>
      </c>
      <c r="H15" s="4" t="s">
        <v>1673</v>
      </c>
      <c r="J15" s="4" t="s">
        <v>1798</v>
      </c>
    </row>
    <row r="16" spans="1:10">
      <c r="A16" s="4">
        <v>15</v>
      </c>
      <c r="B16" s="4" t="s">
        <v>1617</v>
      </c>
      <c r="C16" s="4" t="s">
        <v>152</v>
      </c>
      <c r="D16" s="4" t="s">
        <v>1674</v>
      </c>
      <c r="E16" s="4" t="s">
        <v>1675</v>
      </c>
      <c r="F16" s="4" t="s">
        <v>1676</v>
      </c>
      <c r="G16" s="4" t="s">
        <v>1677</v>
      </c>
      <c r="J16" s="4" t="s">
        <v>1798</v>
      </c>
    </row>
    <row r="17" spans="1:10">
      <c r="A17" s="4">
        <v>16</v>
      </c>
      <c r="B17" s="4" t="s">
        <v>1617</v>
      </c>
      <c r="C17" s="4" t="s">
        <v>152</v>
      </c>
      <c r="D17" s="4" t="s">
        <v>1678</v>
      </c>
      <c r="E17" s="4" t="s">
        <v>1679</v>
      </c>
      <c r="F17" s="4" t="s">
        <v>1680</v>
      </c>
      <c r="G17" s="4" t="s">
        <v>1681</v>
      </c>
      <c r="J17" s="4" t="s">
        <v>1798</v>
      </c>
    </row>
    <row r="18" spans="1:10">
      <c r="A18" s="4">
        <v>17</v>
      </c>
      <c r="B18" s="4" t="s">
        <v>1617</v>
      </c>
      <c r="C18" s="4" t="s">
        <v>152</v>
      </c>
      <c r="D18" s="4" t="s">
        <v>1682</v>
      </c>
      <c r="E18" s="4" t="s">
        <v>1683</v>
      </c>
      <c r="F18" s="4" t="s">
        <v>1684</v>
      </c>
      <c r="G18" s="4" t="s">
        <v>1685</v>
      </c>
      <c r="J18" s="4" t="s">
        <v>1798</v>
      </c>
    </row>
    <row r="19" spans="1:10">
      <c r="A19" s="4">
        <v>18</v>
      </c>
      <c r="B19" s="4" t="s">
        <v>1617</v>
      </c>
      <c r="C19" s="4" t="s">
        <v>152</v>
      </c>
      <c r="D19" s="4" t="s">
        <v>1686</v>
      </c>
      <c r="E19" s="4" t="s">
        <v>1687</v>
      </c>
      <c r="F19" s="4" t="s">
        <v>1688</v>
      </c>
      <c r="G19" s="4" t="s">
        <v>1689</v>
      </c>
      <c r="J19" s="4" t="s">
        <v>1798</v>
      </c>
    </row>
    <row r="20" spans="1:10">
      <c r="A20" s="4">
        <v>19</v>
      </c>
      <c r="B20" s="4" t="s">
        <v>1617</v>
      </c>
      <c r="C20" s="4" t="s">
        <v>152</v>
      </c>
      <c r="D20" s="4" t="s">
        <v>1690</v>
      </c>
      <c r="E20" s="4" t="s">
        <v>1691</v>
      </c>
      <c r="F20" s="4" t="s">
        <v>1692</v>
      </c>
      <c r="G20" s="4" t="s">
        <v>1693</v>
      </c>
      <c r="J20" s="4" t="s">
        <v>1798</v>
      </c>
    </row>
    <row r="21" spans="1:10">
      <c r="A21" s="4">
        <v>20</v>
      </c>
      <c r="B21" s="4" t="s">
        <v>1617</v>
      </c>
      <c r="C21" s="4" t="s">
        <v>152</v>
      </c>
      <c r="D21" s="4" t="s">
        <v>1694</v>
      </c>
      <c r="E21" s="4" t="s">
        <v>1695</v>
      </c>
      <c r="F21" s="4" t="s">
        <v>1696</v>
      </c>
      <c r="G21" s="4" t="s">
        <v>1697</v>
      </c>
      <c r="J21" s="4" t="s">
        <v>1798</v>
      </c>
    </row>
    <row r="22" spans="1:10">
      <c r="A22" s="4">
        <v>21</v>
      </c>
      <c r="B22" s="4" t="s">
        <v>1617</v>
      </c>
      <c r="C22" s="4" t="s">
        <v>152</v>
      </c>
      <c r="D22" s="4" t="s">
        <v>1698</v>
      </c>
      <c r="E22" s="4" t="s">
        <v>1699</v>
      </c>
      <c r="F22" s="4" t="s">
        <v>1700</v>
      </c>
      <c r="G22" s="4" t="s">
        <v>1701</v>
      </c>
      <c r="J22" s="4" t="s">
        <v>1798</v>
      </c>
    </row>
    <row r="23" spans="1:10">
      <c r="A23" s="4">
        <v>22</v>
      </c>
      <c r="B23" s="4" t="s">
        <v>1617</v>
      </c>
      <c r="C23" s="4" t="s">
        <v>152</v>
      </c>
      <c r="D23" s="4" t="s">
        <v>1702</v>
      </c>
      <c r="E23" s="4" t="s">
        <v>1703</v>
      </c>
      <c r="F23" s="4" t="s">
        <v>1704</v>
      </c>
      <c r="G23" s="4" t="s">
        <v>1701</v>
      </c>
      <c r="H23" s="4" t="s">
        <v>1705</v>
      </c>
      <c r="J23" s="4" t="s">
        <v>1798</v>
      </c>
    </row>
    <row r="24" spans="1:10">
      <c r="A24" s="4">
        <v>23</v>
      </c>
      <c r="B24" s="4" t="s">
        <v>1617</v>
      </c>
      <c r="C24" s="4" t="s">
        <v>152</v>
      </c>
      <c r="D24" s="4" t="s">
        <v>1706</v>
      </c>
      <c r="E24" s="4" t="s">
        <v>1707</v>
      </c>
      <c r="F24" s="4" t="s">
        <v>1708</v>
      </c>
      <c r="G24" s="4" t="s">
        <v>1709</v>
      </c>
      <c r="H24" s="4" t="s">
        <v>1710</v>
      </c>
      <c r="J24" s="4" t="s">
        <v>1798</v>
      </c>
    </row>
    <row r="25" spans="1:10">
      <c r="A25" s="4">
        <v>24</v>
      </c>
      <c r="B25" s="4" t="s">
        <v>1617</v>
      </c>
      <c r="C25" s="4" t="s">
        <v>152</v>
      </c>
      <c r="D25" s="4" t="s">
        <v>1711</v>
      </c>
      <c r="E25" s="4" t="s">
        <v>1712</v>
      </c>
      <c r="F25" s="4" t="s">
        <v>1713</v>
      </c>
      <c r="G25" s="4" t="s">
        <v>1714</v>
      </c>
      <c r="H25" s="4" t="s">
        <v>1715</v>
      </c>
      <c r="J25" s="4" t="s">
        <v>1798</v>
      </c>
    </row>
    <row r="26" spans="1:10">
      <c r="A26" s="4">
        <v>25</v>
      </c>
      <c r="B26" s="4" t="s">
        <v>1617</v>
      </c>
      <c r="C26" s="4" t="s">
        <v>152</v>
      </c>
      <c r="D26" s="4" t="s">
        <v>1716</v>
      </c>
      <c r="E26" s="4" t="s">
        <v>1717</v>
      </c>
      <c r="F26" s="4" t="s">
        <v>1718</v>
      </c>
      <c r="G26" s="4" t="s">
        <v>1629</v>
      </c>
      <c r="J26" s="4" t="s">
        <v>1798</v>
      </c>
    </row>
    <row r="27" spans="1:10">
      <c r="A27" s="4">
        <v>26</v>
      </c>
      <c r="B27" s="4" t="s">
        <v>1617</v>
      </c>
      <c r="C27" s="4" t="s">
        <v>152</v>
      </c>
      <c r="D27" s="4" t="s">
        <v>1719</v>
      </c>
      <c r="E27" s="4" t="s">
        <v>1720</v>
      </c>
      <c r="F27" s="4" t="s">
        <v>1721</v>
      </c>
      <c r="G27" s="4" t="s">
        <v>1709</v>
      </c>
      <c r="J27" s="4" t="s">
        <v>1798</v>
      </c>
    </row>
    <row r="28" spans="1:10">
      <c r="A28" s="4">
        <v>27</v>
      </c>
      <c r="B28" s="4" t="s">
        <v>1617</v>
      </c>
      <c r="C28" s="4" t="s">
        <v>152</v>
      </c>
      <c r="D28" s="4" t="s">
        <v>1722</v>
      </c>
      <c r="E28" s="4" t="s">
        <v>1723</v>
      </c>
      <c r="F28" s="4" t="s">
        <v>1724</v>
      </c>
      <c r="G28" s="4" t="s">
        <v>1629</v>
      </c>
      <c r="H28" s="4" t="s">
        <v>1725</v>
      </c>
      <c r="J28" s="4" t="s">
        <v>1798</v>
      </c>
    </row>
    <row r="29" spans="1:10">
      <c r="A29" s="4">
        <v>28</v>
      </c>
      <c r="B29" s="4" t="s">
        <v>1617</v>
      </c>
      <c r="C29" s="4" t="s">
        <v>152</v>
      </c>
      <c r="D29" s="4" t="s">
        <v>1726</v>
      </c>
      <c r="E29" s="4" t="s">
        <v>1727</v>
      </c>
      <c r="F29" s="4" t="s">
        <v>1728</v>
      </c>
      <c r="G29" s="4" t="s">
        <v>1729</v>
      </c>
      <c r="H29" s="4" t="s">
        <v>1730</v>
      </c>
      <c r="J29" s="4" t="s">
        <v>1798</v>
      </c>
    </row>
    <row r="30" spans="1:10">
      <c r="A30" s="4">
        <v>29</v>
      </c>
      <c r="B30" s="4" t="s">
        <v>1617</v>
      </c>
      <c r="C30" s="4" t="s">
        <v>152</v>
      </c>
      <c r="D30" s="4" t="s">
        <v>1731</v>
      </c>
      <c r="E30" s="4" t="s">
        <v>1732</v>
      </c>
      <c r="F30" s="4" t="s">
        <v>1724</v>
      </c>
      <c r="G30" s="4" t="s">
        <v>1733</v>
      </c>
      <c r="H30" s="4" t="s">
        <v>1734</v>
      </c>
      <c r="J30" s="4" t="s">
        <v>1798</v>
      </c>
    </row>
    <row r="31" spans="1:10">
      <c r="A31" s="4">
        <v>30</v>
      </c>
      <c r="B31" s="4" t="s">
        <v>1617</v>
      </c>
      <c r="C31" s="4" t="s">
        <v>152</v>
      </c>
      <c r="D31" s="4" t="s">
        <v>1735</v>
      </c>
      <c r="E31" s="4" t="s">
        <v>1736</v>
      </c>
      <c r="F31" s="4" t="s">
        <v>1737</v>
      </c>
      <c r="G31" s="4" t="s">
        <v>1738</v>
      </c>
      <c r="J31" s="4" t="s">
        <v>1798</v>
      </c>
    </row>
    <row r="32" spans="1:10">
      <c r="A32" s="4">
        <v>31</v>
      </c>
      <c r="B32" s="4" t="s">
        <v>1617</v>
      </c>
      <c r="C32" s="4" t="s">
        <v>152</v>
      </c>
      <c r="D32" s="4" t="s">
        <v>1739</v>
      </c>
      <c r="E32" s="4" t="s">
        <v>1740</v>
      </c>
      <c r="F32" s="4" t="s">
        <v>1741</v>
      </c>
      <c r="G32" s="4" t="s">
        <v>1742</v>
      </c>
      <c r="J32" s="4" t="s">
        <v>1798</v>
      </c>
    </row>
    <row r="33" spans="1:10">
      <c r="A33" s="4">
        <v>32</v>
      </c>
      <c r="B33" s="4" t="s">
        <v>1617</v>
      </c>
      <c r="C33" s="4" t="s">
        <v>152</v>
      </c>
      <c r="D33" s="4" t="s">
        <v>1743</v>
      </c>
      <c r="E33" s="4" t="s">
        <v>1744</v>
      </c>
      <c r="F33" s="4" t="s">
        <v>1745</v>
      </c>
      <c r="G33" s="4" t="s">
        <v>1681</v>
      </c>
      <c r="J33" s="4" t="s">
        <v>1798</v>
      </c>
    </row>
    <row r="34" spans="1:10">
      <c r="A34" s="4">
        <v>33</v>
      </c>
      <c r="B34" s="4" t="s">
        <v>1617</v>
      </c>
      <c r="C34" s="4" t="s">
        <v>152</v>
      </c>
      <c r="D34" s="4" t="s">
        <v>1746</v>
      </c>
      <c r="E34" s="4" t="s">
        <v>1747</v>
      </c>
      <c r="F34" s="4" t="s">
        <v>1748</v>
      </c>
      <c r="G34" s="4" t="s">
        <v>1629</v>
      </c>
      <c r="H34" s="4" t="s">
        <v>1749</v>
      </c>
      <c r="J34" s="4" t="s">
        <v>1798</v>
      </c>
    </row>
    <row r="35" spans="1:10">
      <c r="A35" s="4">
        <v>34</v>
      </c>
      <c r="B35" s="4" t="s">
        <v>1617</v>
      </c>
      <c r="C35" s="4" t="s">
        <v>152</v>
      </c>
      <c r="D35" s="4" t="s">
        <v>1750</v>
      </c>
      <c r="E35" s="4" t="s">
        <v>1751</v>
      </c>
      <c r="F35" s="4" t="s">
        <v>1752</v>
      </c>
      <c r="G35" s="4" t="s">
        <v>1701</v>
      </c>
      <c r="J35" s="4" t="s">
        <v>1798</v>
      </c>
    </row>
    <row r="36" spans="1:10">
      <c r="A36" s="4">
        <v>35</v>
      </c>
      <c r="B36" s="4" t="s">
        <v>1617</v>
      </c>
      <c r="C36" s="4" t="s">
        <v>152</v>
      </c>
      <c r="D36" s="4" t="s">
        <v>1753</v>
      </c>
      <c r="E36" s="4" t="s">
        <v>1754</v>
      </c>
      <c r="F36" s="4" t="s">
        <v>1755</v>
      </c>
      <c r="G36" s="4" t="s">
        <v>1756</v>
      </c>
      <c r="J36" s="4" t="s">
        <v>1798</v>
      </c>
    </row>
    <row r="37" spans="1:10">
      <c r="A37" s="4">
        <v>36</v>
      </c>
      <c r="B37" s="4" t="s">
        <v>1617</v>
      </c>
      <c r="C37" s="4" t="s">
        <v>152</v>
      </c>
      <c r="D37" s="4" t="s">
        <v>1757</v>
      </c>
      <c r="E37" s="4" t="s">
        <v>1758</v>
      </c>
      <c r="F37" s="4" t="s">
        <v>1759</v>
      </c>
      <c r="G37" s="4" t="s">
        <v>1669</v>
      </c>
      <c r="H37" s="4" t="s">
        <v>1760</v>
      </c>
      <c r="J37" s="4" t="s">
        <v>1798</v>
      </c>
    </row>
    <row r="38" spans="1:10">
      <c r="A38" s="4">
        <v>37</v>
      </c>
      <c r="B38" s="4" t="s">
        <v>1617</v>
      </c>
      <c r="C38" s="4" t="s">
        <v>152</v>
      </c>
      <c r="D38" s="4" t="s">
        <v>1761</v>
      </c>
      <c r="E38" s="4" t="s">
        <v>1762</v>
      </c>
      <c r="F38" s="4" t="s">
        <v>1763</v>
      </c>
      <c r="G38" s="4" t="s">
        <v>1756</v>
      </c>
      <c r="J38" s="4" t="s">
        <v>1798</v>
      </c>
    </row>
    <row r="39" spans="1:10">
      <c r="A39" s="4">
        <v>38</v>
      </c>
      <c r="B39" s="4" t="s">
        <v>1617</v>
      </c>
      <c r="C39" s="4" t="s">
        <v>152</v>
      </c>
      <c r="D39" s="4" t="s">
        <v>1764</v>
      </c>
      <c r="E39" s="4" t="s">
        <v>1765</v>
      </c>
      <c r="F39" s="4" t="s">
        <v>1766</v>
      </c>
      <c r="G39" s="4" t="s">
        <v>1767</v>
      </c>
      <c r="J39" s="4" t="s">
        <v>1798</v>
      </c>
    </row>
    <row r="40" spans="1:10">
      <c r="A40" s="4">
        <v>39</v>
      </c>
      <c r="B40" s="4" t="s">
        <v>1617</v>
      </c>
      <c r="C40" s="4" t="s">
        <v>152</v>
      </c>
      <c r="D40" s="4" t="s">
        <v>1768</v>
      </c>
      <c r="E40" s="4" t="s">
        <v>1769</v>
      </c>
      <c r="F40" s="4" t="s">
        <v>1770</v>
      </c>
      <c r="G40" s="4" t="s">
        <v>1771</v>
      </c>
      <c r="J40" s="4" t="s">
        <v>1798</v>
      </c>
    </row>
    <row r="41" spans="1:10">
      <c r="A41" s="4">
        <v>40</v>
      </c>
      <c r="B41" s="4" t="s">
        <v>1617</v>
      </c>
      <c r="C41" s="4" t="s">
        <v>152</v>
      </c>
      <c r="D41" s="4" t="s">
        <v>1772</v>
      </c>
      <c r="E41" s="4" t="s">
        <v>1773</v>
      </c>
      <c r="F41" s="4" t="s">
        <v>1774</v>
      </c>
      <c r="G41" s="4" t="s">
        <v>1775</v>
      </c>
      <c r="J41" s="4" t="s">
        <v>1798</v>
      </c>
    </row>
    <row r="42" spans="1:10">
      <c r="A42" s="4">
        <v>41</v>
      </c>
      <c r="B42" s="4" t="s">
        <v>1617</v>
      </c>
      <c r="C42" s="4" t="s">
        <v>152</v>
      </c>
      <c r="D42" s="4" t="s">
        <v>1776</v>
      </c>
      <c r="E42" s="4" t="s">
        <v>1777</v>
      </c>
      <c r="F42" s="4" t="s">
        <v>1778</v>
      </c>
      <c r="G42" s="4" t="s">
        <v>1681</v>
      </c>
      <c r="J42" s="4" t="s">
        <v>1798</v>
      </c>
    </row>
    <row r="43" spans="1:10">
      <c r="A43" s="4">
        <v>42</v>
      </c>
      <c r="B43" s="4" t="s">
        <v>1617</v>
      </c>
      <c r="C43" s="4" t="s">
        <v>152</v>
      </c>
      <c r="D43" s="4" t="s">
        <v>1779</v>
      </c>
      <c r="E43" s="4" t="s">
        <v>1780</v>
      </c>
      <c r="F43" s="4" t="s">
        <v>1781</v>
      </c>
      <c r="G43" s="4" t="s">
        <v>1782</v>
      </c>
      <c r="J43" s="4" t="s">
        <v>1798</v>
      </c>
    </row>
    <row r="44" spans="1:10">
      <c r="A44" s="4">
        <v>43</v>
      </c>
      <c r="B44" s="4" t="s">
        <v>1617</v>
      </c>
      <c r="C44" s="4" t="s">
        <v>152</v>
      </c>
      <c r="D44" s="4" t="s">
        <v>1783</v>
      </c>
      <c r="E44" s="4" t="s">
        <v>1784</v>
      </c>
      <c r="F44" s="4" t="s">
        <v>1785</v>
      </c>
      <c r="G44" s="4" t="s">
        <v>1786</v>
      </c>
      <c r="J44" s="4" t="s">
        <v>1798</v>
      </c>
    </row>
    <row r="45" spans="1:10">
      <c r="A45" s="4">
        <v>44</v>
      </c>
      <c r="B45" s="4" t="s">
        <v>1617</v>
      </c>
      <c r="C45" s="4" t="s">
        <v>152</v>
      </c>
      <c r="D45" s="4" t="s">
        <v>1787</v>
      </c>
      <c r="E45" s="4" t="s">
        <v>1788</v>
      </c>
      <c r="F45" s="4" t="s">
        <v>1785</v>
      </c>
      <c r="G45" s="4" t="s">
        <v>1789</v>
      </c>
      <c r="H45" s="4" t="s">
        <v>1790</v>
      </c>
      <c r="J45" s="4" t="s">
        <v>1798</v>
      </c>
    </row>
    <row r="46" spans="1:10">
      <c r="A46" s="4">
        <v>45</v>
      </c>
      <c r="B46" s="4" t="s">
        <v>1617</v>
      </c>
      <c r="C46" s="4" t="s">
        <v>152</v>
      </c>
      <c r="D46" s="4" t="s">
        <v>1791</v>
      </c>
      <c r="E46" s="4" t="s">
        <v>1792</v>
      </c>
      <c r="F46" s="4" t="s">
        <v>1628</v>
      </c>
      <c r="G46" s="4" t="s">
        <v>1793</v>
      </c>
      <c r="J46" s="4" t="s">
        <v>1798</v>
      </c>
    </row>
    <row r="47" spans="1:10">
      <c r="A47" s="4">
        <v>46</v>
      </c>
      <c r="B47" s="4" t="s">
        <v>1617</v>
      </c>
      <c r="C47" s="4" t="s">
        <v>152</v>
      </c>
      <c r="D47" s="4" t="s">
        <v>1794</v>
      </c>
      <c r="E47" s="4" t="s">
        <v>1795</v>
      </c>
      <c r="F47" s="4" t="s">
        <v>1796</v>
      </c>
      <c r="G47" s="4" t="s">
        <v>1797</v>
      </c>
      <c r="J47" s="4" t="s">
        <v>1798</v>
      </c>
    </row>
  </sheetData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11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2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11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0"/>
  </cols>
  <sheetData>
    <row r="1" spans="1:1">
      <c r="A1" s="241"/>
    </row>
  </sheetData>
  <phoneticPr fontId="11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64"/>
  <sheetViews>
    <sheetView showGridLines="0" zoomScaleNormal="100" workbookViewId="0"/>
  </sheetViews>
  <sheetFormatPr defaultRowHeight="11.25"/>
  <cols>
    <col min="1" max="1" width="9.140625" style="699"/>
  </cols>
  <sheetData>
    <row r="1" spans="1:4">
      <c r="A1" s="699" t="s">
        <v>1600</v>
      </c>
      <c r="B1" t="s">
        <v>554</v>
      </c>
      <c r="C1" t="s">
        <v>555</v>
      </c>
      <c r="D1" t="s">
        <v>1599</v>
      </c>
    </row>
    <row r="2" spans="1:4">
      <c r="A2" s="699">
        <v>1</v>
      </c>
      <c r="B2" t="s">
        <v>715</v>
      </c>
      <c r="C2" t="s">
        <v>715</v>
      </c>
      <c r="D2" t="s">
        <v>716</v>
      </c>
    </row>
    <row r="3" spans="1:4">
      <c r="A3" s="699">
        <v>2</v>
      </c>
      <c r="B3" t="s">
        <v>715</v>
      </c>
      <c r="C3" t="s">
        <v>717</v>
      </c>
      <c r="D3" t="s">
        <v>718</v>
      </c>
    </row>
    <row r="4" spans="1:4">
      <c r="A4" s="699">
        <v>3</v>
      </c>
      <c r="B4" t="s">
        <v>715</v>
      </c>
      <c r="C4" t="s">
        <v>719</v>
      </c>
      <c r="D4" t="s">
        <v>720</v>
      </c>
    </row>
    <row r="5" spans="1:4">
      <c r="A5" s="699">
        <v>4</v>
      </c>
      <c r="B5" t="s">
        <v>715</v>
      </c>
      <c r="C5" t="s">
        <v>721</v>
      </c>
      <c r="D5" t="s">
        <v>722</v>
      </c>
    </row>
    <row r="6" spans="1:4">
      <c r="A6" s="699">
        <v>5</v>
      </c>
      <c r="B6" t="s">
        <v>715</v>
      </c>
      <c r="C6" t="s">
        <v>723</v>
      </c>
      <c r="D6" t="s">
        <v>724</v>
      </c>
    </row>
    <row r="7" spans="1:4">
      <c r="A7" s="699">
        <v>6</v>
      </c>
      <c r="B7" t="s">
        <v>715</v>
      </c>
      <c r="C7" t="s">
        <v>725</v>
      </c>
      <c r="D7" t="s">
        <v>726</v>
      </c>
    </row>
    <row r="8" spans="1:4">
      <c r="A8" s="699">
        <v>7</v>
      </c>
      <c r="B8" t="s">
        <v>715</v>
      </c>
      <c r="C8" t="s">
        <v>727</v>
      </c>
      <c r="D8" t="s">
        <v>728</v>
      </c>
    </row>
    <row r="9" spans="1:4">
      <c r="A9" s="699">
        <v>8</v>
      </c>
      <c r="B9" t="s">
        <v>715</v>
      </c>
      <c r="C9" t="s">
        <v>729</v>
      </c>
      <c r="D9" t="s">
        <v>730</v>
      </c>
    </row>
    <row r="10" spans="1:4">
      <c r="A10" s="699">
        <v>9</v>
      </c>
      <c r="B10" t="s">
        <v>715</v>
      </c>
      <c r="C10" t="s">
        <v>731</v>
      </c>
      <c r="D10" t="s">
        <v>732</v>
      </c>
    </row>
    <row r="11" spans="1:4">
      <c r="A11" s="699">
        <v>10</v>
      </c>
      <c r="B11" t="s">
        <v>715</v>
      </c>
      <c r="C11" t="s">
        <v>733</v>
      </c>
      <c r="D11" t="s">
        <v>734</v>
      </c>
    </row>
    <row r="12" spans="1:4">
      <c r="A12" s="699">
        <v>11</v>
      </c>
      <c r="B12" t="s">
        <v>715</v>
      </c>
      <c r="C12" t="s">
        <v>735</v>
      </c>
      <c r="D12" t="s">
        <v>736</v>
      </c>
    </row>
    <row r="13" spans="1:4">
      <c r="A13" s="699">
        <v>12</v>
      </c>
      <c r="B13" t="s">
        <v>715</v>
      </c>
      <c r="C13" t="s">
        <v>737</v>
      </c>
      <c r="D13" t="s">
        <v>738</v>
      </c>
    </row>
    <row r="14" spans="1:4">
      <c r="A14" s="699">
        <v>13</v>
      </c>
      <c r="B14" t="s">
        <v>715</v>
      </c>
      <c r="C14" t="s">
        <v>739</v>
      </c>
      <c r="D14" t="s">
        <v>740</v>
      </c>
    </row>
    <row r="15" spans="1:4">
      <c r="A15" s="699">
        <v>14</v>
      </c>
      <c r="B15" t="s">
        <v>715</v>
      </c>
      <c r="C15" t="s">
        <v>741</v>
      </c>
      <c r="D15" t="s">
        <v>742</v>
      </c>
    </row>
    <row r="16" spans="1:4">
      <c r="A16" s="699">
        <v>15</v>
      </c>
      <c r="B16" t="s">
        <v>715</v>
      </c>
      <c r="C16" t="s">
        <v>743</v>
      </c>
      <c r="D16" t="s">
        <v>744</v>
      </c>
    </row>
    <row r="17" spans="1:4">
      <c r="A17" s="699">
        <v>16</v>
      </c>
      <c r="B17" t="s">
        <v>715</v>
      </c>
      <c r="C17" t="s">
        <v>745</v>
      </c>
      <c r="D17" t="s">
        <v>746</v>
      </c>
    </row>
    <row r="18" spans="1:4">
      <c r="A18" s="699">
        <v>17</v>
      </c>
      <c r="B18" t="s">
        <v>715</v>
      </c>
      <c r="C18" t="s">
        <v>747</v>
      </c>
      <c r="D18" t="s">
        <v>748</v>
      </c>
    </row>
    <row r="19" spans="1:4">
      <c r="A19" s="699">
        <v>18</v>
      </c>
      <c r="B19" t="s">
        <v>715</v>
      </c>
      <c r="C19" t="s">
        <v>749</v>
      </c>
      <c r="D19" t="s">
        <v>750</v>
      </c>
    </row>
    <row r="20" spans="1:4">
      <c r="A20" s="699">
        <v>19</v>
      </c>
      <c r="B20" t="s">
        <v>715</v>
      </c>
      <c r="C20" t="s">
        <v>751</v>
      </c>
      <c r="D20" t="s">
        <v>752</v>
      </c>
    </row>
    <row r="21" spans="1:4">
      <c r="A21" s="699">
        <v>20</v>
      </c>
      <c r="B21" t="s">
        <v>753</v>
      </c>
      <c r="C21" t="s">
        <v>753</v>
      </c>
      <c r="D21" t="s">
        <v>754</v>
      </c>
    </row>
    <row r="22" spans="1:4">
      <c r="A22" s="699">
        <v>21</v>
      </c>
      <c r="B22" t="s">
        <v>753</v>
      </c>
      <c r="C22" t="s">
        <v>755</v>
      </c>
      <c r="D22" t="s">
        <v>756</v>
      </c>
    </row>
    <row r="23" spans="1:4">
      <c r="A23" s="699">
        <v>22</v>
      </c>
      <c r="B23" t="s">
        <v>753</v>
      </c>
      <c r="C23" t="s">
        <v>757</v>
      </c>
      <c r="D23" t="s">
        <v>758</v>
      </c>
    </row>
    <row r="24" spans="1:4">
      <c r="A24" s="699">
        <v>23</v>
      </c>
      <c r="B24" t="s">
        <v>753</v>
      </c>
      <c r="C24" t="s">
        <v>759</v>
      </c>
      <c r="D24" t="s">
        <v>760</v>
      </c>
    </row>
    <row r="25" spans="1:4">
      <c r="A25" s="699">
        <v>24</v>
      </c>
      <c r="B25" t="s">
        <v>753</v>
      </c>
      <c r="C25" t="s">
        <v>761</v>
      </c>
      <c r="D25" t="s">
        <v>762</v>
      </c>
    </row>
    <row r="26" spans="1:4">
      <c r="A26" s="699">
        <v>25</v>
      </c>
      <c r="B26" t="s">
        <v>753</v>
      </c>
      <c r="C26" t="s">
        <v>763</v>
      </c>
      <c r="D26" t="s">
        <v>764</v>
      </c>
    </row>
    <row r="27" spans="1:4">
      <c r="A27" s="699">
        <v>26</v>
      </c>
      <c r="B27" t="s">
        <v>753</v>
      </c>
      <c r="C27" t="s">
        <v>765</v>
      </c>
      <c r="D27" t="s">
        <v>766</v>
      </c>
    </row>
    <row r="28" spans="1:4">
      <c r="A28" s="699">
        <v>27</v>
      </c>
      <c r="B28" t="s">
        <v>753</v>
      </c>
      <c r="C28" t="s">
        <v>767</v>
      </c>
      <c r="D28" t="s">
        <v>768</v>
      </c>
    </row>
    <row r="29" spans="1:4">
      <c r="A29" s="699">
        <v>28</v>
      </c>
      <c r="B29" t="s">
        <v>753</v>
      </c>
      <c r="C29" t="s">
        <v>769</v>
      </c>
      <c r="D29" t="s">
        <v>770</v>
      </c>
    </row>
    <row r="30" spans="1:4">
      <c r="A30" s="699">
        <v>29</v>
      </c>
      <c r="B30" t="s">
        <v>753</v>
      </c>
      <c r="C30" t="s">
        <v>771</v>
      </c>
      <c r="D30" t="s">
        <v>772</v>
      </c>
    </row>
    <row r="31" spans="1:4">
      <c r="A31" s="699">
        <v>30</v>
      </c>
      <c r="B31" t="s">
        <v>753</v>
      </c>
      <c r="C31" t="s">
        <v>773</v>
      </c>
      <c r="D31" t="s">
        <v>774</v>
      </c>
    </row>
    <row r="32" spans="1:4">
      <c r="A32" s="699">
        <v>31</v>
      </c>
      <c r="B32" t="s">
        <v>753</v>
      </c>
      <c r="C32" t="s">
        <v>775</v>
      </c>
      <c r="D32" t="s">
        <v>776</v>
      </c>
    </row>
    <row r="33" spans="1:4">
      <c r="A33" s="699">
        <v>32</v>
      </c>
      <c r="B33" t="s">
        <v>777</v>
      </c>
      <c r="C33" t="s">
        <v>779</v>
      </c>
      <c r="D33" t="s">
        <v>780</v>
      </c>
    </row>
    <row r="34" spans="1:4">
      <c r="A34" s="699">
        <v>33</v>
      </c>
      <c r="B34" t="s">
        <v>777</v>
      </c>
      <c r="C34" t="s">
        <v>777</v>
      </c>
      <c r="D34" t="s">
        <v>778</v>
      </c>
    </row>
    <row r="35" spans="1:4">
      <c r="A35" s="699">
        <v>34</v>
      </c>
      <c r="B35" t="s">
        <v>777</v>
      </c>
      <c r="C35" t="s">
        <v>781</v>
      </c>
      <c r="D35" t="s">
        <v>782</v>
      </c>
    </row>
    <row r="36" spans="1:4">
      <c r="A36" s="699">
        <v>35</v>
      </c>
      <c r="B36" t="s">
        <v>777</v>
      </c>
      <c r="C36" t="s">
        <v>783</v>
      </c>
      <c r="D36" t="s">
        <v>784</v>
      </c>
    </row>
    <row r="37" spans="1:4">
      <c r="A37" s="699">
        <v>36</v>
      </c>
      <c r="B37" t="s">
        <v>777</v>
      </c>
      <c r="C37" t="s">
        <v>785</v>
      </c>
      <c r="D37" t="s">
        <v>786</v>
      </c>
    </row>
    <row r="38" spans="1:4">
      <c r="A38" s="699">
        <v>37</v>
      </c>
      <c r="B38" t="s">
        <v>777</v>
      </c>
      <c r="C38" t="s">
        <v>787</v>
      </c>
      <c r="D38" t="s">
        <v>788</v>
      </c>
    </row>
    <row r="39" spans="1:4">
      <c r="A39" s="699">
        <v>38</v>
      </c>
      <c r="B39" t="s">
        <v>789</v>
      </c>
      <c r="C39" t="s">
        <v>789</v>
      </c>
      <c r="D39" t="s">
        <v>790</v>
      </c>
    </row>
    <row r="40" spans="1:4">
      <c r="A40" s="699">
        <v>39</v>
      </c>
      <c r="B40" t="s">
        <v>789</v>
      </c>
      <c r="C40" t="s">
        <v>791</v>
      </c>
      <c r="D40" t="s">
        <v>792</v>
      </c>
    </row>
    <row r="41" spans="1:4">
      <c r="A41" s="699">
        <v>40</v>
      </c>
      <c r="B41" t="s">
        <v>789</v>
      </c>
      <c r="C41" t="s">
        <v>793</v>
      </c>
      <c r="D41" t="s">
        <v>794</v>
      </c>
    </row>
    <row r="42" spans="1:4">
      <c r="A42" s="699">
        <v>41</v>
      </c>
      <c r="B42" t="s">
        <v>789</v>
      </c>
      <c r="C42" t="s">
        <v>795</v>
      </c>
      <c r="D42" t="s">
        <v>796</v>
      </c>
    </row>
    <row r="43" spans="1:4">
      <c r="A43" s="699">
        <v>42</v>
      </c>
      <c r="B43" t="s">
        <v>789</v>
      </c>
      <c r="C43" t="s">
        <v>797</v>
      </c>
      <c r="D43" t="s">
        <v>798</v>
      </c>
    </row>
    <row r="44" spans="1:4">
      <c r="A44" s="699">
        <v>43</v>
      </c>
      <c r="B44" t="s">
        <v>789</v>
      </c>
      <c r="C44" t="s">
        <v>799</v>
      </c>
      <c r="D44" t="s">
        <v>800</v>
      </c>
    </row>
    <row r="45" spans="1:4">
      <c r="A45" s="699">
        <v>44</v>
      </c>
      <c r="B45" t="s">
        <v>789</v>
      </c>
      <c r="C45" t="s">
        <v>801</v>
      </c>
      <c r="D45" t="s">
        <v>802</v>
      </c>
    </row>
    <row r="46" spans="1:4">
      <c r="A46" s="699">
        <v>45</v>
      </c>
      <c r="B46" t="s">
        <v>789</v>
      </c>
      <c r="C46" t="s">
        <v>803</v>
      </c>
      <c r="D46" t="s">
        <v>804</v>
      </c>
    </row>
    <row r="47" spans="1:4">
      <c r="A47" s="699">
        <v>46</v>
      </c>
      <c r="B47" t="s">
        <v>789</v>
      </c>
      <c r="C47" t="s">
        <v>805</v>
      </c>
      <c r="D47" t="s">
        <v>806</v>
      </c>
    </row>
    <row r="48" spans="1:4">
      <c r="A48" s="699">
        <v>47</v>
      </c>
      <c r="B48" t="s">
        <v>789</v>
      </c>
      <c r="C48" t="s">
        <v>807</v>
      </c>
      <c r="D48" t="s">
        <v>808</v>
      </c>
    </row>
    <row r="49" spans="1:4">
      <c r="A49" s="699">
        <v>48</v>
      </c>
      <c r="B49" t="s">
        <v>789</v>
      </c>
      <c r="C49" t="s">
        <v>809</v>
      </c>
      <c r="D49" t="s">
        <v>810</v>
      </c>
    </row>
    <row r="50" spans="1:4">
      <c r="A50" s="699">
        <v>49</v>
      </c>
      <c r="B50" t="s">
        <v>789</v>
      </c>
      <c r="C50" t="s">
        <v>811</v>
      </c>
      <c r="D50" t="s">
        <v>812</v>
      </c>
    </row>
    <row r="51" spans="1:4">
      <c r="A51" s="699">
        <v>50</v>
      </c>
      <c r="B51" t="s">
        <v>789</v>
      </c>
      <c r="C51" t="s">
        <v>813</v>
      </c>
      <c r="D51" t="s">
        <v>814</v>
      </c>
    </row>
    <row r="52" spans="1:4">
      <c r="A52" s="699">
        <v>51</v>
      </c>
      <c r="B52" t="s">
        <v>815</v>
      </c>
      <c r="C52" t="s">
        <v>815</v>
      </c>
      <c r="D52" t="s">
        <v>816</v>
      </c>
    </row>
    <row r="53" spans="1:4">
      <c r="A53" s="699">
        <v>52</v>
      </c>
      <c r="B53" t="s">
        <v>815</v>
      </c>
      <c r="C53" t="s">
        <v>817</v>
      </c>
      <c r="D53" t="s">
        <v>818</v>
      </c>
    </row>
    <row r="54" spans="1:4">
      <c r="A54" s="699">
        <v>53</v>
      </c>
      <c r="B54" t="s">
        <v>815</v>
      </c>
      <c r="C54" t="s">
        <v>819</v>
      </c>
      <c r="D54" t="s">
        <v>820</v>
      </c>
    </row>
    <row r="55" spans="1:4">
      <c r="A55" s="699">
        <v>54</v>
      </c>
      <c r="B55" t="s">
        <v>815</v>
      </c>
      <c r="C55" t="s">
        <v>821</v>
      </c>
      <c r="D55" t="s">
        <v>822</v>
      </c>
    </row>
    <row r="56" spans="1:4">
      <c r="A56" s="699">
        <v>55</v>
      </c>
      <c r="B56" t="s">
        <v>815</v>
      </c>
      <c r="C56" t="s">
        <v>823</v>
      </c>
      <c r="D56" t="s">
        <v>824</v>
      </c>
    </row>
    <row r="57" spans="1:4">
      <c r="A57" s="699">
        <v>56</v>
      </c>
      <c r="B57" t="s">
        <v>815</v>
      </c>
      <c r="C57" t="s">
        <v>825</v>
      </c>
      <c r="D57" t="s">
        <v>826</v>
      </c>
    </row>
    <row r="58" spans="1:4">
      <c r="A58" s="699">
        <v>57</v>
      </c>
      <c r="B58" t="s">
        <v>815</v>
      </c>
      <c r="C58" t="s">
        <v>827</v>
      </c>
      <c r="D58" t="s">
        <v>828</v>
      </c>
    </row>
    <row r="59" spans="1:4">
      <c r="A59" s="699">
        <v>58</v>
      </c>
      <c r="B59" t="s">
        <v>815</v>
      </c>
      <c r="C59" t="s">
        <v>829</v>
      </c>
      <c r="D59" t="s">
        <v>830</v>
      </c>
    </row>
    <row r="60" spans="1:4">
      <c r="A60" s="699">
        <v>59</v>
      </c>
      <c r="B60" t="s">
        <v>831</v>
      </c>
      <c r="C60" t="s">
        <v>831</v>
      </c>
      <c r="D60" t="s">
        <v>832</v>
      </c>
    </row>
    <row r="61" spans="1:4">
      <c r="A61" s="699">
        <v>60</v>
      </c>
      <c r="B61" t="s">
        <v>831</v>
      </c>
      <c r="C61" t="s">
        <v>833</v>
      </c>
      <c r="D61" t="s">
        <v>834</v>
      </c>
    </row>
    <row r="62" spans="1:4">
      <c r="A62" s="699">
        <v>61</v>
      </c>
      <c r="B62" t="s">
        <v>831</v>
      </c>
      <c r="C62" t="s">
        <v>835</v>
      </c>
      <c r="D62" t="s">
        <v>836</v>
      </c>
    </row>
    <row r="63" spans="1:4">
      <c r="A63" s="699">
        <v>62</v>
      </c>
      <c r="B63" t="s">
        <v>831</v>
      </c>
      <c r="C63" t="s">
        <v>837</v>
      </c>
      <c r="D63" t="s">
        <v>838</v>
      </c>
    </row>
    <row r="64" spans="1:4">
      <c r="A64" s="699">
        <v>63</v>
      </c>
      <c r="B64" t="s">
        <v>831</v>
      </c>
      <c r="C64" t="s">
        <v>839</v>
      </c>
      <c r="D64" t="s">
        <v>840</v>
      </c>
    </row>
    <row r="65" spans="1:4">
      <c r="A65" s="699">
        <v>64</v>
      </c>
      <c r="B65" t="s">
        <v>831</v>
      </c>
      <c r="C65" t="s">
        <v>841</v>
      </c>
      <c r="D65" t="s">
        <v>842</v>
      </c>
    </row>
    <row r="66" spans="1:4">
      <c r="A66" s="699">
        <v>65</v>
      </c>
      <c r="B66" t="s">
        <v>831</v>
      </c>
      <c r="C66" t="s">
        <v>843</v>
      </c>
      <c r="D66" t="s">
        <v>844</v>
      </c>
    </row>
    <row r="67" spans="1:4">
      <c r="A67" s="699">
        <v>66</v>
      </c>
      <c r="B67" t="s">
        <v>831</v>
      </c>
      <c r="C67" t="s">
        <v>845</v>
      </c>
      <c r="D67" t="s">
        <v>846</v>
      </c>
    </row>
    <row r="68" spans="1:4">
      <c r="A68" s="699">
        <v>67</v>
      </c>
      <c r="B68" t="s">
        <v>831</v>
      </c>
      <c r="C68" t="s">
        <v>847</v>
      </c>
      <c r="D68" t="s">
        <v>848</v>
      </c>
    </row>
    <row r="69" spans="1:4">
      <c r="A69" s="699">
        <v>68</v>
      </c>
      <c r="B69" t="s">
        <v>831</v>
      </c>
      <c r="C69" t="s">
        <v>849</v>
      </c>
      <c r="D69" t="s">
        <v>850</v>
      </c>
    </row>
    <row r="70" spans="1:4">
      <c r="A70" s="699">
        <v>69</v>
      </c>
      <c r="B70" t="s">
        <v>831</v>
      </c>
      <c r="C70" t="s">
        <v>851</v>
      </c>
      <c r="D70" t="s">
        <v>852</v>
      </c>
    </row>
    <row r="71" spans="1:4">
      <c r="A71" s="699">
        <v>70</v>
      </c>
      <c r="B71" t="s">
        <v>853</v>
      </c>
      <c r="C71" t="s">
        <v>855</v>
      </c>
      <c r="D71" t="s">
        <v>856</v>
      </c>
    </row>
    <row r="72" spans="1:4">
      <c r="A72" s="699">
        <v>71</v>
      </c>
      <c r="B72" t="s">
        <v>853</v>
      </c>
      <c r="C72" t="s">
        <v>853</v>
      </c>
      <c r="D72" t="s">
        <v>854</v>
      </c>
    </row>
    <row r="73" spans="1:4">
      <c r="A73" s="699">
        <v>72</v>
      </c>
      <c r="B73" t="s">
        <v>853</v>
      </c>
      <c r="C73" t="s">
        <v>857</v>
      </c>
      <c r="D73" t="s">
        <v>858</v>
      </c>
    </row>
    <row r="74" spans="1:4">
      <c r="A74" s="699">
        <v>73</v>
      </c>
      <c r="B74" t="s">
        <v>853</v>
      </c>
      <c r="C74" t="s">
        <v>859</v>
      </c>
      <c r="D74" t="s">
        <v>860</v>
      </c>
    </row>
    <row r="75" spans="1:4">
      <c r="A75" s="699">
        <v>74</v>
      </c>
      <c r="B75" t="s">
        <v>853</v>
      </c>
      <c r="C75" t="s">
        <v>861</v>
      </c>
      <c r="D75" t="s">
        <v>862</v>
      </c>
    </row>
    <row r="76" spans="1:4">
      <c r="A76" s="699">
        <v>75</v>
      </c>
      <c r="B76" t="s">
        <v>863</v>
      </c>
      <c r="C76" t="s">
        <v>863</v>
      </c>
      <c r="D76" t="s">
        <v>864</v>
      </c>
    </row>
    <row r="77" spans="1:4">
      <c r="A77" s="699">
        <v>76</v>
      </c>
      <c r="B77" t="s">
        <v>863</v>
      </c>
      <c r="C77" t="s">
        <v>865</v>
      </c>
      <c r="D77" t="s">
        <v>866</v>
      </c>
    </row>
    <row r="78" spans="1:4">
      <c r="A78" s="699">
        <v>77</v>
      </c>
      <c r="B78" t="s">
        <v>863</v>
      </c>
      <c r="C78" t="s">
        <v>867</v>
      </c>
      <c r="D78" t="s">
        <v>868</v>
      </c>
    </row>
    <row r="79" spans="1:4">
      <c r="A79" s="699">
        <v>78</v>
      </c>
      <c r="B79" t="s">
        <v>863</v>
      </c>
      <c r="C79" t="s">
        <v>869</v>
      </c>
      <c r="D79" t="s">
        <v>870</v>
      </c>
    </row>
    <row r="80" spans="1:4">
      <c r="A80" s="699">
        <v>79</v>
      </c>
      <c r="B80" t="s">
        <v>863</v>
      </c>
      <c r="C80" t="s">
        <v>871</v>
      </c>
      <c r="D80" t="s">
        <v>872</v>
      </c>
    </row>
    <row r="81" spans="1:4">
      <c r="A81" s="699">
        <v>80</v>
      </c>
      <c r="B81" t="s">
        <v>863</v>
      </c>
      <c r="C81" t="s">
        <v>873</v>
      </c>
      <c r="D81" t="s">
        <v>874</v>
      </c>
    </row>
    <row r="82" spans="1:4">
      <c r="A82" s="699">
        <v>81</v>
      </c>
      <c r="B82" t="s">
        <v>863</v>
      </c>
      <c r="C82" t="s">
        <v>875</v>
      </c>
      <c r="D82" t="s">
        <v>876</v>
      </c>
    </row>
    <row r="83" spans="1:4">
      <c r="A83" s="699">
        <v>82</v>
      </c>
      <c r="B83" t="s">
        <v>863</v>
      </c>
      <c r="C83" t="s">
        <v>877</v>
      </c>
      <c r="D83" t="s">
        <v>878</v>
      </c>
    </row>
    <row r="84" spans="1:4">
      <c r="A84" s="699">
        <v>83</v>
      </c>
      <c r="B84" t="s">
        <v>879</v>
      </c>
      <c r="C84" t="s">
        <v>879</v>
      </c>
      <c r="D84" t="s">
        <v>880</v>
      </c>
    </row>
    <row r="85" spans="1:4">
      <c r="A85" s="699">
        <v>84</v>
      </c>
      <c r="B85" t="s">
        <v>881</v>
      </c>
      <c r="C85" t="s">
        <v>881</v>
      </c>
      <c r="D85" t="s">
        <v>882</v>
      </c>
    </row>
    <row r="86" spans="1:4">
      <c r="A86" s="699">
        <v>85</v>
      </c>
      <c r="B86" t="s">
        <v>883</v>
      </c>
      <c r="C86" t="s">
        <v>883</v>
      </c>
      <c r="D86" t="s">
        <v>884</v>
      </c>
    </row>
    <row r="87" spans="1:4">
      <c r="A87" s="699">
        <v>86</v>
      </c>
      <c r="B87" t="s">
        <v>885</v>
      </c>
      <c r="C87" t="s">
        <v>885</v>
      </c>
      <c r="D87" t="s">
        <v>886</v>
      </c>
    </row>
    <row r="88" spans="1:4">
      <c r="A88" s="699">
        <v>87</v>
      </c>
      <c r="B88" t="s">
        <v>887</v>
      </c>
      <c r="C88" t="s">
        <v>887</v>
      </c>
      <c r="D88" t="s">
        <v>888</v>
      </c>
    </row>
    <row r="89" spans="1:4">
      <c r="A89" s="699">
        <v>88</v>
      </c>
      <c r="B89" t="s">
        <v>889</v>
      </c>
      <c r="C89" t="s">
        <v>889</v>
      </c>
      <c r="D89" t="s">
        <v>890</v>
      </c>
    </row>
    <row r="90" spans="1:4">
      <c r="A90" s="699">
        <v>89</v>
      </c>
      <c r="B90" t="s">
        <v>891</v>
      </c>
      <c r="C90" t="s">
        <v>891</v>
      </c>
      <c r="D90" t="s">
        <v>892</v>
      </c>
    </row>
    <row r="91" spans="1:4">
      <c r="A91" s="699">
        <v>90</v>
      </c>
      <c r="B91" t="s">
        <v>893</v>
      </c>
      <c r="C91" t="s">
        <v>893</v>
      </c>
      <c r="D91" t="s">
        <v>894</v>
      </c>
    </row>
    <row r="92" spans="1:4">
      <c r="A92" s="699">
        <v>91</v>
      </c>
      <c r="B92" t="s">
        <v>895</v>
      </c>
      <c r="C92" t="s">
        <v>895</v>
      </c>
      <c r="D92" t="s">
        <v>896</v>
      </c>
    </row>
    <row r="93" spans="1:4">
      <c r="A93" s="699">
        <v>92</v>
      </c>
      <c r="B93" t="s">
        <v>897</v>
      </c>
      <c r="C93" t="s">
        <v>897</v>
      </c>
      <c r="D93" t="s">
        <v>898</v>
      </c>
    </row>
    <row r="94" spans="1:4">
      <c r="A94" s="699">
        <v>93</v>
      </c>
      <c r="B94" t="s">
        <v>899</v>
      </c>
      <c r="C94" t="s">
        <v>899</v>
      </c>
      <c r="D94" t="s">
        <v>900</v>
      </c>
    </row>
    <row r="95" spans="1:4">
      <c r="A95" s="699">
        <v>94</v>
      </c>
      <c r="B95" t="s">
        <v>901</v>
      </c>
      <c r="C95" t="s">
        <v>901</v>
      </c>
      <c r="D95" t="s">
        <v>902</v>
      </c>
    </row>
    <row r="96" spans="1:4">
      <c r="A96" s="699">
        <v>95</v>
      </c>
      <c r="B96" t="s">
        <v>903</v>
      </c>
      <c r="C96" t="s">
        <v>905</v>
      </c>
      <c r="D96" t="s">
        <v>906</v>
      </c>
    </row>
    <row r="97" spans="1:4">
      <c r="A97" s="699">
        <v>96</v>
      </c>
      <c r="B97" t="s">
        <v>903</v>
      </c>
      <c r="C97" t="s">
        <v>907</v>
      </c>
      <c r="D97" t="s">
        <v>908</v>
      </c>
    </row>
    <row r="98" spans="1:4">
      <c r="A98" s="699">
        <v>97</v>
      </c>
      <c r="B98" t="s">
        <v>903</v>
      </c>
      <c r="C98" t="s">
        <v>909</v>
      </c>
      <c r="D98" t="s">
        <v>910</v>
      </c>
    </row>
    <row r="99" spans="1:4">
      <c r="A99" s="699">
        <v>98</v>
      </c>
      <c r="B99" t="s">
        <v>903</v>
      </c>
      <c r="C99" t="s">
        <v>857</v>
      </c>
      <c r="D99" t="s">
        <v>911</v>
      </c>
    </row>
    <row r="100" spans="1:4">
      <c r="A100" s="699">
        <v>99</v>
      </c>
      <c r="B100" t="s">
        <v>903</v>
      </c>
      <c r="C100" t="s">
        <v>912</v>
      </c>
      <c r="D100" t="s">
        <v>913</v>
      </c>
    </row>
    <row r="101" spans="1:4">
      <c r="A101" s="699">
        <v>100</v>
      </c>
      <c r="B101" t="s">
        <v>903</v>
      </c>
      <c r="C101" t="s">
        <v>903</v>
      </c>
      <c r="D101" t="s">
        <v>904</v>
      </c>
    </row>
    <row r="102" spans="1:4">
      <c r="A102" s="699">
        <v>101</v>
      </c>
      <c r="B102" t="s">
        <v>903</v>
      </c>
      <c r="C102" t="s">
        <v>914</v>
      </c>
      <c r="D102" t="s">
        <v>915</v>
      </c>
    </row>
    <row r="103" spans="1:4">
      <c r="A103" s="699">
        <v>102</v>
      </c>
      <c r="B103" t="s">
        <v>903</v>
      </c>
      <c r="C103" t="s">
        <v>916</v>
      </c>
      <c r="D103" t="s">
        <v>917</v>
      </c>
    </row>
    <row r="104" spans="1:4">
      <c r="A104" s="699">
        <v>103</v>
      </c>
      <c r="B104" t="s">
        <v>903</v>
      </c>
      <c r="C104" t="s">
        <v>918</v>
      </c>
      <c r="D104" t="s">
        <v>919</v>
      </c>
    </row>
    <row r="105" spans="1:4">
      <c r="A105" s="699">
        <v>104</v>
      </c>
      <c r="B105" t="s">
        <v>903</v>
      </c>
      <c r="C105" t="s">
        <v>920</v>
      </c>
      <c r="D105" t="s">
        <v>921</v>
      </c>
    </row>
    <row r="106" spans="1:4">
      <c r="A106" s="699">
        <v>105</v>
      </c>
      <c r="B106" t="s">
        <v>903</v>
      </c>
      <c r="C106" t="s">
        <v>922</v>
      </c>
      <c r="D106" t="s">
        <v>923</v>
      </c>
    </row>
    <row r="107" spans="1:4">
      <c r="A107" s="699">
        <v>106</v>
      </c>
      <c r="B107" t="s">
        <v>903</v>
      </c>
      <c r="C107" t="s">
        <v>924</v>
      </c>
      <c r="D107" t="s">
        <v>925</v>
      </c>
    </row>
    <row r="108" spans="1:4">
      <c r="A108" s="699">
        <v>107</v>
      </c>
      <c r="B108" t="s">
        <v>903</v>
      </c>
      <c r="C108" t="s">
        <v>875</v>
      </c>
      <c r="D108" t="s">
        <v>926</v>
      </c>
    </row>
    <row r="109" spans="1:4">
      <c r="A109" s="699">
        <v>108</v>
      </c>
      <c r="B109" t="s">
        <v>903</v>
      </c>
      <c r="C109" t="s">
        <v>927</v>
      </c>
      <c r="D109" t="s">
        <v>928</v>
      </c>
    </row>
    <row r="110" spans="1:4">
      <c r="A110" s="699">
        <v>109</v>
      </c>
      <c r="B110" t="s">
        <v>929</v>
      </c>
      <c r="C110" t="s">
        <v>931</v>
      </c>
      <c r="D110" t="s">
        <v>932</v>
      </c>
    </row>
    <row r="111" spans="1:4">
      <c r="A111" s="699">
        <v>110</v>
      </c>
      <c r="B111" t="s">
        <v>929</v>
      </c>
      <c r="C111" t="s">
        <v>933</v>
      </c>
      <c r="D111" t="s">
        <v>934</v>
      </c>
    </row>
    <row r="112" spans="1:4">
      <c r="A112" s="699">
        <v>111</v>
      </c>
      <c r="B112" t="s">
        <v>929</v>
      </c>
      <c r="C112" t="s">
        <v>929</v>
      </c>
      <c r="D112" t="s">
        <v>930</v>
      </c>
    </row>
    <row r="113" spans="1:4">
      <c r="A113" s="699">
        <v>112</v>
      </c>
      <c r="B113" t="s">
        <v>929</v>
      </c>
      <c r="C113" t="s">
        <v>935</v>
      </c>
      <c r="D113" t="s">
        <v>936</v>
      </c>
    </row>
    <row r="114" spans="1:4">
      <c r="A114" s="699">
        <v>113</v>
      </c>
      <c r="B114" t="s">
        <v>929</v>
      </c>
      <c r="C114" t="s">
        <v>799</v>
      </c>
      <c r="D114" t="s">
        <v>937</v>
      </c>
    </row>
    <row r="115" spans="1:4">
      <c r="A115" s="699">
        <v>114</v>
      </c>
      <c r="B115" t="s">
        <v>929</v>
      </c>
      <c r="C115" t="s">
        <v>938</v>
      </c>
      <c r="D115" t="s">
        <v>939</v>
      </c>
    </row>
    <row r="116" spans="1:4">
      <c r="A116" s="699">
        <v>115</v>
      </c>
      <c r="B116" t="s">
        <v>929</v>
      </c>
      <c r="C116" t="s">
        <v>940</v>
      </c>
      <c r="D116" t="s">
        <v>941</v>
      </c>
    </row>
    <row r="117" spans="1:4">
      <c r="A117" s="699">
        <v>116</v>
      </c>
      <c r="B117" t="s">
        <v>929</v>
      </c>
      <c r="C117" t="s">
        <v>942</v>
      </c>
      <c r="D117" t="s">
        <v>943</v>
      </c>
    </row>
    <row r="118" spans="1:4">
      <c r="A118" s="699">
        <v>117</v>
      </c>
      <c r="B118" t="s">
        <v>929</v>
      </c>
      <c r="C118" t="s">
        <v>944</v>
      </c>
      <c r="D118" t="s">
        <v>945</v>
      </c>
    </row>
    <row r="119" spans="1:4">
      <c r="A119" s="699">
        <v>118</v>
      </c>
      <c r="B119" t="s">
        <v>929</v>
      </c>
      <c r="C119" t="s">
        <v>946</v>
      </c>
      <c r="D119" t="s">
        <v>947</v>
      </c>
    </row>
    <row r="120" spans="1:4">
      <c r="A120" s="699">
        <v>119</v>
      </c>
      <c r="B120" t="s">
        <v>948</v>
      </c>
      <c r="C120" t="s">
        <v>948</v>
      </c>
      <c r="D120" t="s">
        <v>949</v>
      </c>
    </row>
    <row r="121" spans="1:4">
      <c r="A121" s="699">
        <v>120</v>
      </c>
      <c r="B121" t="s">
        <v>948</v>
      </c>
      <c r="C121" t="s">
        <v>950</v>
      </c>
      <c r="D121" t="s">
        <v>951</v>
      </c>
    </row>
    <row r="122" spans="1:4">
      <c r="A122" s="699">
        <v>121</v>
      </c>
      <c r="B122" t="s">
        <v>948</v>
      </c>
      <c r="C122" t="s">
        <v>952</v>
      </c>
      <c r="D122" t="s">
        <v>953</v>
      </c>
    </row>
    <row r="123" spans="1:4">
      <c r="A123" s="699">
        <v>122</v>
      </c>
      <c r="B123" t="s">
        <v>948</v>
      </c>
      <c r="C123" t="s">
        <v>954</v>
      </c>
      <c r="D123" t="s">
        <v>955</v>
      </c>
    </row>
    <row r="124" spans="1:4">
      <c r="A124" s="699">
        <v>123</v>
      </c>
      <c r="B124" t="s">
        <v>948</v>
      </c>
      <c r="C124" t="s">
        <v>956</v>
      </c>
      <c r="D124" t="s">
        <v>957</v>
      </c>
    </row>
    <row r="125" spans="1:4">
      <c r="A125" s="699">
        <v>124</v>
      </c>
      <c r="B125" t="s">
        <v>948</v>
      </c>
      <c r="C125" t="s">
        <v>958</v>
      </c>
      <c r="D125" t="s">
        <v>959</v>
      </c>
    </row>
    <row r="126" spans="1:4">
      <c r="A126" s="699">
        <v>125</v>
      </c>
      <c r="B126" t="s">
        <v>948</v>
      </c>
      <c r="C126" t="s">
        <v>960</v>
      </c>
      <c r="D126" t="s">
        <v>961</v>
      </c>
    </row>
    <row r="127" spans="1:4">
      <c r="A127" s="699">
        <v>126</v>
      </c>
      <c r="B127" t="s">
        <v>948</v>
      </c>
      <c r="C127" t="s">
        <v>962</v>
      </c>
      <c r="D127" t="s">
        <v>963</v>
      </c>
    </row>
    <row r="128" spans="1:4">
      <c r="A128" s="699">
        <v>127</v>
      </c>
      <c r="B128" t="s">
        <v>948</v>
      </c>
      <c r="C128" t="s">
        <v>964</v>
      </c>
      <c r="D128" t="s">
        <v>965</v>
      </c>
    </row>
    <row r="129" spans="1:4">
      <c r="A129" s="699">
        <v>128</v>
      </c>
      <c r="B129" t="s">
        <v>948</v>
      </c>
      <c r="C129" t="s">
        <v>966</v>
      </c>
      <c r="D129" t="s">
        <v>967</v>
      </c>
    </row>
    <row r="130" spans="1:4">
      <c r="A130" s="699">
        <v>129</v>
      </c>
      <c r="B130" t="s">
        <v>968</v>
      </c>
      <c r="C130" t="s">
        <v>970</v>
      </c>
      <c r="D130" t="s">
        <v>971</v>
      </c>
    </row>
    <row r="131" spans="1:4">
      <c r="A131" s="699">
        <v>130</v>
      </c>
      <c r="B131" t="s">
        <v>968</v>
      </c>
      <c r="C131" t="s">
        <v>972</v>
      </c>
      <c r="D131" t="s">
        <v>973</v>
      </c>
    </row>
    <row r="132" spans="1:4">
      <c r="A132" s="699">
        <v>131</v>
      </c>
      <c r="B132" t="s">
        <v>968</v>
      </c>
      <c r="C132" t="s">
        <v>974</v>
      </c>
      <c r="D132" t="s">
        <v>975</v>
      </c>
    </row>
    <row r="133" spans="1:4">
      <c r="A133" s="699">
        <v>132</v>
      </c>
      <c r="B133" t="s">
        <v>968</v>
      </c>
      <c r="C133" t="s">
        <v>968</v>
      </c>
      <c r="D133" t="s">
        <v>969</v>
      </c>
    </row>
    <row r="134" spans="1:4">
      <c r="A134" s="699">
        <v>133</v>
      </c>
      <c r="B134" t="s">
        <v>968</v>
      </c>
      <c r="C134" t="s">
        <v>976</v>
      </c>
      <c r="D134" t="s">
        <v>977</v>
      </c>
    </row>
    <row r="135" spans="1:4">
      <c r="A135" s="699">
        <v>134</v>
      </c>
      <c r="B135" t="s">
        <v>968</v>
      </c>
      <c r="C135" t="s">
        <v>978</v>
      </c>
      <c r="D135" t="s">
        <v>979</v>
      </c>
    </row>
    <row r="136" spans="1:4">
      <c r="A136" s="699">
        <v>135</v>
      </c>
      <c r="B136" t="s">
        <v>968</v>
      </c>
      <c r="C136" t="s">
        <v>980</v>
      </c>
      <c r="D136" t="s">
        <v>981</v>
      </c>
    </row>
    <row r="137" spans="1:4">
      <c r="A137" s="699">
        <v>136</v>
      </c>
      <c r="B137" t="s">
        <v>968</v>
      </c>
      <c r="C137" t="s">
        <v>787</v>
      </c>
      <c r="D137" t="s">
        <v>982</v>
      </c>
    </row>
    <row r="138" spans="1:4">
      <c r="A138" s="699">
        <v>137</v>
      </c>
      <c r="B138" t="s">
        <v>968</v>
      </c>
      <c r="C138" t="s">
        <v>983</v>
      </c>
      <c r="D138" t="s">
        <v>984</v>
      </c>
    </row>
    <row r="139" spans="1:4">
      <c r="A139" s="699">
        <v>138</v>
      </c>
      <c r="B139" t="s">
        <v>968</v>
      </c>
      <c r="C139" t="s">
        <v>985</v>
      </c>
      <c r="D139" t="s">
        <v>986</v>
      </c>
    </row>
    <row r="140" spans="1:4">
      <c r="A140" s="699">
        <v>139</v>
      </c>
      <c r="B140" t="s">
        <v>987</v>
      </c>
      <c r="C140" t="s">
        <v>989</v>
      </c>
      <c r="D140" t="s">
        <v>990</v>
      </c>
    </row>
    <row r="141" spans="1:4">
      <c r="A141" s="699">
        <v>140</v>
      </c>
      <c r="B141" t="s">
        <v>987</v>
      </c>
      <c r="C141" t="s">
        <v>991</v>
      </c>
      <c r="D141" t="s">
        <v>992</v>
      </c>
    </row>
    <row r="142" spans="1:4">
      <c r="A142" s="699">
        <v>141</v>
      </c>
      <c r="B142" t="s">
        <v>987</v>
      </c>
      <c r="C142" t="s">
        <v>993</v>
      </c>
      <c r="D142" t="s">
        <v>994</v>
      </c>
    </row>
    <row r="143" spans="1:4">
      <c r="A143" s="699">
        <v>142</v>
      </c>
      <c r="B143" t="s">
        <v>987</v>
      </c>
      <c r="C143" t="s">
        <v>987</v>
      </c>
      <c r="D143" t="s">
        <v>988</v>
      </c>
    </row>
    <row r="144" spans="1:4">
      <c r="A144" s="699">
        <v>143</v>
      </c>
      <c r="B144" t="s">
        <v>987</v>
      </c>
      <c r="C144" t="s">
        <v>995</v>
      </c>
      <c r="D144" t="s">
        <v>996</v>
      </c>
    </row>
    <row r="145" spans="1:4">
      <c r="A145" s="699">
        <v>144</v>
      </c>
      <c r="B145" t="s">
        <v>987</v>
      </c>
      <c r="C145" t="s">
        <v>997</v>
      </c>
      <c r="D145" t="s">
        <v>998</v>
      </c>
    </row>
    <row r="146" spans="1:4">
      <c r="A146" s="699">
        <v>145</v>
      </c>
      <c r="B146" t="s">
        <v>987</v>
      </c>
      <c r="C146" t="s">
        <v>999</v>
      </c>
      <c r="D146" t="s">
        <v>1000</v>
      </c>
    </row>
    <row r="147" spans="1:4">
      <c r="A147" s="699">
        <v>146</v>
      </c>
      <c r="B147" t="s">
        <v>987</v>
      </c>
      <c r="C147" t="s">
        <v>1001</v>
      </c>
      <c r="D147" t="s">
        <v>1002</v>
      </c>
    </row>
    <row r="148" spans="1:4">
      <c r="A148" s="699">
        <v>147</v>
      </c>
      <c r="B148" t="s">
        <v>987</v>
      </c>
      <c r="C148" t="s">
        <v>765</v>
      </c>
      <c r="D148" t="s">
        <v>1003</v>
      </c>
    </row>
    <row r="149" spans="1:4">
      <c r="A149" s="699">
        <v>148</v>
      </c>
      <c r="B149" t="s">
        <v>987</v>
      </c>
      <c r="C149" t="s">
        <v>1004</v>
      </c>
      <c r="D149" t="s">
        <v>1005</v>
      </c>
    </row>
    <row r="150" spans="1:4">
      <c r="A150" s="699">
        <v>149</v>
      </c>
      <c r="B150" t="s">
        <v>987</v>
      </c>
      <c r="C150" t="s">
        <v>1006</v>
      </c>
      <c r="D150" t="s">
        <v>1007</v>
      </c>
    </row>
    <row r="151" spans="1:4">
      <c r="A151" s="699">
        <v>150</v>
      </c>
      <c r="B151" t="s">
        <v>987</v>
      </c>
      <c r="C151" t="s">
        <v>1008</v>
      </c>
      <c r="D151" t="s">
        <v>1009</v>
      </c>
    </row>
    <row r="152" spans="1:4">
      <c r="A152" s="699">
        <v>151</v>
      </c>
      <c r="B152" t="s">
        <v>1010</v>
      </c>
      <c r="C152" t="s">
        <v>1012</v>
      </c>
      <c r="D152" t="s">
        <v>1013</v>
      </c>
    </row>
    <row r="153" spans="1:4">
      <c r="A153" s="699">
        <v>152</v>
      </c>
      <c r="B153" t="s">
        <v>1010</v>
      </c>
      <c r="C153" t="s">
        <v>1010</v>
      </c>
      <c r="D153" t="s">
        <v>1011</v>
      </c>
    </row>
    <row r="154" spans="1:4">
      <c r="A154" s="699">
        <v>153</v>
      </c>
      <c r="B154" t="s">
        <v>1010</v>
      </c>
      <c r="C154" t="s">
        <v>725</v>
      </c>
      <c r="D154" t="s">
        <v>1014</v>
      </c>
    </row>
    <row r="155" spans="1:4">
      <c r="A155" s="699">
        <v>154</v>
      </c>
      <c r="B155" t="s">
        <v>1010</v>
      </c>
      <c r="C155" t="s">
        <v>1015</v>
      </c>
      <c r="D155" t="s">
        <v>1016</v>
      </c>
    </row>
    <row r="156" spans="1:4">
      <c r="A156" s="699">
        <v>155</v>
      </c>
      <c r="B156" t="s">
        <v>1010</v>
      </c>
      <c r="C156" t="s">
        <v>999</v>
      </c>
      <c r="D156" t="s">
        <v>1017</v>
      </c>
    </row>
    <row r="157" spans="1:4">
      <c r="A157" s="699">
        <v>156</v>
      </c>
      <c r="B157" t="s">
        <v>1010</v>
      </c>
      <c r="C157" t="s">
        <v>1018</v>
      </c>
      <c r="D157" t="s">
        <v>1019</v>
      </c>
    </row>
    <row r="158" spans="1:4">
      <c r="A158" s="699">
        <v>157</v>
      </c>
      <c r="B158" t="s">
        <v>1010</v>
      </c>
      <c r="C158" t="s">
        <v>1020</v>
      </c>
      <c r="D158" t="s">
        <v>1021</v>
      </c>
    </row>
    <row r="159" spans="1:4">
      <c r="A159" s="699">
        <v>158</v>
      </c>
      <c r="B159" t="s">
        <v>1010</v>
      </c>
      <c r="C159" t="s">
        <v>1022</v>
      </c>
      <c r="D159" t="s">
        <v>1023</v>
      </c>
    </row>
    <row r="160" spans="1:4">
      <c r="A160" s="699">
        <v>159</v>
      </c>
      <c r="B160" t="s">
        <v>1010</v>
      </c>
      <c r="C160" t="s">
        <v>1024</v>
      </c>
      <c r="D160" t="s">
        <v>1025</v>
      </c>
    </row>
    <row r="161" spans="1:4">
      <c r="A161" s="699">
        <v>160</v>
      </c>
      <c r="B161" t="s">
        <v>1026</v>
      </c>
      <c r="C161" t="s">
        <v>1028</v>
      </c>
      <c r="D161" t="s">
        <v>1029</v>
      </c>
    </row>
    <row r="162" spans="1:4">
      <c r="A162" s="699">
        <v>161</v>
      </c>
      <c r="B162" t="s">
        <v>1026</v>
      </c>
      <c r="C162" t="s">
        <v>1030</v>
      </c>
      <c r="D162" t="s">
        <v>1031</v>
      </c>
    </row>
    <row r="163" spans="1:4">
      <c r="A163" s="699">
        <v>162</v>
      </c>
      <c r="B163" t="s">
        <v>1026</v>
      </c>
      <c r="C163" t="s">
        <v>1032</v>
      </c>
      <c r="D163" t="s">
        <v>1033</v>
      </c>
    </row>
    <row r="164" spans="1:4">
      <c r="A164" s="699">
        <v>163</v>
      </c>
      <c r="B164" t="s">
        <v>1026</v>
      </c>
      <c r="C164" t="s">
        <v>1034</v>
      </c>
      <c r="D164" t="s">
        <v>1035</v>
      </c>
    </row>
    <row r="165" spans="1:4">
      <c r="A165" s="699">
        <v>164</v>
      </c>
      <c r="B165" t="s">
        <v>1026</v>
      </c>
      <c r="C165" t="s">
        <v>1036</v>
      </c>
      <c r="D165" t="s">
        <v>1037</v>
      </c>
    </row>
    <row r="166" spans="1:4">
      <c r="A166" s="699">
        <v>165</v>
      </c>
      <c r="B166" t="s">
        <v>1026</v>
      </c>
      <c r="C166" t="s">
        <v>1038</v>
      </c>
      <c r="D166" t="s">
        <v>1039</v>
      </c>
    </row>
    <row r="167" spans="1:4">
      <c r="A167" s="699">
        <v>166</v>
      </c>
      <c r="B167" t="s">
        <v>1026</v>
      </c>
      <c r="C167" t="s">
        <v>1040</v>
      </c>
      <c r="D167" t="s">
        <v>1041</v>
      </c>
    </row>
    <row r="168" spans="1:4">
      <c r="A168" s="699">
        <v>167</v>
      </c>
      <c r="B168" t="s">
        <v>1026</v>
      </c>
      <c r="C168" t="s">
        <v>1026</v>
      </c>
      <c r="D168" t="s">
        <v>1027</v>
      </c>
    </row>
    <row r="169" spans="1:4">
      <c r="A169" s="699">
        <v>168</v>
      </c>
      <c r="B169" t="s">
        <v>1026</v>
      </c>
      <c r="C169" t="s">
        <v>1042</v>
      </c>
      <c r="D169" t="s">
        <v>1043</v>
      </c>
    </row>
    <row r="170" spans="1:4">
      <c r="A170" s="699">
        <v>169</v>
      </c>
      <c r="B170" t="s">
        <v>1026</v>
      </c>
      <c r="C170" t="s">
        <v>1044</v>
      </c>
      <c r="D170" t="s">
        <v>1045</v>
      </c>
    </row>
    <row r="171" spans="1:4">
      <c r="A171" s="699">
        <v>170</v>
      </c>
      <c r="B171" t="s">
        <v>1026</v>
      </c>
      <c r="C171" t="s">
        <v>1046</v>
      </c>
      <c r="D171" t="s">
        <v>1047</v>
      </c>
    </row>
    <row r="172" spans="1:4">
      <c r="A172" s="699">
        <v>171</v>
      </c>
      <c r="B172" t="s">
        <v>1026</v>
      </c>
      <c r="C172" t="s">
        <v>1048</v>
      </c>
      <c r="D172" t="s">
        <v>1049</v>
      </c>
    </row>
    <row r="173" spans="1:4">
      <c r="A173" s="699">
        <v>172</v>
      </c>
      <c r="B173" t="s">
        <v>1026</v>
      </c>
      <c r="C173" t="s">
        <v>1050</v>
      </c>
      <c r="D173" t="s">
        <v>1051</v>
      </c>
    </row>
    <row r="174" spans="1:4">
      <c r="A174" s="699">
        <v>173</v>
      </c>
      <c r="B174" t="s">
        <v>1052</v>
      </c>
      <c r="C174" t="s">
        <v>1054</v>
      </c>
      <c r="D174" t="s">
        <v>1055</v>
      </c>
    </row>
    <row r="175" spans="1:4">
      <c r="A175" s="699">
        <v>174</v>
      </c>
      <c r="B175" t="s">
        <v>1052</v>
      </c>
      <c r="C175" t="s">
        <v>1056</v>
      </c>
      <c r="D175" t="s">
        <v>1057</v>
      </c>
    </row>
    <row r="176" spans="1:4">
      <c r="A176" s="699">
        <v>175</v>
      </c>
      <c r="B176" t="s">
        <v>1052</v>
      </c>
      <c r="C176" t="s">
        <v>1058</v>
      </c>
      <c r="D176" t="s">
        <v>1059</v>
      </c>
    </row>
    <row r="177" spans="1:4">
      <c r="A177" s="699">
        <v>176</v>
      </c>
      <c r="B177" t="s">
        <v>1052</v>
      </c>
      <c r="C177" t="s">
        <v>1060</v>
      </c>
      <c r="D177" t="s">
        <v>1061</v>
      </c>
    </row>
    <row r="178" spans="1:4">
      <c r="A178" s="699">
        <v>177</v>
      </c>
      <c r="B178" t="s">
        <v>1052</v>
      </c>
      <c r="C178" t="s">
        <v>1052</v>
      </c>
      <c r="D178" t="s">
        <v>1053</v>
      </c>
    </row>
    <row r="179" spans="1:4">
      <c r="A179" s="699">
        <v>178</v>
      </c>
      <c r="B179" t="s">
        <v>1052</v>
      </c>
      <c r="C179" t="s">
        <v>1062</v>
      </c>
      <c r="D179" t="s">
        <v>1063</v>
      </c>
    </row>
    <row r="180" spans="1:4">
      <c r="A180" s="699">
        <v>179</v>
      </c>
      <c r="B180" t="s">
        <v>1052</v>
      </c>
      <c r="C180" t="s">
        <v>1064</v>
      </c>
      <c r="D180" t="s">
        <v>1065</v>
      </c>
    </row>
    <row r="181" spans="1:4">
      <c r="A181" s="699">
        <v>180</v>
      </c>
      <c r="B181" t="s">
        <v>1052</v>
      </c>
      <c r="C181" t="s">
        <v>1066</v>
      </c>
      <c r="D181" t="s">
        <v>1067</v>
      </c>
    </row>
    <row r="182" spans="1:4">
      <c r="A182" s="699">
        <v>181</v>
      </c>
      <c r="B182" t="s">
        <v>1052</v>
      </c>
      <c r="C182" t="s">
        <v>1068</v>
      </c>
      <c r="D182" t="s">
        <v>1069</v>
      </c>
    </row>
    <row r="183" spans="1:4">
      <c r="A183" s="699">
        <v>182</v>
      </c>
      <c r="B183" t="s">
        <v>1052</v>
      </c>
      <c r="C183" t="s">
        <v>1070</v>
      </c>
      <c r="D183" t="s">
        <v>1071</v>
      </c>
    </row>
    <row r="184" spans="1:4">
      <c r="A184" s="699">
        <v>183</v>
      </c>
      <c r="B184" t="s">
        <v>1052</v>
      </c>
      <c r="C184" t="s">
        <v>1072</v>
      </c>
      <c r="D184" t="s">
        <v>1073</v>
      </c>
    </row>
    <row r="185" spans="1:4">
      <c r="A185" s="699">
        <v>184</v>
      </c>
      <c r="B185" t="s">
        <v>1074</v>
      </c>
      <c r="C185" t="s">
        <v>1076</v>
      </c>
      <c r="D185" t="s">
        <v>1077</v>
      </c>
    </row>
    <row r="186" spans="1:4">
      <c r="A186" s="699">
        <v>185</v>
      </c>
      <c r="B186" t="s">
        <v>1074</v>
      </c>
      <c r="C186" t="s">
        <v>1078</v>
      </c>
      <c r="D186" t="s">
        <v>1079</v>
      </c>
    </row>
    <row r="187" spans="1:4">
      <c r="A187" s="699">
        <v>186</v>
      </c>
      <c r="B187" t="s">
        <v>1074</v>
      </c>
      <c r="C187" t="s">
        <v>1080</v>
      </c>
      <c r="D187" t="s">
        <v>1081</v>
      </c>
    </row>
    <row r="188" spans="1:4">
      <c r="A188" s="699">
        <v>187</v>
      </c>
      <c r="B188" t="s">
        <v>1074</v>
      </c>
      <c r="C188" t="s">
        <v>1074</v>
      </c>
      <c r="D188" t="s">
        <v>1075</v>
      </c>
    </row>
    <row r="189" spans="1:4">
      <c r="A189" s="699">
        <v>188</v>
      </c>
      <c r="B189" t="s">
        <v>1074</v>
      </c>
      <c r="C189" t="s">
        <v>1082</v>
      </c>
      <c r="D189" t="s">
        <v>1083</v>
      </c>
    </row>
    <row r="190" spans="1:4">
      <c r="A190" s="699">
        <v>189</v>
      </c>
      <c r="B190" t="s">
        <v>1074</v>
      </c>
      <c r="C190" t="s">
        <v>1084</v>
      </c>
      <c r="D190" t="s">
        <v>1085</v>
      </c>
    </row>
    <row r="191" spans="1:4">
      <c r="A191" s="699">
        <v>190</v>
      </c>
      <c r="B191" t="s">
        <v>1074</v>
      </c>
      <c r="C191" t="s">
        <v>1086</v>
      </c>
      <c r="D191" t="s">
        <v>1087</v>
      </c>
    </row>
    <row r="192" spans="1:4">
      <c r="A192" s="699">
        <v>191</v>
      </c>
      <c r="B192" t="s">
        <v>1074</v>
      </c>
      <c r="C192" t="s">
        <v>1088</v>
      </c>
      <c r="D192" t="s">
        <v>1089</v>
      </c>
    </row>
    <row r="193" spans="1:4">
      <c r="A193" s="699">
        <v>192</v>
      </c>
      <c r="B193" t="s">
        <v>1090</v>
      </c>
      <c r="C193" t="s">
        <v>1092</v>
      </c>
      <c r="D193" t="s">
        <v>1093</v>
      </c>
    </row>
    <row r="194" spans="1:4">
      <c r="A194" s="699">
        <v>193</v>
      </c>
      <c r="B194" t="s">
        <v>1090</v>
      </c>
      <c r="C194" t="s">
        <v>1094</v>
      </c>
      <c r="D194" t="s">
        <v>1095</v>
      </c>
    </row>
    <row r="195" spans="1:4">
      <c r="A195" s="699">
        <v>194</v>
      </c>
      <c r="B195" t="s">
        <v>1090</v>
      </c>
      <c r="C195" t="s">
        <v>1096</v>
      </c>
      <c r="D195" t="s">
        <v>1097</v>
      </c>
    </row>
    <row r="196" spans="1:4">
      <c r="A196" s="699">
        <v>195</v>
      </c>
      <c r="B196" t="s">
        <v>1090</v>
      </c>
      <c r="C196" t="s">
        <v>1098</v>
      </c>
      <c r="D196" t="s">
        <v>1099</v>
      </c>
    </row>
    <row r="197" spans="1:4">
      <c r="A197" s="699">
        <v>196</v>
      </c>
      <c r="B197" t="s">
        <v>1090</v>
      </c>
      <c r="C197" t="s">
        <v>1100</v>
      </c>
      <c r="D197" t="s">
        <v>1101</v>
      </c>
    </row>
    <row r="198" spans="1:4">
      <c r="A198" s="699">
        <v>197</v>
      </c>
      <c r="B198" t="s">
        <v>1090</v>
      </c>
      <c r="C198" t="s">
        <v>952</v>
      </c>
      <c r="D198" t="s">
        <v>1102</v>
      </c>
    </row>
    <row r="199" spans="1:4">
      <c r="A199" s="699">
        <v>198</v>
      </c>
      <c r="B199" t="s">
        <v>1090</v>
      </c>
      <c r="C199" t="s">
        <v>1103</v>
      </c>
      <c r="D199" t="s">
        <v>1104</v>
      </c>
    </row>
    <row r="200" spans="1:4">
      <c r="A200" s="699">
        <v>199</v>
      </c>
      <c r="B200" t="s">
        <v>1090</v>
      </c>
      <c r="C200" t="s">
        <v>918</v>
      </c>
      <c r="D200" t="s">
        <v>1105</v>
      </c>
    </row>
    <row r="201" spans="1:4">
      <c r="A201" s="699">
        <v>200</v>
      </c>
      <c r="B201" t="s">
        <v>1090</v>
      </c>
      <c r="C201" t="s">
        <v>1090</v>
      </c>
      <c r="D201" t="s">
        <v>1091</v>
      </c>
    </row>
    <row r="202" spans="1:4">
      <c r="A202" s="699">
        <v>201</v>
      </c>
      <c r="B202" t="s">
        <v>1090</v>
      </c>
      <c r="C202" t="s">
        <v>1106</v>
      </c>
      <c r="D202" t="s">
        <v>1107</v>
      </c>
    </row>
    <row r="203" spans="1:4">
      <c r="A203" s="699">
        <v>202</v>
      </c>
      <c r="B203" t="s">
        <v>1090</v>
      </c>
      <c r="C203" t="s">
        <v>1108</v>
      </c>
      <c r="D203" t="s">
        <v>1109</v>
      </c>
    </row>
    <row r="204" spans="1:4">
      <c r="A204" s="699">
        <v>203</v>
      </c>
      <c r="B204" t="s">
        <v>1090</v>
      </c>
      <c r="C204" t="s">
        <v>1110</v>
      </c>
      <c r="D204" t="s">
        <v>1111</v>
      </c>
    </row>
    <row r="205" spans="1:4">
      <c r="A205" s="699">
        <v>204</v>
      </c>
      <c r="B205" t="s">
        <v>1090</v>
      </c>
      <c r="C205" t="s">
        <v>1112</v>
      </c>
      <c r="D205" t="s">
        <v>1113</v>
      </c>
    </row>
    <row r="206" spans="1:4">
      <c r="A206" s="699">
        <v>205</v>
      </c>
      <c r="B206" t="s">
        <v>1090</v>
      </c>
      <c r="C206" t="s">
        <v>1114</v>
      </c>
      <c r="D206" t="s">
        <v>1115</v>
      </c>
    </row>
    <row r="207" spans="1:4">
      <c r="A207" s="699">
        <v>206</v>
      </c>
      <c r="B207" t="s">
        <v>1090</v>
      </c>
      <c r="C207" t="s">
        <v>1116</v>
      </c>
      <c r="D207" t="s">
        <v>1117</v>
      </c>
    </row>
    <row r="208" spans="1:4">
      <c r="A208" s="699">
        <v>207</v>
      </c>
      <c r="B208" t="s">
        <v>1090</v>
      </c>
      <c r="C208" t="s">
        <v>1118</v>
      </c>
      <c r="D208" t="s">
        <v>1119</v>
      </c>
    </row>
    <row r="209" spans="1:4">
      <c r="A209" s="699">
        <v>208</v>
      </c>
      <c r="B209" t="s">
        <v>1120</v>
      </c>
      <c r="C209" t="s">
        <v>1122</v>
      </c>
      <c r="D209" t="s">
        <v>1123</v>
      </c>
    </row>
    <row r="210" spans="1:4">
      <c r="A210" s="699">
        <v>209</v>
      </c>
      <c r="B210" t="s">
        <v>1120</v>
      </c>
      <c r="C210" t="s">
        <v>1120</v>
      </c>
      <c r="D210" t="s">
        <v>1121</v>
      </c>
    </row>
    <row r="211" spans="1:4">
      <c r="A211" s="699">
        <v>210</v>
      </c>
      <c r="B211" t="s">
        <v>1120</v>
      </c>
      <c r="C211" t="s">
        <v>1124</v>
      </c>
      <c r="D211" t="s">
        <v>1125</v>
      </c>
    </row>
    <row r="212" spans="1:4">
      <c r="A212" s="699">
        <v>211</v>
      </c>
      <c r="B212" t="s">
        <v>1120</v>
      </c>
      <c r="C212" t="s">
        <v>1126</v>
      </c>
      <c r="D212" t="s">
        <v>1127</v>
      </c>
    </row>
    <row r="213" spans="1:4">
      <c r="A213" s="699">
        <v>212</v>
      </c>
      <c r="B213" t="s">
        <v>1128</v>
      </c>
      <c r="C213" t="s">
        <v>1130</v>
      </c>
      <c r="D213" t="s">
        <v>1131</v>
      </c>
    </row>
    <row r="214" spans="1:4">
      <c r="A214" s="699">
        <v>213</v>
      </c>
      <c r="B214" t="s">
        <v>1128</v>
      </c>
      <c r="C214" t="s">
        <v>1132</v>
      </c>
      <c r="D214" t="s">
        <v>1133</v>
      </c>
    </row>
    <row r="215" spans="1:4">
      <c r="A215" s="699">
        <v>214</v>
      </c>
      <c r="B215" t="s">
        <v>1128</v>
      </c>
      <c r="C215" t="s">
        <v>1134</v>
      </c>
      <c r="D215" t="s">
        <v>1135</v>
      </c>
    </row>
    <row r="216" spans="1:4">
      <c r="A216" s="699">
        <v>215</v>
      </c>
      <c r="B216" t="s">
        <v>1128</v>
      </c>
      <c r="C216" t="s">
        <v>1136</v>
      </c>
      <c r="D216" t="s">
        <v>1137</v>
      </c>
    </row>
    <row r="217" spans="1:4">
      <c r="A217" s="699">
        <v>216</v>
      </c>
      <c r="B217" t="s">
        <v>1128</v>
      </c>
      <c r="C217" t="s">
        <v>1138</v>
      </c>
      <c r="D217" t="s">
        <v>1139</v>
      </c>
    </row>
    <row r="218" spans="1:4">
      <c r="A218" s="699">
        <v>217</v>
      </c>
      <c r="B218" t="s">
        <v>1128</v>
      </c>
      <c r="C218" t="s">
        <v>1128</v>
      </c>
      <c r="D218" t="s">
        <v>1129</v>
      </c>
    </row>
    <row r="219" spans="1:4">
      <c r="A219" s="699">
        <v>218</v>
      </c>
      <c r="B219" t="s">
        <v>1128</v>
      </c>
      <c r="C219" t="s">
        <v>1140</v>
      </c>
      <c r="D219" t="s">
        <v>1141</v>
      </c>
    </row>
    <row r="220" spans="1:4">
      <c r="A220" s="699">
        <v>219</v>
      </c>
      <c r="B220" t="s">
        <v>1128</v>
      </c>
      <c r="C220" t="s">
        <v>1142</v>
      </c>
      <c r="D220" t="s">
        <v>1143</v>
      </c>
    </row>
    <row r="221" spans="1:4">
      <c r="A221" s="699">
        <v>220</v>
      </c>
      <c r="B221" t="s">
        <v>1128</v>
      </c>
      <c r="C221" t="s">
        <v>1144</v>
      </c>
      <c r="D221" t="s">
        <v>1145</v>
      </c>
    </row>
    <row r="222" spans="1:4">
      <c r="A222" s="699">
        <v>221</v>
      </c>
      <c r="B222" t="s">
        <v>1128</v>
      </c>
      <c r="C222" t="s">
        <v>1146</v>
      </c>
      <c r="D222" t="s">
        <v>1147</v>
      </c>
    </row>
    <row r="223" spans="1:4">
      <c r="A223" s="699">
        <v>222</v>
      </c>
      <c r="B223" t="s">
        <v>1148</v>
      </c>
      <c r="C223" t="s">
        <v>1150</v>
      </c>
      <c r="D223" t="s">
        <v>1151</v>
      </c>
    </row>
    <row r="224" spans="1:4">
      <c r="A224" s="699">
        <v>223</v>
      </c>
      <c r="B224" t="s">
        <v>1148</v>
      </c>
      <c r="C224" t="s">
        <v>1152</v>
      </c>
      <c r="D224" t="s">
        <v>1153</v>
      </c>
    </row>
    <row r="225" spans="1:4">
      <c r="A225" s="699">
        <v>224</v>
      </c>
      <c r="B225" t="s">
        <v>1148</v>
      </c>
      <c r="C225" t="s">
        <v>1154</v>
      </c>
      <c r="D225" t="s">
        <v>1155</v>
      </c>
    </row>
    <row r="226" spans="1:4">
      <c r="A226" s="699">
        <v>225</v>
      </c>
      <c r="B226" t="s">
        <v>1148</v>
      </c>
      <c r="C226" t="s">
        <v>1156</v>
      </c>
      <c r="D226" t="s">
        <v>1157</v>
      </c>
    </row>
    <row r="227" spans="1:4">
      <c r="A227" s="699">
        <v>226</v>
      </c>
      <c r="B227" t="s">
        <v>1148</v>
      </c>
      <c r="C227" t="s">
        <v>1158</v>
      </c>
      <c r="D227" t="s">
        <v>1159</v>
      </c>
    </row>
    <row r="228" spans="1:4">
      <c r="A228" s="699">
        <v>227</v>
      </c>
      <c r="B228" t="s">
        <v>1148</v>
      </c>
      <c r="C228" t="s">
        <v>1148</v>
      </c>
      <c r="D228" t="s">
        <v>1149</v>
      </c>
    </row>
    <row r="229" spans="1:4">
      <c r="A229" s="699">
        <v>228</v>
      </c>
      <c r="B229" t="s">
        <v>1148</v>
      </c>
      <c r="C229" t="s">
        <v>1160</v>
      </c>
      <c r="D229" t="s">
        <v>1161</v>
      </c>
    </row>
    <row r="230" spans="1:4">
      <c r="A230" s="699">
        <v>229</v>
      </c>
      <c r="B230" t="s">
        <v>1148</v>
      </c>
      <c r="C230" t="s">
        <v>1162</v>
      </c>
      <c r="D230" t="s">
        <v>1163</v>
      </c>
    </row>
    <row r="231" spans="1:4">
      <c r="A231" s="699">
        <v>230</v>
      </c>
      <c r="B231" t="s">
        <v>1148</v>
      </c>
      <c r="C231" t="s">
        <v>1164</v>
      </c>
      <c r="D231" t="s">
        <v>1165</v>
      </c>
    </row>
    <row r="232" spans="1:4">
      <c r="A232" s="699">
        <v>231</v>
      </c>
      <c r="B232" t="s">
        <v>1166</v>
      </c>
      <c r="C232" t="s">
        <v>1168</v>
      </c>
      <c r="D232" t="s">
        <v>1169</v>
      </c>
    </row>
    <row r="233" spans="1:4">
      <c r="A233" s="699">
        <v>232</v>
      </c>
      <c r="B233" t="s">
        <v>1166</v>
      </c>
      <c r="C233" t="s">
        <v>1170</v>
      </c>
      <c r="D233" t="s">
        <v>1171</v>
      </c>
    </row>
    <row r="234" spans="1:4">
      <c r="A234" s="699">
        <v>233</v>
      </c>
      <c r="B234" t="s">
        <v>1166</v>
      </c>
      <c r="C234" t="s">
        <v>1172</v>
      </c>
      <c r="D234" t="s">
        <v>1173</v>
      </c>
    </row>
    <row r="235" spans="1:4">
      <c r="A235" s="699">
        <v>234</v>
      </c>
      <c r="B235" t="s">
        <v>1166</v>
      </c>
      <c r="C235" t="s">
        <v>1174</v>
      </c>
      <c r="D235" t="s">
        <v>1175</v>
      </c>
    </row>
    <row r="236" spans="1:4">
      <c r="A236" s="699">
        <v>235</v>
      </c>
      <c r="B236" t="s">
        <v>1166</v>
      </c>
      <c r="C236" t="s">
        <v>1176</v>
      </c>
      <c r="D236" t="s">
        <v>1177</v>
      </c>
    </row>
    <row r="237" spans="1:4">
      <c r="A237" s="699">
        <v>236</v>
      </c>
      <c r="B237" t="s">
        <v>1166</v>
      </c>
      <c r="C237" t="s">
        <v>1178</v>
      </c>
      <c r="D237" t="s">
        <v>1179</v>
      </c>
    </row>
    <row r="238" spans="1:4">
      <c r="A238" s="699">
        <v>237</v>
      </c>
      <c r="B238" t="s">
        <v>1166</v>
      </c>
      <c r="C238" t="s">
        <v>1166</v>
      </c>
      <c r="D238" t="s">
        <v>1167</v>
      </c>
    </row>
    <row r="239" spans="1:4">
      <c r="A239" s="699">
        <v>238</v>
      </c>
      <c r="B239" t="s">
        <v>1166</v>
      </c>
      <c r="C239" t="s">
        <v>1180</v>
      </c>
      <c r="D239" t="s">
        <v>1181</v>
      </c>
    </row>
    <row r="240" spans="1:4">
      <c r="A240" s="699">
        <v>239</v>
      </c>
      <c r="B240" t="s">
        <v>1166</v>
      </c>
      <c r="C240" t="s">
        <v>1182</v>
      </c>
      <c r="D240" t="s">
        <v>1183</v>
      </c>
    </row>
    <row r="241" spans="1:4">
      <c r="A241" s="699">
        <v>240</v>
      </c>
      <c r="B241" t="s">
        <v>1166</v>
      </c>
      <c r="C241" t="s">
        <v>1066</v>
      </c>
      <c r="D241" t="s">
        <v>1184</v>
      </c>
    </row>
    <row r="242" spans="1:4">
      <c r="A242" s="699">
        <v>241</v>
      </c>
      <c r="B242" t="s">
        <v>1166</v>
      </c>
      <c r="C242" t="s">
        <v>1185</v>
      </c>
      <c r="D242" t="s">
        <v>1186</v>
      </c>
    </row>
    <row r="243" spans="1:4">
      <c r="A243" s="699">
        <v>242</v>
      </c>
      <c r="B243" t="s">
        <v>1166</v>
      </c>
      <c r="C243" t="s">
        <v>1187</v>
      </c>
      <c r="D243" t="s">
        <v>1188</v>
      </c>
    </row>
    <row r="244" spans="1:4">
      <c r="A244" s="699">
        <v>243</v>
      </c>
      <c r="B244" t="s">
        <v>1166</v>
      </c>
      <c r="C244" t="s">
        <v>1189</v>
      </c>
      <c r="D244" t="s">
        <v>1190</v>
      </c>
    </row>
    <row r="245" spans="1:4">
      <c r="A245" s="699">
        <v>244</v>
      </c>
      <c r="B245" t="s">
        <v>1166</v>
      </c>
      <c r="C245" t="s">
        <v>1191</v>
      </c>
      <c r="D245" t="s">
        <v>1192</v>
      </c>
    </row>
    <row r="246" spans="1:4">
      <c r="A246" s="699">
        <v>245</v>
      </c>
      <c r="B246" t="s">
        <v>1193</v>
      </c>
      <c r="C246" t="s">
        <v>1195</v>
      </c>
      <c r="D246" t="s">
        <v>1196</v>
      </c>
    </row>
    <row r="247" spans="1:4">
      <c r="A247" s="699">
        <v>246</v>
      </c>
      <c r="B247" t="s">
        <v>1193</v>
      </c>
      <c r="C247" t="s">
        <v>1197</v>
      </c>
      <c r="D247" t="s">
        <v>1198</v>
      </c>
    </row>
    <row r="248" spans="1:4">
      <c r="A248" s="699">
        <v>247</v>
      </c>
      <c r="B248" t="s">
        <v>1193</v>
      </c>
      <c r="C248" t="s">
        <v>1193</v>
      </c>
      <c r="D248" t="s">
        <v>1194</v>
      </c>
    </row>
    <row r="249" spans="1:4">
      <c r="A249" s="699">
        <v>248</v>
      </c>
      <c r="B249" t="s">
        <v>1193</v>
      </c>
      <c r="C249" t="s">
        <v>1199</v>
      </c>
      <c r="D249" t="s">
        <v>1200</v>
      </c>
    </row>
    <row r="250" spans="1:4">
      <c r="A250" s="699">
        <v>249</v>
      </c>
      <c r="B250" t="s">
        <v>1193</v>
      </c>
      <c r="C250" t="s">
        <v>1201</v>
      </c>
      <c r="D250" t="s">
        <v>1202</v>
      </c>
    </row>
    <row r="251" spans="1:4">
      <c r="A251" s="699">
        <v>250</v>
      </c>
      <c r="B251" t="s">
        <v>1193</v>
      </c>
      <c r="C251" t="s">
        <v>1203</v>
      </c>
      <c r="D251" t="s">
        <v>1204</v>
      </c>
    </row>
    <row r="252" spans="1:4">
      <c r="A252" s="699">
        <v>251</v>
      </c>
      <c r="B252" t="s">
        <v>1193</v>
      </c>
      <c r="C252" t="s">
        <v>1205</v>
      </c>
      <c r="D252" t="s">
        <v>1206</v>
      </c>
    </row>
    <row r="253" spans="1:4">
      <c r="A253" s="699">
        <v>252</v>
      </c>
      <c r="B253" t="s">
        <v>1193</v>
      </c>
      <c r="C253" t="s">
        <v>1207</v>
      </c>
      <c r="D253" t="s">
        <v>1208</v>
      </c>
    </row>
    <row r="254" spans="1:4">
      <c r="A254" s="699">
        <v>253</v>
      </c>
      <c r="B254" t="s">
        <v>1209</v>
      </c>
      <c r="C254" t="s">
        <v>1211</v>
      </c>
      <c r="D254" t="s">
        <v>1212</v>
      </c>
    </row>
    <row r="255" spans="1:4">
      <c r="A255" s="699">
        <v>254</v>
      </c>
      <c r="B255" t="s">
        <v>1209</v>
      </c>
      <c r="C255" t="s">
        <v>1213</v>
      </c>
      <c r="D255" t="s">
        <v>1214</v>
      </c>
    </row>
    <row r="256" spans="1:4">
      <c r="A256" s="699">
        <v>255</v>
      </c>
      <c r="B256" t="s">
        <v>1209</v>
      </c>
      <c r="C256" t="s">
        <v>1215</v>
      </c>
      <c r="D256" t="s">
        <v>1216</v>
      </c>
    </row>
    <row r="257" spans="1:4">
      <c r="A257" s="699">
        <v>256</v>
      </c>
      <c r="B257" t="s">
        <v>1209</v>
      </c>
      <c r="C257" t="s">
        <v>1217</v>
      </c>
      <c r="D257" t="s">
        <v>1218</v>
      </c>
    </row>
    <row r="258" spans="1:4">
      <c r="A258" s="699">
        <v>257</v>
      </c>
      <c r="B258" t="s">
        <v>1209</v>
      </c>
      <c r="C258" t="s">
        <v>1219</v>
      </c>
      <c r="D258" t="s">
        <v>1220</v>
      </c>
    </row>
    <row r="259" spans="1:4">
      <c r="A259" s="699">
        <v>258</v>
      </c>
      <c r="B259" t="s">
        <v>1209</v>
      </c>
      <c r="C259" t="s">
        <v>1221</v>
      </c>
      <c r="D259" t="s">
        <v>1222</v>
      </c>
    </row>
    <row r="260" spans="1:4">
      <c r="A260" s="699">
        <v>259</v>
      </c>
      <c r="B260" t="s">
        <v>1209</v>
      </c>
      <c r="C260" t="s">
        <v>1209</v>
      </c>
      <c r="D260" t="s">
        <v>1210</v>
      </c>
    </row>
    <row r="261" spans="1:4">
      <c r="A261" s="699">
        <v>260</v>
      </c>
      <c r="B261" t="s">
        <v>1209</v>
      </c>
      <c r="C261" t="s">
        <v>1223</v>
      </c>
      <c r="D261" t="s">
        <v>1224</v>
      </c>
    </row>
    <row r="262" spans="1:4">
      <c r="A262" s="699">
        <v>261</v>
      </c>
      <c r="B262" t="s">
        <v>1209</v>
      </c>
      <c r="C262" t="s">
        <v>1225</v>
      </c>
      <c r="D262" t="s">
        <v>1226</v>
      </c>
    </row>
    <row r="263" spans="1:4">
      <c r="A263" s="699">
        <v>262</v>
      </c>
      <c r="B263" t="s">
        <v>1209</v>
      </c>
      <c r="C263" t="s">
        <v>1227</v>
      </c>
      <c r="D263" t="s">
        <v>1228</v>
      </c>
    </row>
    <row r="264" spans="1:4">
      <c r="A264" s="699">
        <v>263</v>
      </c>
      <c r="B264" t="s">
        <v>1229</v>
      </c>
      <c r="C264" t="s">
        <v>1231</v>
      </c>
      <c r="D264" t="s">
        <v>1232</v>
      </c>
    </row>
    <row r="265" spans="1:4">
      <c r="A265" s="699">
        <v>264</v>
      </c>
      <c r="B265" t="s">
        <v>1229</v>
      </c>
      <c r="C265" t="s">
        <v>1015</v>
      </c>
      <c r="D265" t="s">
        <v>1233</v>
      </c>
    </row>
    <row r="266" spans="1:4">
      <c r="A266" s="699">
        <v>265</v>
      </c>
      <c r="B266" t="s">
        <v>1229</v>
      </c>
      <c r="C266" t="s">
        <v>1234</v>
      </c>
      <c r="D266" t="s">
        <v>1235</v>
      </c>
    </row>
    <row r="267" spans="1:4">
      <c r="A267" s="699">
        <v>266</v>
      </c>
      <c r="B267" t="s">
        <v>1229</v>
      </c>
      <c r="C267" t="s">
        <v>1236</v>
      </c>
      <c r="D267" t="s">
        <v>1237</v>
      </c>
    </row>
    <row r="268" spans="1:4">
      <c r="A268" s="699">
        <v>267</v>
      </c>
      <c r="B268" t="s">
        <v>1229</v>
      </c>
      <c r="C268" t="s">
        <v>1229</v>
      </c>
      <c r="D268" t="s">
        <v>1230</v>
      </c>
    </row>
    <row r="269" spans="1:4">
      <c r="A269" s="699">
        <v>268</v>
      </c>
      <c r="B269" t="s">
        <v>1229</v>
      </c>
      <c r="C269" t="s">
        <v>1238</v>
      </c>
      <c r="D269" t="s">
        <v>1239</v>
      </c>
    </row>
    <row r="270" spans="1:4">
      <c r="A270" s="699">
        <v>269</v>
      </c>
      <c r="B270" t="s">
        <v>1229</v>
      </c>
      <c r="C270" t="s">
        <v>1240</v>
      </c>
      <c r="D270" t="s">
        <v>1241</v>
      </c>
    </row>
    <row r="271" spans="1:4">
      <c r="A271" s="699">
        <v>270</v>
      </c>
      <c r="B271" t="s">
        <v>1229</v>
      </c>
      <c r="C271" t="s">
        <v>1242</v>
      </c>
      <c r="D271" t="s">
        <v>1243</v>
      </c>
    </row>
    <row r="272" spans="1:4">
      <c r="A272" s="699">
        <v>271</v>
      </c>
      <c r="B272" t="s">
        <v>1244</v>
      </c>
      <c r="C272" t="s">
        <v>1246</v>
      </c>
      <c r="D272" t="s">
        <v>1247</v>
      </c>
    </row>
    <row r="273" spans="1:4">
      <c r="A273" s="699">
        <v>272</v>
      </c>
      <c r="B273" t="s">
        <v>1244</v>
      </c>
      <c r="C273" t="s">
        <v>1248</v>
      </c>
      <c r="D273" t="s">
        <v>1249</v>
      </c>
    </row>
    <row r="274" spans="1:4">
      <c r="A274" s="699">
        <v>273</v>
      </c>
      <c r="B274" t="s">
        <v>1244</v>
      </c>
      <c r="C274" t="s">
        <v>1250</v>
      </c>
      <c r="D274" t="s">
        <v>1251</v>
      </c>
    </row>
    <row r="275" spans="1:4">
      <c r="A275" s="699">
        <v>274</v>
      </c>
      <c r="B275" t="s">
        <v>1244</v>
      </c>
      <c r="C275" t="s">
        <v>1252</v>
      </c>
      <c r="D275" t="s">
        <v>1253</v>
      </c>
    </row>
    <row r="276" spans="1:4">
      <c r="A276" s="699">
        <v>275</v>
      </c>
      <c r="B276" t="s">
        <v>1244</v>
      </c>
      <c r="C276" t="s">
        <v>1254</v>
      </c>
      <c r="D276" t="s">
        <v>1255</v>
      </c>
    </row>
    <row r="277" spans="1:4">
      <c r="A277" s="699">
        <v>276</v>
      </c>
      <c r="B277" t="s">
        <v>1244</v>
      </c>
      <c r="C277" t="s">
        <v>1256</v>
      </c>
      <c r="D277" t="s">
        <v>1257</v>
      </c>
    </row>
    <row r="278" spans="1:4">
      <c r="A278" s="699">
        <v>277</v>
      </c>
      <c r="B278" t="s">
        <v>1244</v>
      </c>
      <c r="C278" t="s">
        <v>1244</v>
      </c>
      <c r="D278" t="s">
        <v>1245</v>
      </c>
    </row>
    <row r="279" spans="1:4">
      <c r="A279" s="699">
        <v>278</v>
      </c>
      <c r="B279" t="s">
        <v>1244</v>
      </c>
      <c r="C279" t="s">
        <v>1084</v>
      </c>
      <c r="D279" t="s">
        <v>1258</v>
      </c>
    </row>
    <row r="280" spans="1:4">
      <c r="A280" s="699">
        <v>279</v>
      </c>
      <c r="B280" t="s">
        <v>1244</v>
      </c>
      <c r="C280" t="s">
        <v>1259</v>
      </c>
      <c r="D280" t="s">
        <v>1260</v>
      </c>
    </row>
    <row r="281" spans="1:4">
      <c r="A281" s="699">
        <v>280</v>
      </c>
      <c r="B281" t="s">
        <v>1244</v>
      </c>
      <c r="C281" t="s">
        <v>1261</v>
      </c>
      <c r="D281" t="s">
        <v>1262</v>
      </c>
    </row>
    <row r="282" spans="1:4">
      <c r="A282" s="699">
        <v>281</v>
      </c>
      <c r="B282" t="s">
        <v>1244</v>
      </c>
      <c r="C282" t="s">
        <v>1263</v>
      </c>
      <c r="D282" t="s">
        <v>1264</v>
      </c>
    </row>
    <row r="283" spans="1:4">
      <c r="A283" s="699">
        <v>282</v>
      </c>
      <c r="B283" t="s">
        <v>1244</v>
      </c>
      <c r="C283" t="s">
        <v>1265</v>
      </c>
      <c r="D283" t="s">
        <v>1266</v>
      </c>
    </row>
    <row r="284" spans="1:4">
      <c r="A284" s="699">
        <v>283</v>
      </c>
      <c r="B284" t="s">
        <v>1244</v>
      </c>
      <c r="C284" t="s">
        <v>1267</v>
      </c>
      <c r="D284" t="s">
        <v>1268</v>
      </c>
    </row>
    <row r="285" spans="1:4">
      <c r="A285" s="699">
        <v>284</v>
      </c>
      <c r="B285" t="s">
        <v>1244</v>
      </c>
      <c r="C285" t="s">
        <v>1269</v>
      </c>
      <c r="D285" t="s">
        <v>1270</v>
      </c>
    </row>
    <row r="286" spans="1:4">
      <c r="A286" s="699">
        <v>285</v>
      </c>
      <c r="B286" t="s">
        <v>1244</v>
      </c>
      <c r="C286" t="s">
        <v>1271</v>
      </c>
      <c r="D286" t="s">
        <v>1272</v>
      </c>
    </row>
    <row r="287" spans="1:4">
      <c r="A287" s="699">
        <v>286</v>
      </c>
      <c r="B287" t="s">
        <v>1244</v>
      </c>
      <c r="C287" t="s">
        <v>1273</v>
      </c>
      <c r="D287" t="s">
        <v>1274</v>
      </c>
    </row>
    <row r="288" spans="1:4">
      <c r="A288" s="699">
        <v>287</v>
      </c>
      <c r="B288" t="s">
        <v>1244</v>
      </c>
      <c r="C288" t="s">
        <v>1275</v>
      </c>
      <c r="D288" t="s">
        <v>1276</v>
      </c>
    </row>
    <row r="289" spans="1:4">
      <c r="A289" s="699">
        <v>288</v>
      </c>
      <c r="B289" t="s">
        <v>1244</v>
      </c>
      <c r="C289" t="s">
        <v>1277</v>
      </c>
      <c r="D289" t="s">
        <v>1278</v>
      </c>
    </row>
    <row r="290" spans="1:4">
      <c r="A290" s="699">
        <v>289</v>
      </c>
      <c r="B290" t="s">
        <v>1244</v>
      </c>
      <c r="C290" t="s">
        <v>1279</v>
      </c>
      <c r="D290" t="s">
        <v>1280</v>
      </c>
    </row>
    <row r="291" spans="1:4">
      <c r="A291" s="699">
        <v>290</v>
      </c>
      <c r="B291" t="s">
        <v>1281</v>
      </c>
      <c r="C291" t="s">
        <v>717</v>
      </c>
      <c r="D291" t="s">
        <v>1283</v>
      </c>
    </row>
    <row r="292" spans="1:4">
      <c r="A292" s="699">
        <v>291</v>
      </c>
      <c r="B292" t="s">
        <v>1281</v>
      </c>
      <c r="C292" t="s">
        <v>1150</v>
      </c>
      <c r="D292" t="s">
        <v>1284</v>
      </c>
    </row>
    <row r="293" spans="1:4">
      <c r="A293" s="699">
        <v>292</v>
      </c>
      <c r="B293" t="s">
        <v>1281</v>
      </c>
      <c r="C293" t="s">
        <v>1285</v>
      </c>
      <c r="D293" t="s">
        <v>1286</v>
      </c>
    </row>
    <row r="294" spans="1:4">
      <c r="A294" s="699">
        <v>293</v>
      </c>
      <c r="B294" t="s">
        <v>1281</v>
      </c>
      <c r="C294" t="s">
        <v>1287</v>
      </c>
      <c r="D294" t="s">
        <v>1288</v>
      </c>
    </row>
    <row r="295" spans="1:4">
      <c r="A295" s="699">
        <v>294</v>
      </c>
      <c r="B295" t="s">
        <v>1281</v>
      </c>
      <c r="C295" t="s">
        <v>1289</v>
      </c>
      <c r="D295" t="s">
        <v>1290</v>
      </c>
    </row>
    <row r="296" spans="1:4">
      <c r="A296" s="699">
        <v>295</v>
      </c>
      <c r="B296" t="s">
        <v>1281</v>
      </c>
      <c r="C296" t="s">
        <v>1281</v>
      </c>
      <c r="D296" t="s">
        <v>1282</v>
      </c>
    </row>
    <row r="297" spans="1:4">
      <c r="A297" s="699">
        <v>296</v>
      </c>
      <c r="B297" t="s">
        <v>1281</v>
      </c>
      <c r="C297" t="s">
        <v>1291</v>
      </c>
      <c r="D297" t="s">
        <v>1292</v>
      </c>
    </row>
    <row r="298" spans="1:4">
      <c r="A298" s="699">
        <v>297</v>
      </c>
      <c r="B298" t="s">
        <v>1281</v>
      </c>
      <c r="C298" t="s">
        <v>1293</v>
      </c>
      <c r="D298" t="s">
        <v>1294</v>
      </c>
    </row>
    <row r="299" spans="1:4">
      <c r="A299" s="699">
        <v>298</v>
      </c>
      <c r="B299" t="s">
        <v>1295</v>
      </c>
      <c r="C299" t="s">
        <v>1150</v>
      </c>
      <c r="D299" t="s">
        <v>1297</v>
      </c>
    </row>
    <row r="300" spans="1:4">
      <c r="A300" s="699">
        <v>299</v>
      </c>
      <c r="B300" t="s">
        <v>1295</v>
      </c>
      <c r="C300" t="s">
        <v>1298</v>
      </c>
      <c r="D300" t="s">
        <v>1299</v>
      </c>
    </row>
    <row r="301" spans="1:4">
      <c r="A301" s="699">
        <v>300</v>
      </c>
      <c r="B301" t="s">
        <v>1295</v>
      </c>
      <c r="C301" t="s">
        <v>1300</v>
      </c>
      <c r="D301" t="s">
        <v>1301</v>
      </c>
    </row>
    <row r="302" spans="1:4">
      <c r="A302" s="699">
        <v>301</v>
      </c>
      <c r="B302" t="s">
        <v>1295</v>
      </c>
      <c r="C302" t="s">
        <v>1302</v>
      </c>
      <c r="D302" t="s">
        <v>1303</v>
      </c>
    </row>
    <row r="303" spans="1:4">
      <c r="A303" s="699">
        <v>302</v>
      </c>
      <c r="B303" t="s">
        <v>1295</v>
      </c>
      <c r="C303" t="s">
        <v>1304</v>
      </c>
      <c r="D303" t="s">
        <v>1305</v>
      </c>
    </row>
    <row r="304" spans="1:4">
      <c r="A304" s="699">
        <v>303</v>
      </c>
      <c r="B304" t="s">
        <v>1295</v>
      </c>
      <c r="C304" t="s">
        <v>1306</v>
      </c>
      <c r="D304" t="s">
        <v>1307</v>
      </c>
    </row>
    <row r="305" spans="1:4">
      <c r="A305" s="699">
        <v>304</v>
      </c>
      <c r="B305" t="s">
        <v>1295</v>
      </c>
      <c r="C305" t="s">
        <v>829</v>
      </c>
      <c r="D305" t="s">
        <v>1308</v>
      </c>
    </row>
    <row r="306" spans="1:4">
      <c r="A306" s="699">
        <v>305</v>
      </c>
      <c r="B306" t="s">
        <v>1295</v>
      </c>
      <c r="C306" t="s">
        <v>1309</v>
      </c>
      <c r="D306" t="s">
        <v>1310</v>
      </c>
    </row>
    <row r="307" spans="1:4">
      <c r="A307" s="699">
        <v>306</v>
      </c>
      <c r="B307" t="s">
        <v>1295</v>
      </c>
      <c r="C307" t="s">
        <v>1311</v>
      </c>
      <c r="D307" t="s">
        <v>1312</v>
      </c>
    </row>
    <row r="308" spans="1:4">
      <c r="A308" s="699">
        <v>307</v>
      </c>
      <c r="B308" t="s">
        <v>1295</v>
      </c>
      <c r="C308" t="s">
        <v>1313</v>
      </c>
      <c r="D308" t="s">
        <v>1314</v>
      </c>
    </row>
    <row r="309" spans="1:4">
      <c r="A309" s="699">
        <v>308</v>
      </c>
      <c r="B309" t="s">
        <v>1295</v>
      </c>
      <c r="C309" t="s">
        <v>1315</v>
      </c>
      <c r="D309" t="s">
        <v>1316</v>
      </c>
    </row>
    <row r="310" spans="1:4">
      <c r="A310" s="699">
        <v>309</v>
      </c>
      <c r="B310" t="s">
        <v>1295</v>
      </c>
      <c r="C310" t="s">
        <v>1295</v>
      </c>
      <c r="D310" t="s">
        <v>1296</v>
      </c>
    </row>
    <row r="311" spans="1:4">
      <c r="A311" s="699">
        <v>310</v>
      </c>
      <c r="B311" t="s">
        <v>1295</v>
      </c>
      <c r="C311" t="s">
        <v>1317</v>
      </c>
      <c r="D311" t="s">
        <v>1318</v>
      </c>
    </row>
    <row r="312" spans="1:4">
      <c r="A312" s="699">
        <v>311</v>
      </c>
      <c r="B312" t="s">
        <v>1319</v>
      </c>
      <c r="C312" t="s">
        <v>1321</v>
      </c>
      <c r="D312" t="s">
        <v>1322</v>
      </c>
    </row>
    <row r="313" spans="1:4">
      <c r="A313" s="699">
        <v>312</v>
      </c>
      <c r="B313" t="s">
        <v>1319</v>
      </c>
      <c r="C313" t="s">
        <v>974</v>
      </c>
      <c r="D313" t="s">
        <v>1323</v>
      </c>
    </row>
    <row r="314" spans="1:4">
      <c r="A314" s="699">
        <v>313</v>
      </c>
      <c r="B314" t="s">
        <v>1319</v>
      </c>
      <c r="C314" t="s">
        <v>1324</v>
      </c>
      <c r="D314" t="s">
        <v>1325</v>
      </c>
    </row>
    <row r="315" spans="1:4">
      <c r="A315" s="699">
        <v>314</v>
      </c>
      <c r="B315" t="s">
        <v>1319</v>
      </c>
      <c r="C315" t="s">
        <v>997</v>
      </c>
      <c r="D315" t="s">
        <v>1326</v>
      </c>
    </row>
    <row r="316" spans="1:4">
      <c r="A316" s="699">
        <v>315</v>
      </c>
      <c r="B316" t="s">
        <v>1319</v>
      </c>
      <c r="C316" t="s">
        <v>980</v>
      </c>
      <c r="D316" t="s">
        <v>1327</v>
      </c>
    </row>
    <row r="317" spans="1:4">
      <c r="A317" s="699">
        <v>316</v>
      </c>
      <c r="B317" t="s">
        <v>1319</v>
      </c>
      <c r="C317" t="s">
        <v>1328</v>
      </c>
      <c r="D317" t="s">
        <v>1329</v>
      </c>
    </row>
    <row r="318" spans="1:4">
      <c r="A318" s="699">
        <v>317</v>
      </c>
      <c r="B318" t="s">
        <v>1319</v>
      </c>
      <c r="C318" t="s">
        <v>1330</v>
      </c>
      <c r="D318" t="s">
        <v>1331</v>
      </c>
    </row>
    <row r="319" spans="1:4">
      <c r="A319" s="699">
        <v>318</v>
      </c>
      <c r="B319" t="s">
        <v>1319</v>
      </c>
      <c r="C319" t="s">
        <v>1332</v>
      </c>
      <c r="D319" t="s">
        <v>1333</v>
      </c>
    </row>
    <row r="320" spans="1:4">
      <c r="A320" s="699">
        <v>319</v>
      </c>
      <c r="B320" t="s">
        <v>1319</v>
      </c>
      <c r="C320" t="s">
        <v>1319</v>
      </c>
      <c r="D320" t="s">
        <v>1320</v>
      </c>
    </row>
    <row r="321" spans="1:4">
      <c r="A321" s="699">
        <v>320</v>
      </c>
      <c r="B321" t="s">
        <v>1319</v>
      </c>
      <c r="C321" t="s">
        <v>1203</v>
      </c>
      <c r="D321" t="s">
        <v>1334</v>
      </c>
    </row>
    <row r="322" spans="1:4">
      <c r="A322" s="699">
        <v>321</v>
      </c>
      <c r="B322" t="s">
        <v>1319</v>
      </c>
      <c r="C322" t="s">
        <v>1335</v>
      </c>
      <c r="D322" t="s">
        <v>1336</v>
      </c>
    </row>
    <row r="323" spans="1:4">
      <c r="A323" s="699">
        <v>322</v>
      </c>
      <c r="B323" t="s">
        <v>1319</v>
      </c>
      <c r="C323" t="s">
        <v>1110</v>
      </c>
      <c r="D323" t="s">
        <v>1337</v>
      </c>
    </row>
    <row r="324" spans="1:4">
      <c r="A324" s="699">
        <v>323</v>
      </c>
      <c r="B324" t="s">
        <v>1338</v>
      </c>
      <c r="C324" t="s">
        <v>1340</v>
      </c>
      <c r="D324" t="s">
        <v>1341</v>
      </c>
    </row>
    <row r="325" spans="1:4">
      <c r="A325" s="699">
        <v>324</v>
      </c>
      <c r="B325" t="s">
        <v>1338</v>
      </c>
      <c r="C325" t="s">
        <v>916</v>
      </c>
      <c r="D325" t="s">
        <v>1342</v>
      </c>
    </row>
    <row r="326" spans="1:4">
      <c r="A326" s="699">
        <v>325</v>
      </c>
      <c r="B326" t="s">
        <v>1338</v>
      </c>
      <c r="C326" t="s">
        <v>1343</v>
      </c>
      <c r="D326" t="s">
        <v>1344</v>
      </c>
    </row>
    <row r="327" spans="1:4">
      <c r="A327" s="699">
        <v>326</v>
      </c>
      <c r="B327" t="s">
        <v>1338</v>
      </c>
      <c r="C327" t="s">
        <v>1345</v>
      </c>
      <c r="D327" t="s">
        <v>1346</v>
      </c>
    </row>
    <row r="328" spans="1:4">
      <c r="A328" s="699">
        <v>327</v>
      </c>
      <c r="B328" t="s">
        <v>1338</v>
      </c>
      <c r="C328" t="s">
        <v>1347</v>
      </c>
      <c r="D328" t="s">
        <v>1348</v>
      </c>
    </row>
    <row r="329" spans="1:4">
      <c r="A329" s="699">
        <v>328</v>
      </c>
      <c r="B329" t="s">
        <v>1338</v>
      </c>
      <c r="C329" t="s">
        <v>1338</v>
      </c>
      <c r="D329" t="s">
        <v>1339</v>
      </c>
    </row>
    <row r="330" spans="1:4">
      <c r="A330" s="699">
        <v>329</v>
      </c>
      <c r="B330" t="s">
        <v>1338</v>
      </c>
      <c r="C330" t="s">
        <v>1349</v>
      </c>
      <c r="D330" t="s">
        <v>1350</v>
      </c>
    </row>
    <row r="331" spans="1:4">
      <c r="A331" s="699">
        <v>330</v>
      </c>
      <c r="B331" t="s">
        <v>1338</v>
      </c>
      <c r="C331" t="s">
        <v>1351</v>
      </c>
      <c r="D331" t="s">
        <v>1352</v>
      </c>
    </row>
    <row r="332" spans="1:4">
      <c r="A332" s="699">
        <v>331</v>
      </c>
      <c r="B332" t="s">
        <v>1338</v>
      </c>
      <c r="C332" t="s">
        <v>1353</v>
      </c>
      <c r="D332" t="s">
        <v>1354</v>
      </c>
    </row>
    <row r="333" spans="1:4">
      <c r="A333" s="699">
        <v>332</v>
      </c>
      <c r="B333" t="s">
        <v>1338</v>
      </c>
      <c r="C333" t="s">
        <v>1355</v>
      </c>
      <c r="D333" t="s">
        <v>1356</v>
      </c>
    </row>
    <row r="334" spans="1:4">
      <c r="A334" s="699">
        <v>333</v>
      </c>
      <c r="B334" t="s">
        <v>1357</v>
      </c>
      <c r="C334" t="s">
        <v>1359</v>
      </c>
      <c r="D334" t="s">
        <v>1360</v>
      </c>
    </row>
    <row r="335" spans="1:4">
      <c r="A335" s="699">
        <v>334</v>
      </c>
      <c r="B335" t="s">
        <v>1357</v>
      </c>
      <c r="C335" t="s">
        <v>1361</v>
      </c>
      <c r="D335" t="s">
        <v>1362</v>
      </c>
    </row>
    <row r="336" spans="1:4">
      <c r="A336" s="699">
        <v>335</v>
      </c>
      <c r="B336" t="s">
        <v>1357</v>
      </c>
      <c r="C336" t="s">
        <v>1363</v>
      </c>
      <c r="D336" t="s">
        <v>1364</v>
      </c>
    </row>
    <row r="337" spans="1:4">
      <c r="A337" s="699">
        <v>336</v>
      </c>
      <c r="B337" t="s">
        <v>1357</v>
      </c>
      <c r="C337" t="s">
        <v>1365</v>
      </c>
      <c r="D337" t="s">
        <v>1366</v>
      </c>
    </row>
    <row r="338" spans="1:4">
      <c r="A338" s="699">
        <v>337</v>
      </c>
      <c r="B338" t="s">
        <v>1357</v>
      </c>
      <c r="C338" t="s">
        <v>1084</v>
      </c>
      <c r="D338" t="s">
        <v>1367</v>
      </c>
    </row>
    <row r="339" spans="1:4">
      <c r="A339" s="699">
        <v>338</v>
      </c>
      <c r="B339" t="s">
        <v>1357</v>
      </c>
      <c r="C339" t="s">
        <v>1368</v>
      </c>
      <c r="D339" t="s">
        <v>1369</v>
      </c>
    </row>
    <row r="340" spans="1:4">
      <c r="A340" s="699">
        <v>339</v>
      </c>
      <c r="B340" t="s">
        <v>1357</v>
      </c>
      <c r="C340" t="s">
        <v>1370</v>
      </c>
      <c r="D340" t="s">
        <v>1371</v>
      </c>
    </row>
    <row r="341" spans="1:4">
      <c r="A341" s="699">
        <v>340</v>
      </c>
      <c r="B341" t="s">
        <v>1357</v>
      </c>
      <c r="C341" t="s">
        <v>1357</v>
      </c>
      <c r="D341" t="s">
        <v>1358</v>
      </c>
    </row>
    <row r="342" spans="1:4">
      <c r="A342" s="699">
        <v>341</v>
      </c>
      <c r="B342" t="s">
        <v>1357</v>
      </c>
      <c r="C342" t="s">
        <v>1372</v>
      </c>
      <c r="D342" t="s">
        <v>1373</v>
      </c>
    </row>
    <row r="343" spans="1:4">
      <c r="A343" s="699">
        <v>342</v>
      </c>
      <c r="B343" t="s">
        <v>1357</v>
      </c>
      <c r="C343" t="s">
        <v>1374</v>
      </c>
      <c r="D343" t="s">
        <v>1375</v>
      </c>
    </row>
    <row r="344" spans="1:4">
      <c r="A344" s="699">
        <v>343</v>
      </c>
      <c r="B344" t="s">
        <v>1357</v>
      </c>
      <c r="C344" t="s">
        <v>1376</v>
      </c>
      <c r="D344" t="s">
        <v>1377</v>
      </c>
    </row>
    <row r="345" spans="1:4">
      <c r="A345" s="699">
        <v>344</v>
      </c>
      <c r="B345" t="s">
        <v>1378</v>
      </c>
      <c r="C345" t="s">
        <v>1380</v>
      </c>
      <c r="D345" t="s">
        <v>1381</v>
      </c>
    </row>
    <row r="346" spans="1:4">
      <c r="A346" s="699">
        <v>345</v>
      </c>
      <c r="B346" t="s">
        <v>1378</v>
      </c>
      <c r="C346" t="s">
        <v>1382</v>
      </c>
      <c r="D346" t="s">
        <v>1383</v>
      </c>
    </row>
    <row r="347" spans="1:4">
      <c r="A347" s="699">
        <v>346</v>
      </c>
      <c r="B347" t="s">
        <v>1378</v>
      </c>
      <c r="C347" t="s">
        <v>1015</v>
      </c>
      <c r="D347" t="s">
        <v>1384</v>
      </c>
    </row>
    <row r="348" spans="1:4">
      <c r="A348" s="699">
        <v>347</v>
      </c>
      <c r="B348" t="s">
        <v>1378</v>
      </c>
      <c r="C348" t="s">
        <v>1064</v>
      </c>
      <c r="D348" t="s">
        <v>1385</v>
      </c>
    </row>
    <row r="349" spans="1:4">
      <c r="A349" s="699">
        <v>348</v>
      </c>
      <c r="B349" t="s">
        <v>1378</v>
      </c>
      <c r="C349" t="s">
        <v>1386</v>
      </c>
      <c r="D349" t="s">
        <v>1387</v>
      </c>
    </row>
    <row r="350" spans="1:4">
      <c r="A350" s="699">
        <v>349</v>
      </c>
      <c r="B350" t="s">
        <v>1378</v>
      </c>
      <c r="C350" t="s">
        <v>1388</v>
      </c>
      <c r="D350" t="s">
        <v>1389</v>
      </c>
    </row>
    <row r="351" spans="1:4">
      <c r="A351" s="699">
        <v>350</v>
      </c>
      <c r="B351" t="s">
        <v>1378</v>
      </c>
      <c r="C351" t="s">
        <v>1066</v>
      </c>
      <c r="D351" t="s">
        <v>1390</v>
      </c>
    </row>
    <row r="352" spans="1:4">
      <c r="A352" s="699">
        <v>351</v>
      </c>
      <c r="B352" t="s">
        <v>1378</v>
      </c>
      <c r="C352" t="s">
        <v>1391</v>
      </c>
      <c r="D352" t="s">
        <v>1392</v>
      </c>
    </row>
    <row r="353" spans="1:4">
      <c r="A353" s="699">
        <v>352</v>
      </c>
      <c r="B353" t="s">
        <v>1378</v>
      </c>
      <c r="C353" t="s">
        <v>1393</v>
      </c>
      <c r="D353" t="s">
        <v>1394</v>
      </c>
    </row>
    <row r="354" spans="1:4">
      <c r="A354" s="699">
        <v>353</v>
      </c>
      <c r="B354" t="s">
        <v>1378</v>
      </c>
      <c r="C354" t="s">
        <v>1378</v>
      </c>
      <c r="D354" t="s">
        <v>1379</v>
      </c>
    </row>
    <row r="355" spans="1:4">
      <c r="A355" s="699">
        <v>354</v>
      </c>
      <c r="B355" t="s">
        <v>1378</v>
      </c>
      <c r="C355" t="s">
        <v>1395</v>
      </c>
      <c r="D355" t="s">
        <v>1396</v>
      </c>
    </row>
    <row r="356" spans="1:4">
      <c r="A356" s="699">
        <v>355</v>
      </c>
      <c r="B356" t="s">
        <v>1397</v>
      </c>
      <c r="C356" t="s">
        <v>1399</v>
      </c>
      <c r="D356" t="s">
        <v>1400</v>
      </c>
    </row>
    <row r="357" spans="1:4">
      <c r="A357" s="699">
        <v>356</v>
      </c>
      <c r="B357" t="s">
        <v>1397</v>
      </c>
      <c r="C357" t="s">
        <v>1401</v>
      </c>
      <c r="D357" t="s">
        <v>1402</v>
      </c>
    </row>
    <row r="358" spans="1:4">
      <c r="A358" s="699">
        <v>357</v>
      </c>
      <c r="B358" t="s">
        <v>1397</v>
      </c>
      <c r="C358" t="s">
        <v>1403</v>
      </c>
      <c r="D358" t="s">
        <v>1404</v>
      </c>
    </row>
    <row r="359" spans="1:4">
      <c r="A359" s="699">
        <v>358</v>
      </c>
      <c r="B359" t="s">
        <v>1397</v>
      </c>
      <c r="C359" t="s">
        <v>1170</v>
      </c>
      <c r="D359" t="s">
        <v>1405</v>
      </c>
    </row>
    <row r="360" spans="1:4">
      <c r="A360" s="699">
        <v>359</v>
      </c>
      <c r="B360" t="s">
        <v>1397</v>
      </c>
      <c r="C360" t="s">
        <v>1001</v>
      </c>
      <c r="D360" t="s">
        <v>1406</v>
      </c>
    </row>
    <row r="361" spans="1:4">
      <c r="A361" s="699">
        <v>360</v>
      </c>
      <c r="B361" t="s">
        <v>1397</v>
      </c>
      <c r="C361" t="s">
        <v>1397</v>
      </c>
      <c r="D361" t="s">
        <v>1398</v>
      </c>
    </row>
    <row r="362" spans="1:4">
      <c r="A362" s="699">
        <v>361</v>
      </c>
      <c r="B362" t="s">
        <v>1397</v>
      </c>
      <c r="C362" t="s">
        <v>1407</v>
      </c>
      <c r="D362" t="s">
        <v>1408</v>
      </c>
    </row>
    <row r="363" spans="1:4">
      <c r="A363" s="699">
        <v>362</v>
      </c>
      <c r="B363" t="s">
        <v>1409</v>
      </c>
      <c r="C363" t="s">
        <v>1359</v>
      </c>
      <c r="D363" t="s">
        <v>1411</v>
      </c>
    </row>
    <row r="364" spans="1:4">
      <c r="A364" s="699">
        <v>363</v>
      </c>
      <c r="B364" t="s">
        <v>1409</v>
      </c>
      <c r="C364" t="s">
        <v>1412</v>
      </c>
      <c r="D364" t="s">
        <v>1413</v>
      </c>
    </row>
    <row r="365" spans="1:4">
      <c r="A365" s="699">
        <v>364</v>
      </c>
      <c r="B365" t="s">
        <v>1409</v>
      </c>
      <c r="C365" t="s">
        <v>1156</v>
      </c>
      <c r="D365" t="s">
        <v>1414</v>
      </c>
    </row>
    <row r="366" spans="1:4">
      <c r="A366" s="699">
        <v>365</v>
      </c>
      <c r="B366" t="s">
        <v>1409</v>
      </c>
      <c r="C366" t="s">
        <v>1415</v>
      </c>
      <c r="D366" t="s">
        <v>1416</v>
      </c>
    </row>
    <row r="367" spans="1:4">
      <c r="A367" s="699">
        <v>366</v>
      </c>
      <c r="B367" t="s">
        <v>1409</v>
      </c>
      <c r="C367" t="s">
        <v>1417</v>
      </c>
      <c r="D367" t="s">
        <v>1418</v>
      </c>
    </row>
    <row r="368" spans="1:4">
      <c r="A368" s="699">
        <v>367</v>
      </c>
      <c r="B368" t="s">
        <v>1409</v>
      </c>
      <c r="C368" t="s">
        <v>787</v>
      </c>
      <c r="D368" t="s">
        <v>1419</v>
      </c>
    </row>
    <row r="369" spans="1:4">
      <c r="A369" s="699">
        <v>368</v>
      </c>
      <c r="B369" t="s">
        <v>1409</v>
      </c>
      <c r="C369" t="s">
        <v>1420</v>
      </c>
      <c r="D369" t="s">
        <v>1421</v>
      </c>
    </row>
    <row r="370" spans="1:4">
      <c r="A370" s="699">
        <v>369</v>
      </c>
      <c r="B370" t="s">
        <v>1409</v>
      </c>
      <c r="C370" t="s">
        <v>1422</v>
      </c>
      <c r="D370" t="s">
        <v>1423</v>
      </c>
    </row>
    <row r="371" spans="1:4">
      <c r="A371" s="699">
        <v>370</v>
      </c>
      <c r="B371" t="s">
        <v>1409</v>
      </c>
      <c r="C371" t="s">
        <v>1409</v>
      </c>
      <c r="D371" t="s">
        <v>1410</v>
      </c>
    </row>
    <row r="372" spans="1:4">
      <c r="A372" s="699">
        <v>371</v>
      </c>
      <c r="B372" t="s">
        <v>1409</v>
      </c>
      <c r="C372" t="s">
        <v>1424</v>
      </c>
      <c r="D372" t="s">
        <v>1425</v>
      </c>
    </row>
    <row r="373" spans="1:4">
      <c r="A373" s="699">
        <v>372</v>
      </c>
      <c r="B373" t="s">
        <v>1409</v>
      </c>
      <c r="C373" t="s">
        <v>1426</v>
      </c>
      <c r="D373" t="s">
        <v>1427</v>
      </c>
    </row>
    <row r="374" spans="1:4">
      <c r="A374" s="699">
        <v>373</v>
      </c>
      <c r="B374" t="s">
        <v>1409</v>
      </c>
      <c r="C374" t="s">
        <v>1428</v>
      </c>
      <c r="D374" t="s">
        <v>1429</v>
      </c>
    </row>
    <row r="375" spans="1:4">
      <c r="A375" s="699">
        <v>374</v>
      </c>
      <c r="B375" t="s">
        <v>1430</v>
      </c>
      <c r="C375" t="s">
        <v>1432</v>
      </c>
      <c r="D375" t="s">
        <v>1433</v>
      </c>
    </row>
    <row r="376" spans="1:4">
      <c r="A376" s="699">
        <v>375</v>
      </c>
      <c r="B376" t="s">
        <v>1430</v>
      </c>
      <c r="C376" t="s">
        <v>1434</v>
      </c>
      <c r="D376" t="s">
        <v>1435</v>
      </c>
    </row>
    <row r="377" spans="1:4">
      <c r="A377" s="699">
        <v>376</v>
      </c>
      <c r="B377" t="s">
        <v>1430</v>
      </c>
      <c r="C377" t="s">
        <v>1436</v>
      </c>
      <c r="D377" t="s">
        <v>1437</v>
      </c>
    </row>
    <row r="378" spans="1:4">
      <c r="A378" s="699">
        <v>377</v>
      </c>
      <c r="B378" t="s">
        <v>1430</v>
      </c>
      <c r="C378" t="s">
        <v>1438</v>
      </c>
      <c r="D378" t="s">
        <v>1439</v>
      </c>
    </row>
    <row r="379" spans="1:4">
      <c r="A379" s="699">
        <v>378</v>
      </c>
      <c r="B379" t="s">
        <v>1430</v>
      </c>
      <c r="C379" t="s">
        <v>1440</v>
      </c>
      <c r="D379" t="s">
        <v>1441</v>
      </c>
    </row>
    <row r="380" spans="1:4">
      <c r="A380" s="699">
        <v>379</v>
      </c>
      <c r="B380" t="s">
        <v>1430</v>
      </c>
      <c r="C380" t="s">
        <v>1442</v>
      </c>
      <c r="D380" t="s">
        <v>1443</v>
      </c>
    </row>
    <row r="381" spans="1:4">
      <c r="A381" s="699">
        <v>380</v>
      </c>
      <c r="B381" t="s">
        <v>1430</v>
      </c>
      <c r="C381" t="s">
        <v>1444</v>
      </c>
      <c r="D381" t="s">
        <v>1445</v>
      </c>
    </row>
    <row r="382" spans="1:4">
      <c r="A382" s="699">
        <v>381</v>
      </c>
      <c r="B382" t="s">
        <v>1430</v>
      </c>
      <c r="C382" t="s">
        <v>1430</v>
      </c>
      <c r="D382" t="s">
        <v>1431</v>
      </c>
    </row>
    <row r="383" spans="1:4">
      <c r="A383" s="699">
        <v>382</v>
      </c>
      <c r="B383" t="s">
        <v>1430</v>
      </c>
      <c r="C383" t="s">
        <v>1446</v>
      </c>
      <c r="D383" t="s">
        <v>1447</v>
      </c>
    </row>
    <row r="384" spans="1:4">
      <c r="A384" s="699">
        <v>383</v>
      </c>
      <c r="B384" t="s">
        <v>1430</v>
      </c>
      <c r="C384" t="s">
        <v>1448</v>
      </c>
      <c r="D384" t="s">
        <v>1449</v>
      </c>
    </row>
    <row r="385" spans="1:4">
      <c r="A385" s="699">
        <v>384</v>
      </c>
      <c r="B385" t="s">
        <v>1430</v>
      </c>
      <c r="C385" t="s">
        <v>1450</v>
      </c>
      <c r="D385" t="s">
        <v>1451</v>
      </c>
    </row>
    <row r="386" spans="1:4">
      <c r="A386" s="699">
        <v>385</v>
      </c>
      <c r="B386" t="s">
        <v>1452</v>
      </c>
      <c r="C386" t="s">
        <v>1454</v>
      </c>
      <c r="D386" t="s">
        <v>1455</v>
      </c>
    </row>
    <row r="387" spans="1:4">
      <c r="A387" s="699">
        <v>386</v>
      </c>
      <c r="B387" t="s">
        <v>1452</v>
      </c>
      <c r="C387" t="s">
        <v>1452</v>
      </c>
      <c r="D387" t="s">
        <v>1453</v>
      </c>
    </row>
    <row r="388" spans="1:4">
      <c r="A388" s="699">
        <v>387</v>
      </c>
      <c r="B388" t="s">
        <v>1452</v>
      </c>
      <c r="C388" t="s">
        <v>1456</v>
      </c>
      <c r="D388" t="s">
        <v>1457</v>
      </c>
    </row>
    <row r="389" spans="1:4">
      <c r="A389" s="699">
        <v>388</v>
      </c>
      <c r="B389" t="s">
        <v>1452</v>
      </c>
      <c r="C389" t="s">
        <v>1458</v>
      </c>
      <c r="D389" t="s">
        <v>1459</v>
      </c>
    </row>
    <row r="390" spans="1:4">
      <c r="A390" s="699">
        <v>389</v>
      </c>
      <c r="B390" t="s">
        <v>1460</v>
      </c>
      <c r="C390" t="s">
        <v>1462</v>
      </c>
      <c r="D390" t="s">
        <v>1463</v>
      </c>
    </row>
    <row r="391" spans="1:4">
      <c r="A391" s="699">
        <v>390</v>
      </c>
      <c r="B391" t="s">
        <v>1460</v>
      </c>
      <c r="C391" t="s">
        <v>1464</v>
      </c>
      <c r="D391" t="s">
        <v>1465</v>
      </c>
    </row>
    <row r="392" spans="1:4">
      <c r="A392" s="699">
        <v>391</v>
      </c>
      <c r="B392" t="s">
        <v>1460</v>
      </c>
      <c r="C392" t="s">
        <v>1466</v>
      </c>
      <c r="D392" t="s">
        <v>1467</v>
      </c>
    </row>
    <row r="393" spans="1:4">
      <c r="A393" s="699">
        <v>392</v>
      </c>
      <c r="B393" t="s">
        <v>1460</v>
      </c>
      <c r="C393" t="s">
        <v>1468</v>
      </c>
      <c r="D393" t="s">
        <v>1469</v>
      </c>
    </row>
    <row r="394" spans="1:4">
      <c r="A394" s="699">
        <v>393</v>
      </c>
      <c r="B394" t="s">
        <v>1460</v>
      </c>
      <c r="C394" t="s">
        <v>1470</v>
      </c>
      <c r="D394" t="s">
        <v>1471</v>
      </c>
    </row>
    <row r="395" spans="1:4">
      <c r="A395" s="699">
        <v>394</v>
      </c>
      <c r="B395" t="s">
        <v>1460</v>
      </c>
      <c r="C395" t="s">
        <v>1472</v>
      </c>
      <c r="D395" t="s">
        <v>1473</v>
      </c>
    </row>
    <row r="396" spans="1:4">
      <c r="A396" s="699">
        <v>395</v>
      </c>
      <c r="B396" t="s">
        <v>1460</v>
      </c>
      <c r="C396" t="s">
        <v>1042</v>
      </c>
      <c r="D396" t="s">
        <v>1474</v>
      </c>
    </row>
    <row r="397" spans="1:4">
      <c r="A397" s="699">
        <v>396</v>
      </c>
      <c r="B397" t="s">
        <v>1460</v>
      </c>
      <c r="C397" t="s">
        <v>1475</v>
      </c>
      <c r="D397" t="s">
        <v>1476</v>
      </c>
    </row>
    <row r="398" spans="1:4">
      <c r="A398" s="699">
        <v>397</v>
      </c>
      <c r="B398" t="s">
        <v>1460</v>
      </c>
      <c r="C398" t="s">
        <v>1477</v>
      </c>
      <c r="D398" t="s">
        <v>1478</v>
      </c>
    </row>
    <row r="399" spans="1:4">
      <c r="A399" s="699">
        <v>398</v>
      </c>
      <c r="B399" t="s">
        <v>1460</v>
      </c>
      <c r="C399" t="s">
        <v>1460</v>
      </c>
      <c r="D399" t="s">
        <v>1461</v>
      </c>
    </row>
    <row r="400" spans="1:4">
      <c r="A400" s="699">
        <v>399</v>
      </c>
      <c r="B400" t="s">
        <v>1460</v>
      </c>
      <c r="C400" t="s">
        <v>1479</v>
      </c>
      <c r="D400" t="s">
        <v>1480</v>
      </c>
    </row>
    <row r="401" spans="1:4">
      <c r="A401" s="699">
        <v>400</v>
      </c>
      <c r="B401" t="s">
        <v>1481</v>
      </c>
      <c r="C401" t="s">
        <v>1483</v>
      </c>
      <c r="D401" t="s">
        <v>1484</v>
      </c>
    </row>
    <row r="402" spans="1:4">
      <c r="A402" s="699">
        <v>401</v>
      </c>
      <c r="B402" t="s">
        <v>1481</v>
      </c>
      <c r="C402" t="s">
        <v>1485</v>
      </c>
      <c r="D402" t="s">
        <v>1486</v>
      </c>
    </row>
    <row r="403" spans="1:4">
      <c r="A403" s="699">
        <v>402</v>
      </c>
      <c r="B403" t="s">
        <v>1481</v>
      </c>
      <c r="C403" t="s">
        <v>1487</v>
      </c>
      <c r="D403" t="s">
        <v>1488</v>
      </c>
    </row>
    <row r="404" spans="1:4">
      <c r="A404" s="699">
        <v>403</v>
      </c>
      <c r="B404" t="s">
        <v>1481</v>
      </c>
      <c r="C404" t="s">
        <v>1489</v>
      </c>
      <c r="D404" t="s">
        <v>1490</v>
      </c>
    </row>
    <row r="405" spans="1:4">
      <c r="A405" s="699">
        <v>404</v>
      </c>
      <c r="B405" t="s">
        <v>1481</v>
      </c>
      <c r="C405" t="s">
        <v>1491</v>
      </c>
      <c r="D405" t="s">
        <v>1492</v>
      </c>
    </row>
    <row r="406" spans="1:4">
      <c r="A406" s="699">
        <v>405</v>
      </c>
      <c r="B406" t="s">
        <v>1481</v>
      </c>
      <c r="C406" t="s">
        <v>1493</v>
      </c>
      <c r="D406" t="s">
        <v>1494</v>
      </c>
    </row>
    <row r="407" spans="1:4">
      <c r="A407" s="699">
        <v>406</v>
      </c>
      <c r="B407" t="s">
        <v>1481</v>
      </c>
      <c r="C407" t="s">
        <v>1108</v>
      </c>
      <c r="D407" t="s">
        <v>1495</v>
      </c>
    </row>
    <row r="408" spans="1:4">
      <c r="A408" s="699">
        <v>407</v>
      </c>
      <c r="B408" t="s">
        <v>1481</v>
      </c>
      <c r="C408" t="s">
        <v>1496</v>
      </c>
      <c r="D408" t="s">
        <v>1497</v>
      </c>
    </row>
    <row r="409" spans="1:4">
      <c r="A409" s="699">
        <v>408</v>
      </c>
      <c r="B409" t="s">
        <v>1481</v>
      </c>
      <c r="C409" t="s">
        <v>1374</v>
      </c>
      <c r="D409" t="s">
        <v>1498</v>
      </c>
    </row>
    <row r="410" spans="1:4">
      <c r="A410" s="699">
        <v>409</v>
      </c>
      <c r="B410" t="s">
        <v>1481</v>
      </c>
      <c r="C410" t="s">
        <v>1481</v>
      </c>
      <c r="D410" t="s">
        <v>1482</v>
      </c>
    </row>
    <row r="411" spans="1:4">
      <c r="A411" s="699">
        <v>410</v>
      </c>
      <c r="B411" t="s">
        <v>1481</v>
      </c>
      <c r="C411" t="s">
        <v>1499</v>
      </c>
      <c r="D411" t="s">
        <v>1500</v>
      </c>
    </row>
    <row r="412" spans="1:4">
      <c r="A412" s="699">
        <v>411</v>
      </c>
      <c r="B412" t="s">
        <v>1481</v>
      </c>
      <c r="C412" t="s">
        <v>1501</v>
      </c>
      <c r="D412" t="s">
        <v>1502</v>
      </c>
    </row>
    <row r="413" spans="1:4">
      <c r="A413" s="699">
        <v>412</v>
      </c>
      <c r="B413" t="s">
        <v>1503</v>
      </c>
      <c r="C413" t="s">
        <v>1505</v>
      </c>
      <c r="D413" t="s">
        <v>1506</v>
      </c>
    </row>
    <row r="414" spans="1:4">
      <c r="A414" s="699">
        <v>413</v>
      </c>
      <c r="B414" t="s">
        <v>1503</v>
      </c>
      <c r="C414" t="s">
        <v>1507</v>
      </c>
      <c r="D414" t="s">
        <v>1508</v>
      </c>
    </row>
    <row r="415" spans="1:4">
      <c r="A415" s="699">
        <v>414</v>
      </c>
      <c r="B415" t="s">
        <v>1503</v>
      </c>
      <c r="C415" t="s">
        <v>1236</v>
      </c>
      <c r="D415" t="s">
        <v>1509</v>
      </c>
    </row>
    <row r="416" spans="1:4">
      <c r="A416" s="699">
        <v>415</v>
      </c>
      <c r="B416" t="s">
        <v>1503</v>
      </c>
      <c r="C416" t="s">
        <v>1510</v>
      </c>
      <c r="D416" t="s">
        <v>1511</v>
      </c>
    </row>
    <row r="417" spans="1:4">
      <c r="A417" s="699">
        <v>416</v>
      </c>
      <c r="B417" t="s">
        <v>1503</v>
      </c>
      <c r="C417" t="s">
        <v>1512</v>
      </c>
      <c r="D417" t="s">
        <v>1513</v>
      </c>
    </row>
    <row r="418" spans="1:4">
      <c r="A418" s="699">
        <v>417</v>
      </c>
      <c r="B418" t="s">
        <v>1503</v>
      </c>
      <c r="C418" t="s">
        <v>1514</v>
      </c>
      <c r="D418" t="s">
        <v>1515</v>
      </c>
    </row>
    <row r="419" spans="1:4">
      <c r="A419" s="699">
        <v>418</v>
      </c>
      <c r="B419" t="s">
        <v>1503</v>
      </c>
      <c r="C419" t="s">
        <v>1516</v>
      </c>
      <c r="D419" t="s">
        <v>1517</v>
      </c>
    </row>
    <row r="420" spans="1:4">
      <c r="A420" s="699">
        <v>419</v>
      </c>
      <c r="B420" t="s">
        <v>1503</v>
      </c>
      <c r="C420" t="s">
        <v>1503</v>
      </c>
      <c r="D420" t="s">
        <v>1504</v>
      </c>
    </row>
    <row r="421" spans="1:4">
      <c r="A421" s="699">
        <v>420</v>
      </c>
      <c r="B421" t="s">
        <v>1503</v>
      </c>
      <c r="C421" t="s">
        <v>1518</v>
      </c>
      <c r="D421" t="s">
        <v>1519</v>
      </c>
    </row>
    <row r="422" spans="1:4">
      <c r="A422" s="699">
        <v>421</v>
      </c>
      <c r="B422" t="s">
        <v>1520</v>
      </c>
      <c r="C422" t="s">
        <v>999</v>
      </c>
      <c r="D422" t="s">
        <v>1522</v>
      </c>
    </row>
    <row r="423" spans="1:4">
      <c r="A423" s="699">
        <v>422</v>
      </c>
      <c r="B423" t="s">
        <v>1520</v>
      </c>
      <c r="C423" t="s">
        <v>1523</v>
      </c>
      <c r="D423" t="s">
        <v>1524</v>
      </c>
    </row>
    <row r="424" spans="1:4">
      <c r="A424" s="699">
        <v>423</v>
      </c>
      <c r="B424" t="s">
        <v>1520</v>
      </c>
      <c r="C424" t="s">
        <v>1108</v>
      </c>
      <c r="D424" t="s">
        <v>1525</v>
      </c>
    </row>
    <row r="425" spans="1:4">
      <c r="A425" s="699">
        <v>424</v>
      </c>
      <c r="B425" t="s">
        <v>1520</v>
      </c>
      <c r="C425" t="s">
        <v>1526</v>
      </c>
      <c r="D425" t="s">
        <v>1527</v>
      </c>
    </row>
    <row r="426" spans="1:4">
      <c r="A426" s="699">
        <v>425</v>
      </c>
      <c r="B426" t="s">
        <v>1520</v>
      </c>
      <c r="C426" t="s">
        <v>1528</v>
      </c>
      <c r="D426" t="s">
        <v>1529</v>
      </c>
    </row>
    <row r="427" spans="1:4">
      <c r="A427" s="699">
        <v>426</v>
      </c>
      <c r="B427" t="s">
        <v>1520</v>
      </c>
      <c r="C427" t="s">
        <v>1530</v>
      </c>
      <c r="D427" t="s">
        <v>1531</v>
      </c>
    </row>
    <row r="428" spans="1:4">
      <c r="A428" s="699">
        <v>427</v>
      </c>
      <c r="B428" t="s">
        <v>1520</v>
      </c>
      <c r="C428" t="s">
        <v>1532</v>
      </c>
      <c r="D428" t="s">
        <v>1533</v>
      </c>
    </row>
    <row r="429" spans="1:4">
      <c r="A429" s="699">
        <v>428</v>
      </c>
      <c r="B429" t="s">
        <v>1520</v>
      </c>
      <c r="C429" t="s">
        <v>1520</v>
      </c>
      <c r="D429" t="s">
        <v>1521</v>
      </c>
    </row>
    <row r="430" spans="1:4">
      <c r="A430" s="699">
        <v>429</v>
      </c>
      <c r="B430" t="s">
        <v>1520</v>
      </c>
      <c r="C430" t="s">
        <v>1534</v>
      </c>
      <c r="D430" t="s">
        <v>1535</v>
      </c>
    </row>
    <row r="431" spans="1:4">
      <c r="A431" s="699">
        <v>430</v>
      </c>
      <c r="B431" t="s">
        <v>1520</v>
      </c>
      <c r="C431" t="s">
        <v>1428</v>
      </c>
      <c r="D431" t="s">
        <v>1536</v>
      </c>
    </row>
    <row r="432" spans="1:4">
      <c r="A432" s="699">
        <v>431</v>
      </c>
      <c r="B432" t="s">
        <v>1537</v>
      </c>
      <c r="C432" t="s">
        <v>1015</v>
      </c>
      <c r="D432" t="s">
        <v>1539</v>
      </c>
    </row>
    <row r="433" spans="1:4">
      <c r="A433" s="699">
        <v>432</v>
      </c>
      <c r="B433" t="s">
        <v>1537</v>
      </c>
      <c r="C433" t="s">
        <v>1540</v>
      </c>
      <c r="D433" t="s">
        <v>1541</v>
      </c>
    </row>
    <row r="434" spans="1:4">
      <c r="A434" s="699">
        <v>433</v>
      </c>
      <c r="B434" t="s">
        <v>1537</v>
      </c>
      <c r="C434" t="s">
        <v>1542</v>
      </c>
      <c r="D434" t="s">
        <v>1543</v>
      </c>
    </row>
    <row r="435" spans="1:4">
      <c r="A435" s="699">
        <v>434</v>
      </c>
      <c r="B435" t="s">
        <v>1537</v>
      </c>
      <c r="C435" t="s">
        <v>1544</v>
      </c>
      <c r="D435" t="s">
        <v>1545</v>
      </c>
    </row>
    <row r="436" spans="1:4">
      <c r="A436" s="699">
        <v>435</v>
      </c>
      <c r="B436" t="s">
        <v>1537</v>
      </c>
      <c r="C436" t="s">
        <v>1546</v>
      </c>
      <c r="D436" t="s">
        <v>1547</v>
      </c>
    </row>
    <row r="437" spans="1:4">
      <c r="A437" s="699">
        <v>436</v>
      </c>
      <c r="B437" t="s">
        <v>1537</v>
      </c>
      <c r="C437" t="s">
        <v>1548</v>
      </c>
      <c r="D437" t="s">
        <v>1549</v>
      </c>
    </row>
    <row r="438" spans="1:4">
      <c r="A438" s="699">
        <v>437</v>
      </c>
      <c r="B438" t="s">
        <v>1537</v>
      </c>
      <c r="C438" t="s">
        <v>1537</v>
      </c>
      <c r="D438" t="s">
        <v>1538</v>
      </c>
    </row>
    <row r="439" spans="1:4">
      <c r="A439" s="699">
        <v>438</v>
      </c>
      <c r="B439" t="s">
        <v>1537</v>
      </c>
      <c r="C439" t="s">
        <v>1550</v>
      </c>
      <c r="D439" t="s">
        <v>1551</v>
      </c>
    </row>
    <row r="440" spans="1:4">
      <c r="A440" s="699">
        <v>439</v>
      </c>
      <c r="B440" t="s">
        <v>1552</v>
      </c>
      <c r="C440" t="s">
        <v>1554</v>
      </c>
      <c r="D440" t="s">
        <v>1555</v>
      </c>
    </row>
    <row r="441" spans="1:4">
      <c r="A441" s="699">
        <v>440</v>
      </c>
      <c r="B441" t="s">
        <v>1552</v>
      </c>
      <c r="C441" t="s">
        <v>974</v>
      </c>
      <c r="D441" t="s">
        <v>1556</v>
      </c>
    </row>
    <row r="442" spans="1:4">
      <c r="A442" s="699">
        <v>441</v>
      </c>
      <c r="B442" t="s">
        <v>1552</v>
      </c>
      <c r="C442" t="s">
        <v>1557</v>
      </c>
      <c r="D442" t="s">
        <v>1558</v>
      </c>
    </row>
    <row r="443" spans="1:4">
      <c r="A443" s="699">
        <v>442</v>
      </c>
      <c r="B443" t="s">
        <v>1552</v>
      </c>
      <c r="C443" t="s">
        <v>1001</v>
      </c>
      <c r="D443" t="s">
        <v>1559</v>
      </c>
    </row>
    <row r="444" spans="1:4">
      <c r="A444" s="699">
        <v>443</v>
      </c>
      <c r="B444" t="s">
        <v>1552</v>
      </c>
      <c r="C444" t="s">
        <v>1560</v>
      </c>
      <c r="D444" t="s">
        <v>1561</v>
      </c>
    </row>
    <row r="445" spans="1:4">
      <c r="A445" s="699">
        <v>444</v>
      </c>
      <c r="B445" t="s">
        <v>1552</v>
      </c>
      <c r="C445" t="s">
        <v>1562</v>
      </c>
      <c r="D445" t="s">
        <v>1563</v>
      </c>
    </row>
    <row r="446" spans="1:4">
      <c r="A446" s="699">
        <v>445</v>
      </c>
      <c r="B446" t="s">
        <v>1552</v>
      </c>
      <c r="C446" t="s">
        <v>1564</v>
      </c>
      <c r="D446" t="s">
        <v>1565</v>
      </c>
    </row>
    <row r="447" spans="1:4">
      <c r="A447" s="699">
        <v>446</v>
      </c>
      <c r="B447" t="s">
        <v>1552</v>
      </c>
      <c r="C447" t="s">
        <v>1566</v>
      </c>
      <c r="D447" t="s">
        <v>1567</v>
      </c>
    </row>
    <row r="448" spans="1:4">
      <c r="A448" s="699">
        <v>447</v>
      </c>
      <c r="B448" t="s">
        <v>1552</v>
      </c>
      <c r="C448" t="s">
        <v>1568</v>
      </c>
      <c r="D448" t="s">
        <v>1569</v>
      </c>
    </row>
    <row r="449" spans="1:4">
      <c r="A449" s="699">
        <v>448</v>
      </c>
      <c r="B449" t="s">
        <v>1552</v>
      </c>
      <c r="C449" t="s">
        <v>1570</v>
      </c>
      <c r="D449" t="s">
        <v>1571</v>
      </c>
    </row>
    <row r="450" spans="1:4">
      <c r="A450" s="699">
        <v>449</v>
      </c>
      <c r="B450" t="s">
        <v>1552</v>
      </c>
      <c r="C450" t="s">
        <v>1572</v>
      </c>
      <c r="D450" t="s">
        <v>1573</v>
      </c>
    </row>
    <row r="451" spans="1:4">
      <c r="A451" s="699">
        <v>450</v>
      </c>
      <c r="B451" t="s">
        <v>1552</v>
      </c>
      <c r="C451" t="s">
        <v>1552</v>
      </c>
      <c r="D451" t="s">
        <v>1553</v>
      </c>
    </row>
    <row r="452" spans="1:4">
      <c r="A452" s="699">
        <v>451</v>
      </c>
      <c r="B452" t="s">
        <v>1552</v>
      </c>
      <c r="C452" t="s">
        <v>1574</v>
      </c>
      <c r="D452" t="s">
        <v>1575</v>
      </c>
    </row>
    <row r="453" spans="1:4">
      <c r="A453" s="699">
        <v>452</v>
      </c>
      <c r="B453" t="s">
        <v>1552</v>
      </c>
      <c r="C453" t="s">
        <v>1576</v>
      </c>
      <c r="D453" t="s">
        <v>1577</v>
      </c>
    </row>
    <row r="454" spans="1:4">
      <c r="A454" s="699">
        <v>453</v>
      </c>
      <c r="B454" t="s">
        <v>1552</v>
      </c>
      <c r="C454" t="s">
        <v>1578</v>
      </c>
      <c r="D454" t="s">
        <v>1579</v>
      </c>
    </row>
    <row r="455" spans="1:4">
      <c r="A455" s="699">
        <v>454</v>
      </c>
      <c r="B455" t="s">
        <v>1580</v>
      </c>
      <c r="C455" t="s">
        <v>1582</v>
      </c>
      <c r="D455" t="s">
        <v>1583</v>
      </c>
    </row>
    <row r="456" spans="1:4">
      <c r="A456" s="699">
        <v>455</v>
      </c>
      <c r="B456" t="s">
        <v>1580</v>
      </c>
      <c r="C456" t="s">
        <v>1584</v>
      </c>
      <c r="D456" t="s">
        <v>1585</v>
      </c>
    </row>
    <row r="457" spans="1:4">
      <c r="A457" s="699">
        <v>456</v>
      </c>
      <c r="B457" t="s">
        <v>1580</v>
      </c>
      <c r="C457" t="s">
        <v>1586</v>
      </c>
      <c r="D457" t="s">
        <v>1587</v>
      </c>
    </row>
    <row r="458" spans="1:4">
      <c r="A458" s="699">
        <v>457</v>
      </c>
      <c r="B458" t="s">
        <v>1580</v>
      </c>
      <c r="C458" t="s">
        <v>1588</v>
      </c>
      <c r="D458" t="s">
        <v>1589</v>
      </c>
    </row>
    <row r="459" spans="1:4">
      <c r="A459" s="699">
        <v>458</v>
      </c>
      <c r="B459" t="s">
        <v>1580</v>
      </c>
      <c r="C459" t="s">
        <v>1015</v>
      </c>
      <c r="D459" t="s">
        <v>1590</v>
      </c>
    </row>
    <row r="460" spans="1:4">
      <c r="A460" s="699">
        <v>459</v>
      </c>
      <c r="B460" t="s">
        <v>1580</v>
      </c>
      <c r="C460" t="s">
        <v>1591</v>
      </c>
      <c r="D460" t="s">
        <v>1592</v>
      </c>
    </row>
    <row r="461" spans="1:4">
      <c r="A461" s="699">
        <v>460</v>
      </c>
      <c r="B461" t="s">
        <v>1580</v>
      </c>
      <c r="C461" t="s">
        <v>1593</v>
      </c>
      <c r="D461" t="s">
        <v>1594</v>
      </c>
    </row>
    <row r="462" spans="1:4">
      <c r="A462" s="699">
        <v>461</v>
      </c>
      <c r="B462" t="s">
        <v>1580</v>
      </c>
      <c r="C462" t="s">
        <v>1595</v>
      </c>
      <c r="D462" t="s">
        <v>1596</v>
      </c>
    </row>
    <row r="463" spans="1:4">
      <c r="A463" s="699">
        <v>462</v>
      </c>
      <c r="B463" t="s">
        <v>1580</v>
      </c>
      <c r="C463" t="s">
        <v>1597</v>
      </c>
      <c r="D463" t="s">
        <v>1598</v>
      </c>
    </row>
    <row r="464" spans="1:4">
      <c r="A464" s="699">
        <v>463</v>
      </c>
      <c r="B464" t="s">
        <v>1580</v>
      </c>
      <c r="C464" t="s">
        <v>1580</v>
      </c>
      <c r="D464" t="s">
        <v>1581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8" hidden="1" customWidth="1"/>
    <col min="2" max="2" width="9.140625" style="35" hidden="1" customWidth="1"/>
    <col min="3" max="3" width="3.7109375" style="332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293" hidden="1" customWidth="1"/>
    <col min="14" max="16" width="9.140625" style="293" hidden="1" customWidth="1"/>
    <col min="17" max="17" width="25.7109375" style="478" hidden="1" customWidth="1"/>
    <col min="18" max="18" width="14.42578125" style="293" hidden="1" customWidth="1"/>
    <col min="19" max="22" width="9.140625" style="474"/>
    <col min="23" max="16384" width="9.140625" style="35"/>
  </cols>
  <sheetData>
    <row r="1" spans="1:256" s="279" customFormat="1" ht="16.5" hidden="1" customHeight="1">
      <c r="C1" s="468"/>
      <c r="H1" s="468"/>
      <c r="I1" s="468"/>
      <c r="J1" s="468"/>
      <c r="K1" s="468" t="s">
        <v>555</v>
      </c>
      <c r="L1" s="479" t="s">
        <v>432</v>
      </c>
      <c r="M1" s="514" t="s">
        <v>554</v>
      </c>
      <c r="N1" s="514"/>
      <c r="O1" s="514"/>
      <c r="P1" s="514"/>
      <c r="Q1" s="515"/>
      <c r="R1" s="514"/>
      <c r="S1" s="514"/>
      <c r="T1" s="514"/>
      <c r="U1" s="514"/>
      <c r="V1" s="514"/>
      <c r="W1" s="479"/>
      <c r="X1" s="479"/>
      <c r="Y1" s="479"/>
      <c r="Z1" s="479"/>
      <c r="AA1" s="479"/>
      <c r="AB1" s="479"/>
      <c r="AC1" s="479"/>
      <c r="AD1" s="479"/>
      <c r="AE1" s="479"/>
      <c r="AF1" s="479"/>
      <c r="AG1" s="479"/>
      <c r="AH1" s="479"/>
      <c r="AI1" s="479"/>
      <c r="AJ1" s="479"/>
      <c r="AK1" s="479"/>
      <c r="AL1" s="479"/>
      <c r="AM1" s="479"/>
      <c r="AN1" s="479"/>
      <c r="AO1" s="479"/>
      <c r="AP1" s="479"/>
      <c r="AQ1" s="479"/>
      <c r="AR1" s="479"/>
      <c r="AS1" s="479"/>
      <c r="AT1" s="479"/>
      <c r="AU1" s="479"/>
      <c r="AV1" s="479"/>
      <c r="AW1" s="479"/>
      <c r="AX1" s="479"/>
      <c r="AY1" s="479"/>
      <c r="AZ1" s="479"/>
      <c r="BA1" s="479"/>
      <c r="BB1" s="479"/>
      <c r="BC1" s="479"/>
      <c r="BD1" s="479"/>
      <c r="BE1" s="479"/>
      <c r="BF1" s="479"/>
      <c r="BG1" s="479"/>
      <c r="BH1" s="479"/>
      <c r="BI1" s="479"/>
      <c r="BJ1" s="479"/>
      <c r="BK1" s="479"/>
      <c r="BL1" s="479"/>
      <c r="BM1" s="479"/>
      <c r="BN1" s="479"/>
      <c r="BO1" s="479"/>
      <c r="BP1" s="479"/>
      <c r="BQ1" s="479"/>
      <c r="BR1" s="479"/>
      <c r="BS1" s="479"/>
      <c r="BT1" s="479"/>
      <c r="BU1" s="479"/>
      <c r="BV1" s="479"/>
      <c r="BW1" s="479"/>
      <c r="BX1" s="479"/>
      <c r="BY1" s="479"/>
      <c r="BZ1" s="479"/>
      <c r="CA1" s="479"/>
      <c r="CB1" s="479"/>
      <c r="CC1" s="479"/>
      <c r="CD1" s="479"/>
      <c r="CE1" s="479"/>
      <c r="CF1" s="479"/>
      <c r="CG1" s="479"/>
      <c r="CH1" s="479"/>
      <c r="CI1" s="479"/>
      <c r="CJ1" s="479"/>
      <c r="CK1" s="479"/>
      <c r="CL1" s="479"/>
      <c r="CM1" s="479"/>
      <c r="CN1" s="479"/>
      <c r="CO1" s="479"/>
      <c r="CP1" s="479"/>
      <c r="CQ1" s="479"/>
      <c r="CR1" s="479"/>
      <c r="CS1" s="479"/>
      <c r="CT1" s="479"/>
      <c r="CU1" s="479"/>
      <c r="CV1" s="479"/>
      <c r="CW1" s="479"/>
      <c r="CX1" s="479"/>
      <c r="CY1" s="479"/>
      <c r="CZ1" s="479"/>
      <c r="DA1" s="479"/>
      <c r="DB1" s="479"/>
      <c r="DC1" s="479"/>
      <c r="DD1" s="479"/>
      <c r="DE1" s="479"/>
      <c r="DF1" s="479"/>
      <c r="DG1" s="479"/>
      <c r="DH1" s="479"/>
      <c r="DI1" s="479"/>
      <c r="DJ1" s="479"/>
      <c r="DK1" s="479"/>
      <c r="DL1" s="479"/>
      <c r="DM1" s="479"/>
      <c r="DN1" s="479"/>
      <c r="DO1" s="479"/>
      <c r="DP1" s="479"/>
      <c r="DQ1" s="479"/>
      <c r="DR1" s="479"/>
      <c r="DS1" s="479"/>
      <c r="DT1" s="479"/>
      <c r="DU1" s="479"/>
      <c r="DV1" s="479"/>
      <c r="DW1" s="479"/>
      <c r="DX1" s="479"/>
      <c r="DY1" s="479"/>
      <c r="DZ1" s="479"/>
      <c r="EA1" s="479"/>
      <c r="EB1" s="479"/>
      <c r="EC1" s="479"/>
      <c r="ED1" s="479"/>
      <c r="EE1" s="479"/>
      <c r="EF1" s="479"/>
      <c r="EG1" s="479"/>
      <c r="EH1" s="479"/>
      <c r="EI1" s="479"/>
      <c r="EJ1" s="479"/>
      <c r="EK1" s="479"/>
      <c r="EL1" s="479"/>
      <c r="EM1" s="479"/>
      <c r="EN1" s="479"/>
      <c r="EO1" s="479"/>
      <c r="EP1" s="479"/>
      <c r="EQ1" s="479"/>
      <c r="ER1" s="479"/>
      <c r="ES1" s="479"/>
      <c r="ET1" s="479"/>
      <c r="EU1" s="479"/>
      <c r="EV1" s="479"/>
      <c r="EW1" s="479"/>
      <c r="EX1" s="479"/>
      <c r="EY1" s="479"/>
      <c r="EZ1" s="479"/>
      <c r="FA1" s="479"/>
      <c r="FB1" s="479"/>
      <c r="FC1" s="479"/>
      <c r="FD1" s="479"/>
      <c r="FE1" s="479"/>
      <c r="FF1" s="479"/>
      <c r="FG1" s="479"/>
      <c r="FH1" s="479"/>
      <c r="FI1" s="479"/>
      <c r="FJ1" s="479"/>
      <c r="FK1" s="479"/>
      <c r="FL1" s="479"/>
      <c r="FM1" s="479"/>
      <c r="FN1" s="479"/>
      <c r="FO1" s="479"/>
      <c r="FP1" s="479"/>
      <c r="FQ1" s="479"/>
      <c r="FR1" s="479"/>
      <c r="FS1" s="479"/>
      <c r="FT1" s="479"/>
      <c r="FU1" s="479"/>
      <c r="FV1" s="479"/>
      <c r="FW1" s="479"/>
      <c r="FX1" s="479"/>
      <c r="FY1" s="479"/>
      <c r="FZ1" s="479"/>
      <c r="GA1" s="479"/>
      <c r="GB1" s="479"/>
      <c r="GC1" s="479"/>
      <c r="GD1" s="479"/>
      <c r="GE1" s="479"/>
      <c r="GF1" s="479"/>
      <c r="GG1" s="479"/>
      <c r="GH1" s="479"/>
      <c r="GI1" s="479"/>
      <c r="GJ1" s="479"/>
      <c r="GK1" s="479"/>
      <c r="GL1" s="479"/>
      <c r="GM1" s="479"/>
      <c r="GN1" s="479"/>
      <c r="GO1" s="479"/>
      <c r="GP1" s="479"/>
      <c r="GQ1" s="479"/>
      <c r="GR1" s="479"/>
      <c r="GS1" s="479"/>
      <c r="GT1" s="479"/>
      <c r="GU1" s="479"/>
      <c r="GV1" s="479"/>
      <c r="GW1" s="479"/>
      <c r="GX1" s="479"/>
      <c r="GY1" s="479"/>
      <c r="GZ1" s="479"/>
      <c r="HA1" s="479"/>
      <c r="HB1" s="479"/>
      <c r="HC1" s="479"/>
      <c r="HD1" s="479"/>
      <c r="HE1" s="479"/>
      <c r="HF1" s="479"/>
      <c r="HG1" s="479"/>
      <c r="HH1" s="479"/>
      <c r="HI1" s="479"/>
      <c r="HJ1" s="479"/>
      <c r="HK1" s="479"/>
      <c r="HL1" s="479"/>
      <c r="HM1" s="479"/>
      <c r="HN1" s="479"/>
      <c r="HO1" s="479"/>
      <c r="HP1" s="479"/>
      <c r="HQ1" s="479"/>
      <c r="HR1" s="479"/>
      <c r="HS1" s="479"/>
      <c r="HT1" s="479"/>
      <c r="HU1" s="479"/>
      <c r="HV1" s="479"/>
      <c r="HW1" s="479"/>
      <c r="HX1" s="479"/>
      <c r="HY1" s="479"/>
      <c r="HZ1" s="479"/>
      <c r="IA1" s="479"/>
      <c r="IB1" s="479"/>
      <c r="IC1" s="479"/>
      <c r="ID1" s="479"/>
      <c r="IE1" s="479"/>
      <c r="IF1" s="479"/>
      <c r="IG1" s="479"/>
      <c r="IH1" s="479"/>
      <c r="II1" s="479"/>
      <c r="IJ1" s="479"/>
      <c r="IK1" s="479"/>
      <c r="IL1" s="479"/>
      <c r="IM1" s="479"/>
      <c r="IN1" s="479"/>
      <c r="IO1" s="479"/>
      <c r="IP1" s="479"/>
      <c r="IQ1" s="479"/>
      <c r="IR1" s="479"/>
      <c r="IS1" s="479"/>
      <c r="IT1" s="479"/>
      <c r="IU1" s="479"/>
      <c r="IV1" s="479"/>
    </row>
    <row r="2" spans="1:256" s="483" customFormat="1" ht="16.5" hidden="1" customHeight="1">
      <c r="A2" s="480"/>
      <c r="B2" s="480"/>
      <c r="C2" s="481"/>
      <c r="D2" s="480"/>
      <c r="E2" s="480"/>
      <c r="F2" s="480"/>
      <c r="G2" s="480"/>
      <c r="H2" s="480"/>
      <c r="I2" s="480"/>
      <c r="J2" s="480"/>
      <c r="K2" s="480"/>
      <c r="L2" s="480"/>
      <c r="M2" s="514"/>
      <c r="N2" s="514"/>
      <c r="O2" s="514"/>
      <c r="P2" s="514"/>
      <c r="Q2" s="515"/>
      <c r="R2" s="514"/>
      <c r="S2" s="482"/>
      <c r="T2" s="482"/>
      <c r="U2" s="482"/>
      <c r="V2" s="482"/>
      <c r="W2" s="481"/>
      <c r="X2" s="481"/>
      <c r="Y2" s="481"/>
      <c r="Z2" s="481"/>
      <c r="AA2" s="481"/>
      <c r="AB2" s="481"/>
      <c r="AC2" s="481"/>
      <c r="AD2" s="481"/>
      <c r="AE2" s="481"/>
      <c r="AF2" s="481"/>
      <c r="AG2" s="481"/>
      <c r="AH2" s="481"/>
      <c r="AI2" s="481"/>
      <c r="AJ2" s="481"/>
      <c r="AK2" s="481"/>
      <c r="AL2" s="481"/>
      <c r="AM2" s="481"/>
      <c r="AN2" s="481"/>
      <c r="AO2" s="481"/>
      <c r="AP2" s="481"/>
      <c r="AQ2" s="481"/>
      <c r="AR2" s="481"/>
      <c r="AS2" s="481"/>
      <c r="AT2" s="481"/>
      <c r="AU2" s="481"/>
      <c r="AV2" s="481"/>
      <c r="AW2" s="481"/>
      <c r="AX2" s="481"/>
      <c r="AY2" s="481"/>
      <c r="AZ2" s="481"/>
      <c r="BA2" s="481"/>
      <c r="BB2" s="481"/>
      <c r="BC2" s="481"/>
      <c r="BD2" s="481"/>
      <c r="BE2" s="481"/>
      <c r="BF2" s="481"/>
      <c r="BG2" s="481"/>
      <c r="BH2" s="481"/>
      <c r="BI2" s="481"/>
      <c r="BJ2" s="481"/>
      <c r="BK2" s="481"/>
      <c r="BL2" s="481"/>
      <c r="BM2" s="481"/>
      <c r="BN2" s="481"/>
      <c r="BO2" s="481"/>
      <c r="BP2" s="481"/>
      <c r="BQ2" s="481"/>
      <c r="BR2" s="481"/>
      <c r="BS2" s="481"/>
      <c r="BT2" s="481"/>
      <c r="BU2" s="481"/>
      <c r="BV2" s="481"/>
      <c r="BW2" s="481"/>
      <c r="BX2" s="481"/>
      <c r="BY2" s="481"/>
      <c r="BZ2" s="481"/>
      <c r="CA2" s="481"/>
      <c r="CB2" s="481"/>
      <c r="CC2" s="481"/>
      <c r="CD2" s="481"/>
      <c r="CE2" s="481"/>
      <c r="CF2" s="481"/>
      <c r="CG2" s="481"/>
      <c r="CH2" s="481"/>
      <c r="CI2" s="481"/>
      <c r="CJ2" s="481"/>
      <c r="CK2" s="481"/>
      <c r="CL2" s="481"/>
      <c r="CM2" s="481"/>
      <c r="CN2" s="481"/>
      <c r="CO2" s="481"/>
      <c r="CP2" s="481"/>
      <c r="CQ2" s="481"/>
      <c r="CR2" s="481"/>
      <c r="CS2" s="481"/>
      <c r="CT2" s="481"/>
      <c r="CU2" s="481"/>
      <c r="CV2" s="481"/>
      <c r="CW2" s="481"/>
      <c r="CX2" s="481"/>
      <c r="CY2" s="481"/>
      <c r="CZ2" s="481"/>
      <c r="DA2" s="481"/>
      <c r="DB2" s="481"/>
      <c r="DC2" s="481"/>
      <c r="DD2" s="481"/>
      <c r="DE2" s="481"/>
      <c r="DF2" s="481"/>
      <c r="DG2" s="481"/>
      <c r="DH2" s="481"/>
      <c r="DI2" s="481"/>
      <c r="DJ2" s="481"/>
      <c r="DK2" s="481"/>
      <c r="DL2" s="481"/>
      <c r="DM2" s="481"/>
      <c r="DN2" s="481"/>
      <c r="DO2" s="481"/>
      <c r="DP2" s="481"/>
      <c r="DQ2" s="481"/>
      <c r="DR2" s="481"/>
      <c r="DS2" s="481"/>
      <c r="DT2" s="481"/>
      <c r="DU2" s="481"/>
      <c r="DV2" s="481"/>
      <c r="DW2" s="481"/>
      <c r="DX2" s="481"/>
      <c r="DY2" s="481"/>
      <c r="DZ2" s="481"/>
      <c r="EA2" s="481"/>
      <c r="EB2" s="481"/>
      <c r="EC2" s="481"/>
      <c r="ED2" s="481"/>
      <c r="EE2" s="481"/>
      <c r="EF2" s="481"/>
      <c r="EG2" s="481"/>
      <c r="EH2" s="481"/>
      <c r="EI2" s="481"/>
      <c r="EJ2" s="481"/>
      <c r="EK2" s="481"/>
      <c r="EL2" s="481"/>
      <c r="EM2" s="481"/>
      <c r="EN2" s="481"/>
      <c r="EO2" s="481"/>
      <c r="EP2" s="481"/>
      <c r="EQ2" s="481"/>
      <c r="ER2" s="481"/>
      <c r="ES2" s="481"/>
      <c r="ET2" s="481"/>
    </row>
    <row r="3" spans="1:256" s="129" customFormat="1" ht="3" customHeight="1">
      <c r="A3" s="128"/>
      <c r="B3" s="35"/>
      <c r="C3" s="330"/>
      <c r="D3" s="100"/>
      <c r="E3" s="100"/>
      <c r="F3" s="100"/>
      <c r="G3" s="100"/>
      <c r="H3" s="100"/>
      <c r="I3" s="100"/>
      <c r="J3" s="100"/>
      <c r="K3" s="100"/>
      <c r="L3" s="333"/>
      <c r="M3" s="293"/>
      <c r="N3" s="293"/>
      <c r="O3" s="293"/>
      <c r="P3" s="293"/>
      <c r="Q3" s="478"/>
      <c r="R3" s="293"/>
      <c r="S3" s="474"/>
      <c r="T3" s="474"/>
      <c r="U3" s="474"/>
      <c r="V3" s="474"/>
    </row>
    <row r="4" spans="1:256" s="129" customFormat="1" ht="22.5">
      <c r="A4" s="128"/>
      <c r="B4" s="35"/>
      <c r="C4" s="330"/>
      <c r="D4" s="822" t="s">
        <v>428</v>
      </c>
      <c r="E4" s="823"/>
      <c r="F4" s="823"/>
      <c r="G4" s="823"/>
      <c r="H4" s="824"/>
      <c r="I4" s="575"/>
      <c r="M4" s="293"/>
      <c r="N4" s="293"/>
      <c r="O4" s="293"/>
      <c r="P4" s="293"/>
      <c r="Q4" s="478"/>
      <c r="R4" s="293"/>
      <c r="S4" s="474"/>
      <c r="T4" s="474"/>
      <c r="U4" s="474"/>
      <c r="V4" s="474"/>
    </row>
    <row r="5" spans="1:256" s="129" customFormat="1" ht="3" hidden="1" customHeight="1">
      <c r="A5" s="128"/>
      <c r="B5" s="35"/>
      <c r="C5" s="330"/>
      <c r="D5" s="100"/>
      <c r="E5" s="100"/>
      <c r="F5" s="100"/>
      <c r="G5" s="100"/>
      <c r="H5" s="334"/>
      <c r="I5" s="334"/>
      <c r="J5" s="334"/>
      <c r="K5" s="334"/>
      <c r="L5" s="335"/>
      <c r="M5" s="293"/>
      <c r="N5" s="293"/>
      <c r="O5" s="293"/>
      <c r="P5" s="293"/>
      <c r="Q5" s="478"/>
      <c r="R5" s="293"/>
      <c r="S5" s="474"/>
      <c r="T5" s="474"/>
      <c r="U5" s="474"/>
      <c r="V5" s="474"/>
    </row>
    <row r="6" spans="1:256" s="129" customFormat="1" ht="20.100000000000001" hidden="1" customHeight="1">
      <c r="A6" s="336"/>
      <c r="B6" s="336"/>
      <c r="C6" s="330"/>
      <c r="D6" s="825"/>
      <c r="E6" s="825"/>
      <c r="F6" s="826" t="s">
        <v>86</v>
      </c>
      <c r="G6" s="826"/>
      <c r="H6" s="334"/>
      <c r="I6" s="334"/>
      <c r="J6" s="337"/>
      <c r="K6" s="338"/>
      <c r="L6" s="338"/>
      <c r="M6" s="293"/>
      <c r="N6" s="293"/>
      <c r="O6" s="293"/>
      <c r="P6" s="293"/>
      <c r="Q6" s="478"/>
      <c r="R6" s="293"/>
      <c r="S6" s="474"/>
      <c r="T6" s="474"/>
      <c r="U6" s="474"/>
      <c r="V6" s="474"/>
    </row>
    <row r="7" spans="1:256" ht="3" customHeight="1"/>
    <row r="8" spans="1:256" s="129" customFormat="1">
      <c r="A8" s="128"/>
      <c r="B8" s="35"/>
      <c r="C8" s="330"/>
      <c r="D8" s="813" t="s">
        <v>18</v>
      </c>
      <c r="E8" s="813"/>
      <c r="F8" s="813" t="s">
        <v>429</v>
      </c>
      <c r="G8" s="813"/>
      <c r="H8" s="813"/>
      <c r="I8" s="827" t="s">
        <v>430</v>
      </c>
      <c r="J8" s="827"/>
      <c r="K8" s="827"/>
      <c r="L8" s="827"/>
      <c r="M8" s="293"/>
      <c r="N8" s="293"/>
      <c r="O8" s="293"/>
      <c r="P8" s="293"/>
      <c r="Q8" s="478"/>
      <c r="R8" s="293"/>
      <c r="S8" s="474"/>
      <c r="T8" s="474"/>
      <c r="U8" s="474"/>
      <c r="V8" s="474"/>
    </row>
    <row r="9" spans="1:256" s="129" customFormat="1" ht="20.25" customHeight="1">
      <c r="A9" s="128"/>
      <c r="B9" s="35"/>
      <c r="C9" s="330"/>
      <c r="D9" s="340" t="s">
        <v>94</v>
      </c>
      <c r="E9" s="340" t="s">
        <v>431</v>
      </c>
      <c r="F9" s="818" t="s">
        <v>94</v>
      </c>
      <c r="G9" s="819"/>
      <c r="H9" s="341" t="s">
        <v>431</v>
      </c>
      <c r="I9" s="820" t="s">
        <v>94</v>
      </c>
      <c r="J9" s="820"/>
      <c r="K9" s="341" t="s">
        <v>431</v>
      </c>
      <c r="L9" s="341" t="s">
        <v>432</v>
      </c>
      <c r="M9" s="293"/>
      <c r="N9" s="293"/>
      <c r="O9" s="293"/>
      <c r="P9" s="293"/>
      <c r="Q9" s="478"/>
      <c r="R9" s="293"/>
      <c r="S9" s="474"/>
      <c r="T9" s="474"/>
      <c r="U9" s="474"/>
      <c r="V9" s="474"/>
    </row>
    <row r="10" spans="1:256" ht="12" customHeight="1">
      <c r="C10" s="349"/>
      <c r="D10" s="472" t="s">
        <v>95</v>
      </c>
      <c r="E10" s="472" t="s">
        <v>51</v>
      </c>
      <c r="F10" s="821" t="s">
        <v>52</v>
      </c>
      <c r="G10" s="821"/>
      <c r="H10" s="472" t="s">
        <v>53</v>
      </c>
      <c r="I10" s="821" t="s">
        <v>70</v>
      </c>
      <c r="J10" s="821"/>
      <c r="K10" s="472" t="s">
        <v>71</v>
      </c>
      <c r="L10" s="472" t="s">
        <v>185</v>
      </c>
      <c r="M10" s="363"/>
      <c r="N10" s="363"/>
      <c r="O10" s="363"/>
      <c r="P10" s="363"/>
      <c r="Q10" s="339"/>
      <c r="R10" s="363"/>
      <c r="S10" s="473"/>
      <c r="T10" s="473"/>
      <c r="U10" s="473"/>
      <c r="V10" s="473"/>
    </row>
    <row r="11" spans="1:256" s="129" customFormat="1" hidden="1">
      <c r="A11" s="35"/>
      <c r="B11" s="35"/>
      <c r="C11" s="330"/>
      <c r="D11" s="342">
        <v>0</v>
      </c>
      <c r="E11" s="343"/>
      <c r="F11" s="193"/>
      <c r="G11" s="193"/>
      <c r="H11" s="344"/>
      <c r="I11" s="345"/>
      <c r="J11" s="193"/>
      <c r="K11" s="344"/>
      <c r="L11" s="346"/>
      <c r="M11" s="518" t="s">
        <v>562</v>
      </c>
      <c r="N11" s="293"/>
      <c r="O11" s="293"/>
      <c r="P11" s="293" t="s">
        <v>560</v>
      </c>
      <c r="Q11" s="478" t="s">
        <v>561</v>
      </c>
      <c r="R11" s="293" t="s">
        <v>626</v>
      </c>
      <c r="S11" s="474"/>
      <c r="T11" s="474"/>
      <c r="U11" s="474"/>
      <c r="V11" s="474"/>
    </row>
    <row r="12" spans="1:256" s="365" customFormat="1" ht="0.95" customHeight="1">
      <c r="A12" s="88"/>
      <c r="B12" s="235" t="s">
        <v>436</v>
      </c>
      <c r="C12" s="812"/>
      <c r="D12" s="813">
        <v>1</v>
      </c>
      <c r="E12" s="814" t="s">
        <v>1811</v>
      </c>
      <c r="F12" s="773"/>
      <c r="G12" s="764">
        <v>0</v>
      </c>
      <c r="H12" s="475"/>
      <c r="I12" s="350"/>
      <c r="J12" s="513" t="s">
        <v>559</v>
      </c>
      <c r="K12" s="716"/>
      <c r="L12" s="366"/>
      <c r="M12" s="738">
        <f>mergeValue(H12)</f>
        <v>0</v>
      </c>
      <c r="N12" s="735"/>
      <c r="O12" s="735"/>
      <c r="P12" s="738" t="str">
        <f>IF(ISERROR(MATCH(Q12,MODesc,0)),"n","y")</f>
        <v>n</v>
      </c>
      <c r="Q12" s="735" t="s">
        <v>1811</v>
      </c>
      <c r="R12" s="738" t="str">
        <f>K12&amp;"("&amp;L12&amp;")"</f>
        <v>()</v>
      </c>
      <c r="S12" s="235"/>
      <c r="T12" s="235"/>
      <c r="U12" s="348"/>
      <c r="V12" s="235"/>
      <c r="W12" s="235"/>
      <c r="X12" s="235"/>
      <c r="Y12" s="364"/>
      <c r="Z12" s="364"/>
      <c r="AA12" s="747"/>
      <c r="AB12" s="747"/>
      <c r="AC12" s="747"/>
      <c r="AD12" s="747"/>
      <c r="AE12" s="747"/>
      <c r="AF12" s="747"/>
      <c r="AG12" s="747"/>
      <c r="AH12" s="747"/>
      <c r="AI12" s="747"/>
      <c r="AJ12" s="747"/>
      <c r="AK12" s="747"/>
      <c r="AL12" s="747"/>
      <c r="AM12" s="747"/>
      <c r="AN12" s="747"/>
      <c r="AO12" s="747"/>
      <c r="AP12" s="747"/>
      <c r="AQ12" s="747"/>
      <c r="AR12" s="747"/>
      <c r="AS12" s="747"/>
      <c r="AT12" s="747"/>
      <c r="AU12" s="747"/>
      <c r="AV12" s="747"/>
      <c r="AW12" s="747"/>
      <c r="AX12" s="747"/>
      <c r="AY12" s="747"/>
      <c r="AZ12" s="747"/>
      <c r="BA12" s="747"/>
      <c r="BB12" s="747"/>
      <c r="BC12" s="747"/>
      <c r="BD12" s="747"/>
      <c r="BE12" s="747"/>
      <c r="BF12" s="747"/>
      <c r="BG12" s="747"/>
      <c r="BH12" s="747"/>
      <c r="BI12" s="747"/>
      <c r="BJ12" s="747"/>
      <c r="BK12" s="747"/>
      <c r="BL12" s="747"/>
      <c r="BM12" s="747"/>
      <c r="BN12" s="747"/>
      <c r="BO12" s="747"/>
      <c r="BP12" s="747"/>
      <c r="BQ12" s="747"/>
      <c r="BR12" s="747"/>
      <c r="BS12" s="747"/>
      <c r="BT12" s="747"/>
      <c r="BU12" s="747"/>
      <c r="BV12" s="364"/>
      <c r="BW12" s="364"/>
      <c r="BX12" s="364"/>
      <c r="BY12" s="364"/>
      <c r="BZ12" s="364"/>
      <c r="CA12" s="364"/>
      <c r="CB12" s="364"/>
      <c r="CC12" s="364"/>
      <c r="CD12" s="364"/>
      <c r="CE12" s="364"/>
    </row>
    <row r="13" spans="1:256" s="365" customFormat="1" ht="0.95" customHeight="1">
      <c r="A13" s="88"/>
      <c r="B13" s="235" t="s">
        <v>436</v>
      </c>
      <c r="C13" s="812"/>
      <c r="D13" s="813"/>
      <c r="E13" s="815"/>
      <c r="F13" s="816"/>
      <c r="G13" s="813">
        <v>1</v>
      </c>
      <c r="H13" s="811" t="s">
        <v>929</v>
      </c>
      <c r="I13" s="350"/>
      <c r="J13" s="513" t="s">
        <v>559</v>
      </c>
      <c r="K13" s="716"/>
      <c r="L13" s="366"/>
      <c r="M13" s="738" t="str">
        <f>mergeValue(H13)</f>
        <v>Егорлыкский район</v>
      </c>
      <c r="N13" s="735"/>
      <c r="O13" s="735"/>
      <c r="P13" s="735"/>
      <c r="Q13" s="735"/>
      <c r="R13" s="738" t="str">
        <f>K13&amp;"("&amp;L13&amp;")"</f>
        <v>()</v>
      </c>
      <c r="S13" s="235"/>
      <c r="T13" s="235"/>
      <c r="U13" s="348"/>
      <c r="V13" s="235"/>
      <c r="W13" s="235"/>
      <c r="X13" s="235"/>
      <c r="Y13" s="364"/>
      <c r="Z13" s="364"/>
      <c r="AA13" s="747"/>
      <c r="AB13" s="747"/>
      <c r="AC13" s="747"/>
      <c r="AD13" s="747"/>
      <c r="AE13" s="747"/>
      <c r="AF13" s="747"/>
      <c r="AG13" s="747"/>
      <c r="AH13" s="747"/>
      <c r="AI13" s="747"/>
      <c r="AJ13" s="747"/>
      <c r="AK13" s="747"/>
      <c r="AL13" s="747"/>
      <c r="AM13" s="747"/>
      <c r="AN13" s="747"/>
      <c r="AO13" s="747"/>
      <c r="AP13" s="747"/>
      <c r="AQ13" s="747"/>
      <c r="AR13" s="747"/>
      <c r="AS13" s="747"/>
      <c r="AT13" s="747"/>
      <c r="AU13" s="747"/>
      <c r="AV13" s="747"/>
      <c r="AW13" s="747"/>
      <c r="AX13" s="747"/>
      <c r="AY13" s="747"/>
      <c r="AZ13" s="747"/>
      <c r="BA13" s="747"/>
      <c r="BB13" s="747"/>
      <c r="BC13" s="747"/>
      <c r="BD13" s="747"/>
      <c r="BE13" s="747"/>
      <c r="BF13" s="747"/>
      <c r="BG13" s="747"/>
      <c r="BH13" s="747"/>
      <c r="BI13" s="747"/>
      <c r="BJ13" s="747"/>
      <c r="BK13" s="747"/>
      <c r="BL13" s="747"/>
      <c r="BM13" s="747"/>
      <c r="BN13" s="747"/>
      <c r="BO13" s="747"/>
      <c r="BP13" s="747"/>
      <c r="BQ13" s="747"/>
      <c r="BR13" s="747"/>
      <c r="BS13" s="747"/>
      <c r="BT13" s="747"/>
      <c r="BU13" s="747"/>
      <c r="BV13" s="364"/>
      <c r="BW13" s="364"/>
      <c r="BX13" s="364"/>
      <c r="BY13" s="364"/>
      <c r="BZ13" s="364"/>
      <c r="CA13" s="364"/>
      <c r="CB13" s="364"/>
      <c r="CC13" s="364"/>
      <c r="CD13" s="364"/>
      <c r="CE13" s="364"/>
    </row>
    <row r="14" spans="1:256" s="365" customFormat="1" ht="15" customHeight="1">
      <c r="A14" s="88"/>
      <c r="B14" s="235" t="s">
        <v>436</v>
      </c>
      <c r="C14" s="812"/>
      <c r="D14" s="813"/>
      <c r="E14" s="815"/>
      <c r="F14" s="817"/>
      <c r="G14" s="813"/>
      <c r="H14" s="811"/>
      <c r="I14" s="782"/>
      <c r="J14" s="764">
        <v>1</v>
      </c>
      <c r="K14" s="772" t="s">
        <v>935</v>
      </c>
      <c r="L14" s="347" t="s">
        <v>936</v>
      </c>
      <c r="M14" s="738" t="str">
        <f>mergeValue(H14)</f>
        <v>Егорлыкский район</v>
      </c>
      <c r="N14" s="735"/>
      <c r="O14" s="735"/>
      <c r="P14" s="735"/>
      <c r="Q14" s="735"/>
      <c r="R14" s="738" t="str">
        <f>K14&amp;" ("&amp;L14&amp;")"</f>
        <v>Егорлыкское сельское поселение (60615417)</v>
      </c>
      <c r="S14" s="235"/>
      <c r="T14" s="235"/>
      <c r="U14" s="348"/>
      <c r="V14" s="235"/>
      <c r="W14" s="235"/>
      <c r="X14" s="235"/>
      <c r="Y14" s="364"/>
      <c r="Z14" s="364"/>
      <c r="AA14" s="747"/>
      <c r="AB14" s="747"/>
      <c r="AC14" s="747"/>
      <c r="AD14" s="747"/>
      <c r="AE14" s="747"/>
      <c r="AF14" s="747"/>
      <c r="AG14" s="747"/>
      <c r="AH14" s="747"/>
      <c r="AI14" s="747"/>
      <c r="AJ14" s="747"/>
      <c r="AK14" s="747"/>
      <c r="AL14" s="747"/>
      <c r="AM14" s="747"/>
      <c r="AN14" s="747"/>
      <c r="AO14" s="747"/>
      <c r="AP14" s="747"/>
      <c r="AQ14" s="747"/>
      <c r="AR14" s="747"/>
      <c r="AS14" s="747"/>
      <c r="AT14" s="747"/>
      <c r="AU14" s="747"/>
      <c r="AV14" s="747"/>
      <c r="AW14" s="747"/>
      <c r="AX14" s="747"/>
      <c r="AY14" s="747"/>
      <c r="AZ14" s="747"/>
      <c r="BA14" s="747"/>
      <c r="BB14" s="747"/>
      <c r="BC14" s="747"/>
      <c r="BD14" s="747"/>
      <c r="BE14" s="747"/>
      <c r="BF14" s="747"/>
      <c r="BG14" s="747"/>
      <c r="BH14" s="747"/>
      <c r="BI14" s="747"/>
      <c r="BJ14" s="747"/>
      <c r="BK14" s="747"/>
      <c r="BL14" s="747"/>
      <c r="BM14" s="747"/>
      <c r="BN14" s="747"/>
      <c r="BO14" s="747"/>
      <c r="BP14" s="747"/>
      <c r="BQ14" s="747"/>
      <c r="BR14" s="747"/>
      <c r="BS14" s="747"/>
      <c r="BT14" s="747"/>
      <c r="BU14" s="747"/>
      <c r="BV14" s="364"/>
      <c r="BW14" s="364"/>
      <c r="BX14" s="364"/>
      <c r="BY14" s="364"/>
      <c r="BZ14" s="364"/>
      <c r="CA14" s="364"/>
      <c r="CB14" s="364"/>
      <c r="CC14" s="364"/>
      <c r="CD14" s="364"/>
      <c r="CE14" s="364"/>
    </row>
    <row r="15" spans="1:256" s="129" customFormat="1" ht="0.95" customHeight="1">
      <c r="A15" s="35"/>
      <c r="B15" s="35" t="s">
        <v>433</v>
      </c>
      <c r="C15" s="330"/>
      <c r="D15" s="350"/>
      <c r="E15" s="282"/>
      <c r="F15" s="352"/>
      <c r="G15" s="352"/>
      <c r="H15" s="352"/>
      <c r="I15" s="352"/>
      <c r="J15" s="352"/>
      <c r="K15" s="352"/>
      <c r="L15" s="353"/>
      <c r="M15" s="518"/>
      <c r="N15" s="293"/>
      <c r="O15" s="293"/>
      <c r="P15" s="293"/>
      <c r="Q15" s="478" t="s">
        <v>21</v>
      </c>
      <c r="R15" s="293"/>
      <c r="S15" s="474"/>
      <c r="T15" s="474"/>
      <c r="U15" s="474"/>
      <c r="V15" s="474"/>
    </row>
    <row r="16" spans="1:256" s="129" customFormat="1" ht="21" customHeight="1">
      <c r="A16" s="128"/>
      <c r="B16" s="35"/>
      <c r="C16" s="332"/>
      <c r="D16" s="354"/>
      <c r="E16" s="354"/>
      <c r="F16" s="354"/>
      <c r="G16" s="354"/>
      <c r="H16" s="354"/>
      <c r="I16" s="354"/>
      <c r="J16" s="354"/>
      <c r="K16" s="354"/>
      <c r="L16" s="354"/>
      <c r="M16" s="293"/>
      <c r="N16" s="293"/>
      <c r="O16" s="293"/>
      <c r="P16" s="293"/>
      <c r="Q16" s="478"/>
      <c r="R16" s="293"/>
      <c r="S16" s="474"/>
      <c r="T16" s="474"/>
      <c r="U16" s="474"/>
      <c r="V16" s="474"/>
    </row>
    <row r="17" spans="1:22" s="129" customFormat="1">
      <c r="A17" s="128"/>
      <c r="B17" s="35"/>
      <c r="C17" s="332"/>
      <c r="D17" s="35"/>
      <c r="E17" s="35"/>
      <c r="F17" s="35"/>
      <c r="G17" s="35"/>
      <c r="H17" s="35"/>
      <c r="I17" s="35"/>
      <c r="J17" s="35"/>
      <c r="K17" s="35"/>
      <c r="L17" s="35"/>
      <c r="M17" s="293"/>
      <c r="N17" s="293"/>
      <c r="O17" s="293"/>
      <c r="P17" s="293"/>
      <c r="Q17" s="478"/>
      <c r="R17" s="293"/>
      <c r="S17" s="474"/>
      <c r="T17" s="474"/>
      <c r="U17" s="474"/>
      <c r="V17" s="474"/>
    </row>
    <row r="18" spans="1:22" s="129" customFormat="1" ht="0.75" customHeight="1">
      <c r="A18" s="128"/>
      <c r="B18" s="35"/>
      <c r="C18" s="332"/>
      <c r="D18" s="35"/>
      <c r="E18" s="35"/>
      <c r="F18" s="35"/>
      <c r="G18" s="35"/>
      <c r="H18" s="35"/>
      <c r="I18" s="35"/>
      <c r="J18" s="35"/>
      <c r="K18" s="35"/>
      <c r="L18" s="35"/>
      <c r="M18" s="293"/>
      <c r="N18" s="293"/>
      <c r="O18" s="293"/>
      <c r="P18" s="293"/>
      <c r="Q18" s="478"/>
      <c r="R18" s="293"/>
      <c r="S18" s="474"/>
      <c r="T18" s="474"/>
      <c r="U18" s="474"/>
      <c r="V18" s="474"/>
    </row>
    <row r="19" spans="1:22" s="356" customFormat="1" ht="10.5">
      <c r="A19" s="355"/>
      <c r="C19" s="357"/>
      <c r="D19" s="358"/>
      <c r="E19" s="358"/>
      <c r="M19" s="293"/>
      <c r="N19" s="293"/>
      <c r="O19" s="293"/>
      <c r="P19" s="293"/>
      <c r="Q19" s="478"/>
      <c r="R19" s="293"/>
      <c r="S19" s="474"/>
      <c r="T19" s="474"/>
      <c r="U19" s="474"/>
      <c r="V19" s="474"/>
    </row>
    <row r="20" spans="1:22" s="356" customFormat="1" ht="10.5">
      <c r="A20" s="355"/>
      <c r="C20" s="357"/>
      <c r="D20" s="358"/>
      <c r="E20" s="358"/>
      <c r="M20" s="293"/>
      <c r="N20" s="293"/>
      <c r="O20" s="293"/>
      <c r="P20" s="293"/>
      <c r="Q20" s="478"/>
      <c r="R20" s="293"/>
      <c r="S20" s="474"/>
      <c r="T20" s="474"/>
      <c r="U20" s="474"/>
      <c r="V20" s="474"/>
    </row>
  </sheetData>
  <sheetProtection algorithmName="SHA-512" hashValue="msP8K32yT0h91VSOI4DaLmGRTOLsOYJ4I0QKECZPO1jJ0Zg4sNIDLhh6T9yDobD/4HXaokCjbJTjlo6lsIEHyQ==" saltValue="8LElP/HpWbxPj2LyG9MblQ==" spinCount="100000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5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177</v>
      </c>
    </row>
    <row r="4" spans="1:19" s="12" customFormat="1" ht="17.100000000000001" customHeight="1">
      <c r="C4" s="47"/>
      <c r="D4" s="126"/>
      <c r="E4" s="127"/>
    </row>
    <row r="7" spans="1:19" s="34" customFormat="1" ht="17.100000000000001" customHeight="1">
      <c r="A7" s="34" t="s">
        <v>0</v>
      </c>
    </row>
    <row r="8" spans="1:19" ht="17.100000000000001" customHeight="1">
      <c r="G8" s="94"/>
      <c r="H8" s="94"/>
      <c r="I8" s="94"/>
      <c r="M8" s="42"/>
    </row>
    <row r="9" spans="1:19" s="102" customFormat="1" ht="17.100000000000001" customHeight="1">
      <c r="A9" s="284"/>
      <c r="C9" s="181"/>
      <c r="D9" s="832">
        <v>1</v>
      </c>
      <c r="E9" s="969"/>
      <c r="F9" s="973"/>
      <c r="G9" s="977" t="s">
        <v>87</v>
      </c>
      <c r="H9" s="832"/>
      <c r="I9" s="832">
        <v>1</v>
      </c>
      <c r="J9" s="971"/>
      <c r="K9" s="869" t="s">
        <v>87</v>
      </c>
      <c r="L9" s="837"/>
      <c r="M9" s="837" t="s">
        <v>95</v>
      </c>
      <c r="N9" s="967"/>
      <c r="O9" s="869" t="s">
        <v>87</v>
      </c>
      <c r="P9" s="307"/>
      <c r="Q9" s="307" t="s">
        <v>95</v>
      </c>
      <c r="R9" s="775"/>
      <c r="S9" s="414"/>
    </row>
    <row r="10" spans="1:19" s="102" customFormat="1" ht="17.100000000000001" customHeight="1">
      <c r="A10" s="284"/>
      <c r="C10" s="181"/>
      <c r="D10" s="833"/>
      <c r="E10" s="970"/>
      <c r="F10" s="974"/>
      <c r="G10" s="833"/>
      <c r="H10" s="833"/>
      <c r="I10" s="833"/>
      <c r="J10" s="972"/>
      <c r="K10" s="833"/>
      <c r="L10" s="833"/>
      <c r="M10" s="833"/>
      <c r="N10" s="968"/>
      <c r="O10" s="833"/>
      <c r="P10" s="308"/>
      <c r="Q10" s="121"/>
      <c r="R10" s="121" t="s">
        <v>696</v>
      </c>
      <c r="S10" s="122"/>
    </row>
    <row r="11" spans="1:19" s="102" customFormat="1" ht="17.100000000000001" customHeight="1">
      <c r="A11" s="284"/>
      <c r="C11" s="181"/>
      <c r="D11" s="833"/>
      <c r="E11" s="970"/>
      <c r="F11" s="974"/>
      <c r="G11" s="833"/>
      <c r="H11" s="833"/>
      <c r="I11" s="833"/>
      <c r="J11" s="972"/>
      <c r="K11" s="833"/>
      <c r="L11" s="120"/>
      <c r="M11" s="121"/>
      <c r="N11" s="121" t="s">
        <v>443</v>
      </c>
      <c r="O11" s="121"/>
      <c r="P11" s="121"/>
      <c r="Q11" s="121"/>
      <c r="R11" s="121"/>
      <c r="S11" s="122"/>
    </row>
    <row r="12" spans="1:19" s="102" customFormat="1" ht="17.25" customHeight="1">
      <c r="A12" s="284"/>
      <c r="C12" s="181"/>
      <c r="D12" s="833"/>
      <c r="E12" s="970"/>
      <c r="F12" s="974"/>
      <c r="G12" s="833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285"/>
    </row>
    <row r="14" spans="1:19" ht="16.5" customHeight="1">
      <c r="A14" s="284"/>
      <c r="B14" s="102"/>
      <c r="C14" s="181"/>
      <c r="D14" s="979"/>
      <c r="E14" s="975"/>
      <c r="F14" s="976"/>
      <c r="G14" s="978"/>
      <c r="H14" s="832"/>
      <c r="I14" s="832">
        <v>1</v>
      </c>
      <c r="J14" s="971"/>
      <c r="K14" s="869" t="s">
        <v>87</v>
      </c>
      <c r="L14" s="837"/>
      <c r="M14" s="837" t="s">
        <v>95</v>
      </c>
      <c r="N14" s="967"/>
      <c r="O14" s="869" t="s">
        <v>87</v>
      </c>
      <c r="P14" s="307"/>
      <c r="Q14" s="307" t="s">
        <v>95</v>
      </c>
      <c r="R14" s="775"/>
      <c r="S14" s="414"/>
    </row>
    <row r="15" spans="1:19" ht="17.100000000000001" customHeight="1">
      <c r="A15" s="284"/>
      <c r="B15" s="102"/>
      <c r="C15" s="181"/>
      <c r="D15" s="979"/>
      <c r="E15" s="975"/>
      <c r="F15" s="976"/>
      <c r="G15" s="978"/>
      <c r="H15" s="832"/>
      <c r="I15" s="832"/>
      <c r="J15" s="972"/>
      <c r="K15" s="869"/>
      <c r="L15" s="837"/>
      <c r="M15" s="837"/>
      <c r="N15" s="968"/>
      <c r="O15" s="869"/>
      <c r="P15" s="308"/>
      <c r="Q15" s="121"/>
      <c r="R15" s="121" t="s">
        <v>696</v>
      </c>
      <c r="S15" s="122"/>
    </row>
    <row r="16" spans="1:19" ht="17.100000000000001" customHeight="1">
      <c r="A16" s="284"/>
      <c r="B16" s="102"/>
      <c r="C16" s="181"/>
      <c r="D16" s="979"/>
      <c r="E16" s="975"/>
      <c r="F16" s="976"/>
      <c r="G16" s="978"/>
      <c r="H16" s="832"/>
      <c r="I16" s="832"/>
      <c r="J16" s="972"/>
      <c r="K16" s="869"/>
      <c r="L16" s="120"/>
      <c r="M16" s="121"/>
      <c r="N16" s="121" t="s">
        <v>443</v>
      </c>
      <c r="O16" s="121"/>
      <c r="P16" s="121"/>
      <c r="Q16" s="121"/>
      <c r="R16" s="121"/>
      <c r="S16" s="122"/>
    </row>
    <row r="17" spans="1:36" ht="17.100000000000001" customHeight="1">
      <c r="A17" s="284"/>
      <c r="B17" s="102"/>
      <c r="C17" s="181"/>
      <c r="D17" s="979"/>
      <c r="E17" s="975"/>
      <c r="F17" s="976"/>
      <c r="G17" s="978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285"/>
    </row>
    <row r="19" spans="1:36" s="34" customFormat="1" ht="17.100000000000001" hidden="1" customHeight="1">
      <c r="A19" s="34" t="s">
        <v>15</v>
      </c>
      <c r="C19" s="34" t="s">
        <v>95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912" t="s">
        <v>300</v>
      </c>
      <c r="P25" s="912"/>
      <c r="Q25" s="912"/>
      <c r="R25" s="914" t="s">
        <v>272</v>
      </c>
      <c r="S25" s="914"/>
      <c r="T25" s="914"/>
      <c r="U25" s="892" t="s">
        <v>343</v>
      </c>
      <c r="W25" s="961"/>
    </row>
    <row r="26" spans="1:36" ht="17.100000000000001" hidden="1" customHeight="1">
      <c r="O26" s="962" t="s">
        <v>701</v>
      </c>
      <c r="P26" s="962" t="s">
        <v>273</v>
      </c>
      <c r="Q26" s="962"/>
      <c r="R26" s="914"/>
      <c r="S26" s="914"/>
      <c r="T26" s="914"/>
      <c r="U26" s="892"/>
      <c r="W26" s="961"/>
    </row>
    <row r="27" spans="1:36" ht="37.5" hidden="1" customHeight="1">
      <c r="O27" s="962"/>
      <c r="P27" s="104" t="s">
        <v>702</v>
      </c>
      <c r="Q27" s="104" t="s">
        <v>6</v>
      </c>
      <c r="R27" s="105" t="s">
        <v>276</v>
      </c>
      <c r="S27" s="913" t="s">
        <v>275</v>
      </c>
      <c r="T27" s="913"/>
      <c r="U27" s="892"/>
      <c r="W27" s="961"/>
    </row>
    <row r="28" spans="1:36" ht="17.100000000000001" hidden="1" customHeight="1">
      <c r="G28" s="177"/>
      <c r="H28" s="177"/>
      <c r="I28" s="177"/>
      <c r="J28" s="177"/>
      <c r="K28" s="177"/>
      <c r="L28" s="125"/>
      <c r="M28" s="570" t="s">
        <v>185</v>
      </c>
      <c r="N28" s="571"/>
      <c r="O28" s="966"/>
      <c r="P28" s="966"/>
      <c r="Q28" s="966"/>
      <c r="R28" s="966"/>
      <c r="S28" s="966"/>
      <c r="T28" s="966"/>
      <c r="U28" s="966"/>
      <c r="V28" s="125"/>
      <c r="W28" s="125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</row>
    <row r="29" spans="1:36" s="35" customFormat="1" ht="22.5" hidden="1">
      <c r="A29" s="881">
        <v>1</v>
      </c>
      <c r="B29" s="316"/>
      <c r="C29" s="316"/>
      <c r="D29" s="316"/>
      <c r="E29" s="317"/>
      <c r="F29" s="467"/>
      <c r="G29" s="467"/>
      <c r="H29" s="467"/>
      <c r="I29" s="318"/>
      <c r="J29" s="177"/>
      <c r="K29" s="177"/>
      <c r="L29" s="315">
        <f>mergeValue(A29)</f>
        <v>1</v>
      </c>
      <c r="M29" s="569" t="s">
        <v>23</v>
      </c>
      <c r="N29" s="553"/>
      <c r="O29" s="936"/>
      <c r="P29" s="937"/>
      <c r="Q29" s="937"/>
      <c r="R29" s="937"/>
      <c r="S29" s="937"/>
      <c r="T29" s="937"/>
      <c r="U29" s="937"/>
      <c r="V29" s="938"/>
      <c r="W29" s="581" t="s">
        <v>513</v>
      </c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</row>
    <row r="30" spans="1:36" s="35" customFormat="1" ht="22.5" hidden="1">
      <c r="A30" s="881"/>
      <c r="B30" s="881">
        <v>1</v>
      </c>
      <c r="C30" s="316"/>
      <c r="D30" s="316"/>
      <c r="E30" s="467"/>
      <c r="F30" s="467"/>
      <c r="G30" s="467"/>
      <c r="H30" s="467"/>
      <c r="I30" s="194"/>
      <c r="J30" s="178"/>
      <c r="L30" s="315" t="str">
        <f>mergeValue(A30) &amp;"."&amp; mergeValue(B30)</f>
        <v>1.1</v>
      </c>
      <c r="M30" s="157" t="s">
        <v>18</v>
      </c>
      <c r="N30" s="267"/>
      <c r="O30" s="936"/>
      <c r="P30" s="937"/>
      <c r="Q30" s="937"/>
      <c r="R30" s="937"/>
      <c r="S30" s="937"/>
      <c r="T30" s="937"/>
      <c r="U30" s="937"/>
      <c r="V30" s="938"/>
      <c r="W30" s="268" t="s">
        <v>514</v>
      </c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</row>
    <row r="31" spans="1:36" s="35" customFormat="1" ht="45" hidden="1">
      <c r="A31" s="881"/>
      <c r="B31" s="881"/>
      <c r="C31" s="881">
        <v>1</v>
      </c>
      <c r="D31" s="316"/>
      <c r="E31" s="467"/>
      <c r="F31" s="467"/>
      <c r="G31" s="467"/>
      <c r="H31" s="467"/>
      <c r="I31" s="319"/>
      <c r="J31" s="178"/>
      <c r="K31" s="100"/>
      <c r="L31" s="315" t="str">
        <f>mergeValue(A31) &amp;"."&amp; mergeValue(B31)&amp;"."&amp; mergeValue(C31)</f>
        <v>1.1.1</v>
      </c>
      <c r="M31" s="158" t="s">
        <v>646</v>
      </c>
      <c r="N31" s="267"/>
      <c r="O31" s="936"/>
      <c r="P31" s="937"/>
      <c r="Q31" s="937"/>
      <c r="R31" s="937"/>
      <c r="S31" s="937"/>
      <c r="T31" s="937"/>
      <c r="U31" s="937"/>
      <c r="V31" s="938"/>
      <c r="W31" s="268" t="s">
        <v>647</v>
      </c>
      <c r="X31" s="279"/>
      <c r="Y31" s="279"/>
      <c r="Z31" s="279"/>
      <c r="AA31" s="293"/>
      <c r="AB31" s="279"/>
      <c r="AC31" s="279"/>
      <c r="AD31" s="279"/>
      <c r="AE31" s="279"/>
      <c r="AF31" s="279"/>
      <c r="AG31" s="279"/>
      <c r="AH31" s="279"/>
    </row>
    <row r="32" spans="1:36" s="35" customFormat="1" ht="33.75" hidden="1">
      <c r="A32" s="881"/>
      <c r="B32" s="881"/>
      <c r="C32" s="881"/>
      <c r="D32" s="881">
        <v>1</v>
      </c>
      <c r="E32" s="467"/>
      <c r="F32" s="467"/>
      <c r="G32" s="467"/>
      <c r="H32" s="467"/>
      <c r="I32" s="862"/>
      <c r="J32" s="178"/>
      <c r="K32" s="100"/>
      <c r="L32" s="315" t="str">
        <f>mergeValue(A32) &amp;"."&amp; mergeValue(B32)&amp;"."&amp; mergeValue(C32)&amp;"."&amp; mergeValue(D32)</f>
        <v>1.1.1.1</v>
      </c>
      <c r="M32" s="159" t="s">
        <v>411</v>
      </c>
      <c r="N32" s="267"/>
      <c r="O32" s="941"/>
      <c r="P32" s="942"/>
      <c r="Q32" s="942"/>
      <c r="R32" s="942"/>
      <c r="S32" s="942"/>
      <c r="T32" s="942"/>
      <c r="U32" s="942"/>
      <c r="V32" s="943"/>
      <c r="W32" s="268" t="s">
        <v>637</v>
      </c>
      <c r="X32" s="279"/>
      <c r="Y32" s="279"/>
      <c r="Z32" s="279"/>
      <c r="AA32" s="293"/>
      <c r="AB32" s="279"/>
      <c r="AC32" s="279"/>
      <c r="AD32" s="279"/>
      <c r="AE32" s="279"/>
      <c r="AF32" s="279"/>
      <c r="AG32" s="279"/>
      <c r="AH32" s="279"/>
    </row>
    <row r="33" spans="1:36" s="35" customFormat="1" ht="33.75" hidden="1" customHeight="1">
      <c r="A33" s="881"/>
      <c r="B33" s="881"/>
      <c r="C33" s="881"/>
      <c r="D33" s="881"/>
      <c r="E33" s="881">
        <v>1</v>
      </c>
      <c r="F33" s="467"/>
      <c r="G33" s="467"/>
      <c r="H33" s="467"/>
      <c r="I33" s="862"/>
      <c r="J33" s="862"/>
      <c r="K33" s="100"/>
      <c r="L33" s="315" t="str">
        <f>mergeValue(A33) &amp;"."&amp; mergeValue(B33)&amp;"."&amp; mergeValue(C33)&amp;"."&amp; mergeValue(D33)&amp;"."&amp; mergeValue(E33)</f>
        <v>1.1.1.1.1</v>
      </c>
      <c r="M33" s="169" t="s">
        <v>10</v>
      </c>
      <c r="N33" s="268"/>
      <c r="O33" s="944"/>
      <c r="P33" s="945"/>
      <c r="Q33" s="945"/>
      <c r="R33" s="945"/>
      <c r="S33" s="945"/>
      <c r="T33" s="945"/>
      <c r="U33" s="945"/>
      <c r="V33" s="946"/>
      <c r="W33" s="268" t="s">
        <v>515</v>
      </c>
      <c r="X33" s="279"/>
      <c r="Y33" s="293" t="str">
        <f>strCheckUnique(Z33:Z36)</f>
        <v/>
      </c>
      <c r="Z33" s="279"/>
      <c r="AA33" s="293"/>
      <c r="AB33" s="279"/>
      <c r="AC33" s="279"/>
      <c r="AD33" s="279"/>
      <c r="AE33" s="279"/>
      <c r="AF33" s="279"/>
      <c r="AG33" s="279"/>
      <c r="AH33" s="279"/>
    </row>
    <row r="34" spans="1:36" s="35" customFormat="1" ht="66" hidden="1" customHeight="1">
      <c r="A34" s="881"/>
      <c r="B34" s="881"/>
      <c r="C34" s="881"/>
      <c r="D34" s="881"/>
      <c r="E34" s="881"/>
      <c r="F34" s="316">
        <v>1</v>
      </c>
      <c r="G34" s="316"/>
      <c r="H34" s="316"/>
      <c r="I34" s="862"/>
      <c r="J34" s="862"/>
      <c r="K34" s="319"/>
      <c r="L34" s="315" t="str">
        <f>mergeValue(A34) &amp;"."&amp; mergeValue(B34)&amp;"."&amp; mergeValue(C34)&amp;"."&amp; mergeValue(D34)&amp;"."&amp; mergeValue(E34)&amp;"."&amp; mergeValue(F34)</f>
        <v>1.1.1.1.1.1</v>
      </c>
      <c r="M34" s="309"/>
      <c r="N34" s="870"/>
      <c r="O34" s="189"/>
      <c r="P34" s="189"/>
      <c r="Q34" s="189"/>
      <c r="R34" s="865"/>
      <c r="S34" s="869" t="s">
        <v>86</v>
      </c>
      <c r="T34" s="865"/>
      <c r="U34" s="869" t="s">
        <v>87</v>
      </c>
      <c r="V34" s="264"/>
      <c r="W34" s="963" t="s">
        <v>516</v>
      </c>
      <c r="X34" s="279" t="str">
        <f>strCheckDate(O35:V35)</f>
        <v/>
      </c>
      <c r="Y34" s="279"/>
      <c r="Z34" s="293" t="str">
        <f>IF(M34="","",M34 )</f>
        <v/>
      </c>
      <c r="AA34" s="293"/>
      <c r="AB34" s="293"/>
      <c r="AC34" s="293"/>
      <c r="AD34" s="279"/>
      <c r="AE34" s="279"/>
      <c r="AF34" s="279"/>
      <c r="AG34" s="279"/>
      <c r="AH34" s="279"/>
    </row>
    <row r="35" spans="1:36" s="35" customFormat="1" ht="14.25" hidden="1" customHeight="1">
      <c r="A35" s="881"/>
      <c r="B35" s="881"/>
      <c r="C35" s="881"/>
      <c r="D35" s="881"/>
      <c r="E35" s="881"/>
      <c r="F35" s="316"/>
      <c r="G35" s="316"/>
      <c r="H35" s="316"/>
      <c r="I35" s="862"/>
      <c r="J35" s="862"/>
      <c r="K35" s="319"/>
      <c r="L35" s="168"/>
      <c r="M35" s="198"/>
      <c r="N35" s="870"/>
      <c r="O35" s="280"/>
      <c r="P35" s="277"/>
      <c r="Q35" s="278" t="str">
        <f>R34 &amp; "-" &amp; T34</f>
        <v>-</v>
      </c>
      <c r="R35" s="865"/>
      <c r="S35" s="869"/>
      <c r="T35" s="866"/>
      <c r="U35" s="869"/>
      <c r="V35" s="264"/>
      <c r="W35" s="964"/>
      <c r="X35" s="279"/>
      <c r="Y35" s="279"/>
      <c r="Z35" s="279"/>
      <c r="AA35" s="293"/>
      <c r="AB35" s="279"/>
      <c r="AC35" s="279"/>
      <c r="AD35" s="279"/>
      <c r="AE35" s="279"/>
      <c r="AF35" s="279"/>
      <c r="AG35" s="279"/>
      <c r="AH35" s="279"/>
    </row>
    <row r="36" spans="1:36" ht="15" hidden="1" customHeight="1">
      <c r="A36" s="881"/>
      <c r="B36" s="881"/>
      <c r="C36" s="881"/>
      <c r="D36" s="881"/>
      <c r="E36" s="881"/>
      <c r="F36" s="316"/>
      <c r="G36" s="316"/>
      <c r="H36" s="316"/>
      <c r="I36" s="862"/>
      <c r="J36" s="862"/>
      <c r="K36" s="195"/>
      <c r="L36" s="111"/>
      <c r="M36" s="172" t="s">
        <v>412</v>
      </c>
      <c r="N36" s="192"/>
      <c r="O36" s="155"/>
      <c r="P36" s="155"/>
      <c r="Q36" s="155"/>
      <c r="R36" s="247"/>
      <c r="S36" s="193"/>
      <c r="T36" s="193"/>
      <c r="U36" s="193"/>
      <c r="V36" s="183"/>
      <c r="W36" s="965"/>
      <c r="X36" s="283"/>
      <c r="Y36" s="283"/>
      <c r="Z36" s="283"/>
      <c r="AA36" s="293"/>
      <c r="AB36" s="283"/>
      <c r="AC36" s="279"/>
      <c r="AD36" s="279"/>
      <c r="AE36" s="279"/>
      <c r="AF36" s="279"/>
      <c r="AG36" s="279"/>
      <c r="AH36" s="279"/>
      <c r="AI36" s="35"/>
    </row>
    <row r="37" spans="1:36" ht="15" hidden="1" customHeight="1">
      <c r="A37" s="881"/>
      <c r="B37" s="881"/>
      <c r="C37" s="881"/>
      <c r="D37" s="881"/>
      <c r="E37" s="316"/>
      <c r="F37" s="467"/>
      <c r="G37" s="467"/>
      <c r="H37" s="467"/>
      <c r="I37" s="862"/>
      <c r="J37" s="84"/>
      <c r="K37" s="195"/>
      <c r="L37" s="111"/>
      <c r="M37" s="162" t="s">
        <v>13</v>
      </c>
      <c r="N37" s="192"/>
      <c r="O37" s="155"/>
      <c r="P37" s="155"/>
      <c r="Q37" s="155"/>
      <c r="R37" s="247"/>
      <c r="S37" s="193"/>
      <c r="T37" s="193"/>
      <c r="U37" s="192"/>
      <c r="V37" s="193"/>
      <c r="W37" s="1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</row>
    <row r="38" spans="1:36" ht="15" hidden="1" customHeight="1">
      <c r="A38" s="881"/>
      <c r="B38" s="881"/>
      <c r="C38" s="881"/>
      <c r="D38" s="316"/>
      <c r="E38" s="320"/>
      <c r="F38" s="467"/>
      <c r="G38" s="467"/>
      <c r="H38" s="467"/>
      <c r="I38" s="195"/>
      <c r="J38" s="84"/>
      <c r="K38" s="177"/>
      <c r="L38" s="111"/>
      <c r="M38" s="161" t="s">
        <v>413</v>
      </c>
      <c r="N38" s="192"/>
      <c r="O38" s="155"/>
      <c r="P38" s="155"/>
      <c r="Q38" s="155"/>
      <c r="R38" s="247"/>
      <c r="S38" s="193"/>
      <c r="T38" s="193"/>
      <c r="U38" s="192"/>
      <c r="V38" s="193"/>
      <c r="W38" s="1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</row>
    <row r="39" spans="1:36" ht="15" hidden="1" customHeight="1">
      <c r="A39" s="881"/>
      <c r="B39" s="881"/>
      <c r="C39" s="316"/>
      <c r="D39" s="316"/>
      <c r="E39" s="320"/>
      <c r="F39" s="467"/>
      <c r="G39" s="467"/>
      <c r="H39" s="467"/>
      <c r="I39" s="195"/>
      <c r="J39" s="84"/>
      <c r="K39" s="177"/>
      <c r="L39" s="111"/>
      <c r="M39" s="160" t="s">
        <v>389</v>
      </c>
      <c r="N39" s="193"/>
      <c r="O39" s="160"/>
      <c r="P39" s="160"/>
      <c r="Q39" s="160"/>
      <c r="R39" s="247"/>
      <c r="S39" s="193"/>
      <c r="T39" s="193"/>
      <c r="U39" s="192"/>
      <c r="V39" s="193"/>
      <c r="W39" s="1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</row>
    <row r="40" spans="1:36" ht="15" hidden="1" customHeight="1">
      <c r="A40" s="881"/>
      <c r="B40" s="316"/>
      <c r="C40" s="320"/>
      <c r="D40" s="320"/>
      <c r="E40" s="320"/>
      <c r="F40" s="467"/>
      <c r="G40" s="467"/>
      <c r="H40" s="467"/>
      <c r="I40" s="195"/>
      <c r="J40" s="84"/>
      <c r="K40" s="177"/>
      <c r="L40" s="111"/>
      <c r="M40" s="174" t="s">
        <v>21</v>
      </c>
      <c r="N40" s="193"/>
      <c r="O40" s="160"/>
      <c r="P40" s="160"/>
      <c r="Q40" s="160"/>
      <c r="R40" s="247"/>
      <c r="S40" s="193"/>
      <c r="T40" s="193"/>
      <c r="U40" s="192"/>
      <c r="V40" s="193"/>
      <c r="W40" s="1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</row>
    <row r="41" spans="1:36" ht="15" hidden="1" customHeight="1">
      <c r="A41" s="316"/>
      <c r="B41" s="321"/>
      <c r="C41" s="321"/>
      <c r="D41" s="321"/>
      <c r="E41" s="322"/>
      <c r="F41" s="321"/>
      <c r="G41" s="467"/>
      <c r="H41" s="467"/>
      <c r="I41" s="194"/>
      <c r="J41" s="84"/>
      <c r="K41" s="319"/>
      <c r="L41" s="111"/>
      <c r="M41" s="203" t="s">
        <v>311</v>
      </c>
      <c r="N41" s="193"/>
      <c r="O41" s="160"/>
      <c r="P41" s="160"/>
      <c r="Q41" s="160"/>
      <c r="R41" s="247"/>
      <c r="S41" s="193"/>
      <c r="T41" s="193"/>
      <c r="U41" s="192"/>
      <c r="V41" s="193"/>
      <c r="W41" s="1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</row>
    <row r="42" spans="1:36" ht="18.75" customHeight="1"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</row>
    <row r="43" spans="1:36" s="34" customFormat="1" ht="17.100000000000001" customHeight="1">
      <c r="A43" s="34" t="s">
        <v>15</v>
      </c>
      <c r="C43" s="34" t="s">
        <v>51</v>
      </c>
      <c r="U43" s="180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</row>
    <row r="44" spans="1:36" ht="17.100000000000001" customHeight="1">
      <c r="L44" s="630"/>
      <c r="M44" s="630"/>
      <c r="N44" s="630"/>
      <c r="O44" s="630"/>
      <c r="P44" s="630"/>
      <c r="Q44" s="630"/>
      <c r="R44" s="630"/>
      <c r="S44" s="630"/>
      <c r="T44" s="630"/>
      <c r="U44" s="630"/>
      <c r="V44" s="630"/>
      <c r="W44" s="630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</row>
    <row r="45" spans="1:36" s="629" customFormat="1" ht="22.5">
      <c r="A45" s="881">
        <v>1</v>
      </c>
      <c r="B45" s="675"/>
      <c r="C45" s="675"/>
      <c r="D45" s="675"/>
      <c r="E45" s="676"/>
      <c r="F45" s="676"/>
      <c r="G45" s="677"/>
      <c r="H45" s="677"/>
      <c r="I45" s="674"/>
      <c r="J45" s="646"/>
      <c r="K45" s="646"/>
      <c r="L45" s="673">
        <f>mergeValue(A45)</f>
        <v>1</v>
      </c>
      <c r="M45" s="617" t="s">
        <v>23</v>
      </c>
      <c r="N45" s="659"/>
      <c r="O45" s="983"/>
      <c r="P45" s="937"/>
      <c r="Q45" s="937"/>
      <c r="R45" s="937"/>
      <c r="S45" s="937"/>
      <c r="T45" s="937"/>
      <c r="U45" s="937"/>
      <c r="V45" s="938"/>
      <c r="W45" s="532" t="s">
        <v>513</v>
      </c>
      <c r="X45" s="665"/>
      <c r="Y45" s="665"/>
      <c r="Z45" s="665"/>
      <c r="AA45" s="665"/>
      <c r="AB45" s="665"/>
      <c r="AC45" s="665"/>
      <c r="AD45" s="665"/>
      <c r="AE45" s="665"/>
      <c r="AF45" s="665"/>
      <c r="AG45" s="665"/>
      <c r="AH45" s="665"/>
    </row>
    <row r="46" spans="1:36" s="629" customFormat="1" ht="22.5">
      <c r="A46" s="881"/>
      <c r="B46" s="881">
        <v>1</v>
      </c>
      <c r="C46" s="675"/>
      <c r="D46" s="675"/>
      <c r="E46" s="678"/>
      <c r="F46" s="677"/>
      <c r="G46" s="677"/>
      <c r="H46" s="677"/>
      <c r="I46" s="652"/>
      <c r="J46" s="647"/>
      <c r="L46" s="673" t="str">
        <f>mergeValue(A46) &amp;"."&amp; mergeValue(B46)</f>
        <v>1.1</v>
      </c>
      <c r="M46" s="636" t="s">
        <v>18</v>
      </c>
      <c r="N46" s="659"/>
      <c r="O46" s="983"/>
      <c r="P46" s="937"/>
      <c r="Q46" s="937"/>
      <c r="R46" s="937"/>
      <c r="S46" s="937"/>
      <c r="T46" s="937"/>
      <c r="U46" s="937"/>
      <c r="V46" s="938"/>
      <c r="W46" s="532" t="s">
        <v>514</v>
      </c>
      <c r="X46" s="665"/>
      <c r="Y46" s="665"/>
      <c r="Z46" s="665"/>
      <c r="AA46" s="665"/>
      <c r="AB46" s="665"/>
      <c r="AC46" s="665"/>
      <c r="AD46" s="665"/>
      <c r="AE46" s="665"/>
      <c r="AF46" s="665"/>
      <c r="AG46" s="665"/>
      <c r="AH46" s="665"/>
    </row>
    <row r="47" spans="1:36" s="629" customFormat="1" ht="45">
      <c r="A47" s="881"/>
      <c r="B47" s="881"/>
      <c r="C47" s="881">
        <v>1</v>
      </c>
      <c r="D47" s="675"/>
      <c r="E47" s="678"/>
      <c r="F47" s="677"/>
      <c r="G47" s="677"/>
      <c r="H47" s="677"/>
      <c r="I47" s="684"/>
      <c r="J47" s="647"/>
      <c r="K47" s="633"/>
      <c r="L47" s="673" t="str">
        <f>mergeValue(A47) &amp;"."&amp; mergeValue(B47)&amp;"."&amp; mergeValue(C47)</f>
        <v>1.1.1</v>
      </c>
      <c r="M47" s="637" t="s">
        <v>646</v>
      </c>
      <c r="N47" s="659"/>
      <c r="O47" s="983"/>
      <c r="P47" s="937"/>
      <c r="Q47" s="937"/>
      <c r="R47" s="937"/>
      <c r="S47" s="937"/>
      <c r="T47" s="937"/>
      <c r="U47" s="937"/>
      <c r="V47" s="938"/>
      <c r="W47" s="532" t="s">
        <v>647</v>
      </c>
      <c r="X47" s="665"/>
      <c r="Y47" s="665"/>
      <c r="Z47" s="665"/>
      <c r="AA47" s="670"/>
      <c r="AB47" s="665"/>
      <c r="AC47" s="665"/>
      <c r="AD47" s="665"/>
      <c r="AE47" s="665"/>
      <c r="AF47" s="665"/>
      <c r="AG47" s="665"/>
      <c r="AH47" s="665"/>
    </row>
    <row r="48" spans="1:36" s="629" customFormat="1" ht="33.75">
      <c r="A48" s="881"/>
      <c r="B48" s="881"/>
      <c r="C48" s="881"/>
      <c r="D48" s="881">
        <v>1</v>
      </c>
      <c r="E48" s="678"/>
      <c r="F48" s="677"/>
      <c r="G48" s="677"/>
      <c r="H48" s="862"/>
      <c r="I48" s="871"/>
      <c r="J48" s="647"/>
      <c r="K48" s="633"/>
      <c r="L48" s="673" t="str">
        <f>mergeValue(A48) &amp;"."&amp; mergeValue(B48)&amp;"."&amp; mergeValue(C48)&amp;"."&amp; mergeValue(D48)</f>
        <v>1.1.1.1</v>
      </c>
      <c r="M48" s="638" t="s">
        <v>411</v>
      </c>
      <c r="N48" s="659"/>
      <c r="O48" s="941"/>
      <c r="P48" s="942"/>
      <c r="Q48" s="942"/>
      <c r="R48" s="942"/>
      <c r="S48" s="942"/>
      <c r="T48" s="942"/>
      <c r="U48" s="942"/>
      <c r="V48" s="943"/>
      <c r="W48" s="532" t="s">
        <v>677</v>
      </c>
      <c r="X48" s="665"/>
      <c r="Y48" s="665"/>
      <c r="Z48" s="665"/>
      <c r="AA48" s="670"/>
      <c r="AB48" s="665"/>
      <c r="AC48" s="665"/>
      <c r="AD48" s="665"/>
      <c r="AE48" s="665"/>
      <c r="AF48" s="665"/>
      <c r="AG48" s="665"/>
      <c r="AH48" s="665"/>
    </row>
    <row r="49" spans="1:36" s="629" customFormat="1" ht="33.75" customHeight="1">
      <c r="A49" s="881"/>
      <c r="B49" s="881"/>
      <c r="C49" s="881"/>
      <c r="D49" s="881"/>
      <c r="E49" s="882" t="s">
        <v>95</v>
      </c>
      <c r="F49" s="675"/>
      <c r="G49" s="677"/>
      <c r="H49" s="862"/>
      <c r="I49" s="871"/>
      <c r="J49" s="862"/>
      <c r="K49" s="633"/>
      <c r="L49" s="673" t="str">
        <f>mergeValue(A49) &amp;"."&amp; mergeValue(B49)&amp;"."&amp; mergeValue(C49)&amp;"."&amp; mergeValue(D49)&amp;"."&amp; mergeValue(E49)</f>
        <v>1.1.1.1.1</v>
      </c>
      <c r="M49" s="642" t="s">
        <v>10</v>
      </c>
      <c r="N49" s="660"/>
      <c r="O49" s="944"/>
      <c r="P49" s="945"/>
      <c r="Q49" s="945"/>
      <c r="R49" s="945"/>
      <c r="S49" s="945"/>
      <c r="T49" s="945"/>
      <c r="U49" s="945"/>
      <c r="V49" s="946"/>
      <c r="W49" s="532" t="s">
        <v>515</v>
      </c>
      <c r="X49" s="665"/>
      <c r="Y49" s="670" t="str">
        <f>strCheckUnique(Z49:Z52)</f>
        <v/>
      </c>
      <c r="Z49" s="665"/>
      <c r="AA49" s="670"/>
      <c r="AB49" s="665"/>
      <c r="AC49" s="665"/>
      <c r="AD49" s="665"/>
      <c r="AE49" s="665"/>
      <c r="AF49" s="665"/>
      <c r="AG49" s="665"/>
      <c r="AH49" s="665"/>
    </row>
    <row r="50" spans="1:36" s="629" customFormat="1" ht="168" customHeight="1">
      <c r="A50" s="881"/>
      <c r="B50" s="881"/>
      <c r="C50" s="881"/>
      <c r="D50" s="881"/>
      <c r="E50" s="882"/>
      <c r="F50" s="675">
        <v>1</v>
      </c>
      <c r="G50" s="675"/>
      <c r="H50" s="862"/>
      <c r="I50" s="871"/>
      <c r="J50" s="862"/>
      <c r="K50" s="684"/>
      <c r="L50" s="673" t="str">
        <f>mergeValue(A50) &amp;"."&amp; mergeValue(B50)&amp;"."&amp; mergeValue(C50)&amp;"."&amp; mergeValue(D50)&amp;"."&amp; mergeValue(E50)&amp;"."&amp; mergeValue(F50)</f>
        <v>1.1.1.1.1.1</v>
      </c>
      <c r="M50" s="672"/>
      <c r="N50" s="870"/>
      <c r="O50" s="649"/>
      <c r="P50" s="649"/>
      <c r="Q50" s="649"/>
      <c r="R50" s="865"/>
      <c r="S50" s="884" t="s">
        <v>86</v>
      </c>
      <c r="T50" s="865"/>
      <c r="U50" s="884" t="s">
        <v>87</v>
      </c>
      <c r="V50" s="658"/>
      <c r="W50" s="861" t="s">
        <v>680</v>
      </c>
      <c r="X50" s="665" t="str">
        <f>strCheckDate(O51:V51)</f>
        <v/>
      </c>
      <c r="Y50" s="665"/>
      <c r="Z50" s="670" t="str">
        <f>IF(M50="","",M50 )</f>
        <v/>
      </c>
      <c r="AA50" s="670"/>
      <c r="AB50" s="670"/>
      <c r="AC50" s="670"/>
      <c r="AD50" s="665"/>
      <c r="AE50" s="665"/>
      <c r="AF50" s="665"/>
      <c r="AG50" s="665"/>
      <c r="AH50" s="665"/>
    </row>
    <row r="51" spans="1:36" s="629" customFormat="1" ht="14.25" hidden="1" customHeight="1">
      <c r="A51" s="881"/>
      <c r="B51" s="881"/>
      <c r="C51" s="881"/>
      <c r="D51" s="881"/>
      <c r="E51" s="882"/>
      <c r="F51" s="675"/>
      <c r="G51" s="675"/>
      <c r="H51" s="862"/>
      <c r="I51" s="871"/>
      <c r="J51" s="862"/>
      <c r="K51" s="684"/>
      <c r="L51" s="641"/>
      <c r="M51" s="690"/>
      <c r="N51" s="870"/>
      <c r="O51" s="666"/>
      <c r="P51" s="663"/>
      <c r="Q51" s="664" t="str">
        <f>R50 &amp; "-" &amp; T50</f>
        <v>-</v>
      </c>
      <c r="R51" s="865"/>
      <c r="S51" s="884"/>
      <c r="T51" s="866"/>
      <c r="U51" s="884"/>
      <c r="V51" s="658"/>
      <c r="W51" s="861"/>
      <c r="X51" s="665"/>
      <c r="Y51" s="665"/>
      <c r="Z51" s="665"/>
      <c r="AA51" s="670"/>
      <c r="AB51" s="665"/>
      <c r="AC51" s="665"/>
      <c r="AD51" s="665"/>
      <c r="AE51" s="665"/>
      <c r="AF51" s="665"/>
      <c r="AG51" s="665"/>
      <c r="AH51" s="665"/>
    </row>
    <row r="52" spans="1:36" s="628" customFormat="1" ht="15" customHeight="1">
      <c r="A52" s="881"/>
      <c r="B52" s="881"/>
      <c r="C52" s="881"/>
      <c r="D52" s="881"/>
      <c r="E52" s="882"/>
      <c r="F52" s="679"/>
      <c r="G52" s="677"/>
      <c r="H52" s="862"/>
      <c r="I52" s="871"/>
      <c r="J52" s="862"/>
      <c r="K52" s="653"/>
      <c r="L52" s="634"/>
      <c r="M52" s="643" t="s">
        <v>412</v>
      </c>
      <c r="N52" s="650"/>
      <c r="O52" s="635"/>
      <c r="P52" s="635"/>
      <c r="Q52" s="635"/>
      <c r="R52" s="657"/>
      <c r="S52" s="651"/>
      <c r="T52" s="651"/>
      <c r="U52" s="651"/>
      <c r="V52" s="648"/>
      <c r="W52" s="861"/>
      <c r="X52" s="667"/>
      <c r="Y52" s="667"/>
      <c r="Z52" s="667"/>
      <c r="AA52" s="670"/>
      <c r="AB52" s="667"/>
      <c r="AC52" s="665"/>
      <c r="AD52" s="665"/>
      <c r="AE52" s="665"/>
      <c r="AF52" s="665"/>
      <c r="AG52" s="665"/>
      <c r="AH52" s="665"/>
      <c r="AI52" s="629"/>
    </row>
    <row r="53" spans="1:36" s="628" customFormat="1" ht="15" customHeight="1">
      <c r="A53" s="881"/>
      <c r="B53" s="881"/>
      <c r="C53" s="881"/>
      <c r="D53" s="881"/>
      <c r="E53" s="678"/>
      <c r="F53" s="679"/>
      <c r="G53" s="677"/>
      <c r="H53" s="862"/>
      <c r="I53" s="871"/>
      <c r="J53" s="632"/>
      <c r="K53" s="653"/>
      <c r="L53" s="634"/>
      <c r="M53" s="640" t="s">
        <v>13</v>
      </c>
      <c r="N53" s="650"/>
      <c r="O53" s="635"/>
      <c r="P53" s="635"/>
      <c r="Q53" s="635"/>
      <c r="R53" s="657"/>
      <c r="S53" s="651"/>
      <c r="T53" s="651"/>
      <c r="U53" s="650"/>
      <c r="V53" s="651"/>
      <c r="W53" s="648"/>
      <c r="X53" s="667"/>
      <c r="Y53" s="667"/>
      <c r="Z53" s="667"/>
      <c r="AA53" s="667"/>
      <c r="AB53" s="667"/>
      <c r="AC53" s="667"/>
      <c r="AD53" s="667"/>
      <c r="AE53" s="667"/>
      <c r="AF53" s="667"/>
      <c r="AG53" s="667"/>
      <c r="AH53" s="667"/>
    </row>
    <row r="54" spans="1:36" s="628" customFormat="1" ht="15" customHeight="1">
      <c r="A54" s="881"/>
      <c r="B54" s="881"/>
      <c r="C54" s="881"/>
      <c r="D54" s="680"/>
      <c r="E54" s="680"/>
      <c r="F54" s="681"/>
      <c r="G54" s="680"/>
      <c r="H54" s="677"/>
      <c r="I54" s="653"/>
      <c r="J54" s="632"/>
      <c r="K54" s="646"/>
      <c r="L54" s="688"/>
      <c r="M54" s="259" t="s">
        <v>413</v>
      </c>
      <c r="N54" s="689"/>
      <c r="O54" s="687"/>
      <c r="P54" s="687"/>
      <c r="Q54" s="687"/>
      <c r="R54" s="686"/>
      <c r="S54" s="156"/>
      <c r="T54" s="156"/>
      <c r="U54" s="689"/>
      <c r="V54" s="156"/>
      <c r="W54" s="184"/>
      <c r="X54" s="667"/>
      <c r="Y54" s="667"/>
      <c r="Z54" s="667"/>
      <c r="AA54" s="667"/>
      <c r="AB54" s="667"/>
      <c r="AC54" s="667"/>
      <c r="AD54" s="667"/>
      <c r="AE54" s="667"/>
      <c r="AF54" s="667"/>
      <c r="AG54" s="667"/>
      <c r="AH54" s="667"/>
    </row>
    <row r="55" spans="1:36" s="628" customFormat="1" ht="15" customHeight="1">
      <c r="A55" s="881"/>
      <c r="B55" s="881"/>
      <c r="C55" s="680"/>
      <c r="D55" s="680"/>
      <c r="E55" s="680"/>
      <c r="F55" s="681"/>
      <c r="G55" s="680"/>
      <c r="H55" s="677"/>
      <c r="I55" s="653"/>
      <c r="J55" s="632"/>
      <c r="K55" s="646"/>
      <c r="L55" s="634"/>
      <c r="M55" s="639" t="s">
        <v>389</v>
      </c>
      <c r="N55" s="651"/>
      <c r="O55" s="639"/>
      <c r="P55" s="639"/>
      <c r="Q55" s="639"/>
      <c r="R55" s="657"/>
      <c r="S55" s="651"/>
      <c r="T55" s="651"/>
      <c r="U55" s="650"/>
      <c r="V55" s="651"/>
      <c r="W55" s="648"/>
      <c r="X55" s="667"/>
      <c r="Y55" s="667"/>
      <c r="Z55" s="667"/>
      <c r="AA55" s="667"/>
      <c r="AB55" s="667"/>
      <c r="AC55" s="667"/>
      <c r="AD55" s="667"/>
      <c r="AE55" s="667"/>
      <c r="AF55" s="667"/>
      <c r="AG55" s="667"/>
      <c r="AH55" s="667"/>
    </row>
    <row r="56" spans="1:36" s="628" customFormat="1" ht="15" customHeight="1">
      <c r="A56" s="881"/>
      <c r="B56" s="680"/>
      <c r="C56" s="680"/>
      <c r="D56" s="680"/>
      <c r="E56" s="680"/>
      <c r="F56" s="681"/>
      <c r="G56" s="680"/>
      <c r="H56" s="677"/>
      <c r="I56" s="653"/>
      <c r="J56" s="632"/>
      <c r="K56" s="646"/>
      <c r="L56" s="634"/>
      <c r="M56" s="645" t="s">
        <v>21</v>
      </c>
      <c r="N56" s="651"/>
      <c r="O56" s="639"/>
      <c r="P56" s="639"/>
      <c r="Q56" s="639"/>
      <c r="R56" s="657"/>
      <c r="S56" s="651"/>
      <c r="T56" s="651"/>
      <c r="U56" s="650"/>
      <c r="V56" s="651"/>
      <c r="W56" s="648"/>
      <c r="X56" s="667"/>
      <c r="Y56" s="667"/>
      <c r="Z56" s="667"/>
      <c r="AA56" s="667"/>
      <c r="AB56" s="667"/>
      <c r="AC56" s="667"/>
      <c r="AD56" s="667"/>
      <c r="AE56" s="667"/>
      <c r="AF56" s="667"/>
      <c r="AG56" s="667"/>
      <c r="AH56" s="667"/>
    </row>
    <row r="57" spans="1:36" s="628" customFormat="1" ht="15" customHeight="1">
      <c r="A57" s="675"/>
      <c r="B57" s="682"/>
      <c r="C57" s="682"/>
      <c r="D57" s="682"/>
      <c r="E57" s="683"/>
      <c r="F57" s="682"/>
      <c r="G57" s="677"/>
      <c r="H57" s="677"/>
      <c r="I57" s="652"/>
      <c r="J57" s="632"/>
      <c r="K57" s="684"/>
      <c r="L57" s="634"/>
      <c r="M57" s="654" t="s">
        <v>311</v>
      </c>
      <c r="N57" s="651"/>
      <c r="O57" s="639"/>
      <c r="P57" s="639"/>
      <c r="Q57" s="639"/>
      <c r="R57" s="657"/>
      <c r="S57" s="651"/>
      <c r="T57" s="651"/>
      <c r="U57" s="650"/>
      <c r="V57" s="651"/>
      <c r="W57" s="648"/>
      <c r="X57" s="667"/>
      <c r="Y57" s="667"/>
      <c r="Z57" s="667"/>
      <c r="AA57" s="667"/>
      <c r="AB57" s="667"/>
      <c r="AC57" s="667"/>
      <c r="AD57" s="667"/>
      <c r="AE57" s="667"/>
      <c r="AF57" s="667"/>
      <c r="AG57" s="667"/>
      <c r="AH57" s="667"/>
    </row>
    <row r="58" spans="1:36" ht="18.75" customHeight="1"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</row>
    <row r="59" spans="1:36" s="34" customFormat="1" ht="17.100000000000001" hidden="1" customHeight="1">
      <c r="A59" s="34" t="s">
        <v>15</v>
      </c>
      <c r="C59" s="34" t="s">
        <v>52</v>
      </c>
      <c r="V59" s="180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</row>
    <row r="60" spans="1:36" ht="17.100000000000001" hidden="1" customHeight="1"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</row>
    <row r="61" spans="1:36" s="35" customFormat="1" ht="22.5" hidden="1">
      <c r="A61" s="881">
        <v>1</v>
      </c>
      <c r="B61" s="316"/>
      <c r="C61" s="316"/>
      <c r="D61" s="316"/>
      <c r="E61" s="317"/>
      <c r="F61" s="467"/>
      <c r="G61" s="467"/>
      <c r="H61" s="467"/>
      <c r="I61" s="318"/>
      <c r="J61" s="177"/>
      <c r="K61" s="177"/>
      <c r="L61" s="315">
        <f>mergeValue(A61)</f>
        <v>1</v>
      </c>
      <c r="M61" s="569" t="s">
        <v>23</v>
      </c>
      <c r="N61" s="553"/>
      <c r="O61" s="864"/>
      <c r="P61" s="864"/>
      <c r="Q61" s="864"/>
      <c r="R61" s="864"/>
      <c r="S61" s="864"/>
      <c r="T61" s="864"/>
      <c r="U61" s="864"/>
      <c r="V61" s="864"/>
      <c r="W61" s="581" t="s">
        <v>513</v>
      </c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</row>
    <row r="62" spans="1:36" s="35" customFormat="1" ht="22.5" hidden="1">
      <c r="A62" s="881"/>
      <c r="B62" s="881">
        <v>1</v>
      </c>
      <c r="C62" s="316"/>
      <c r="D62" s="316"/>
      <c r="E62" s="467"/>
      <c r="F62" s="467"/>
      <c r="G62" s="467"/>
      <c r="H62" s="467"/>
      <c r="I62" s="194"/>
      <c r="J62" s="178"/>
      <c r="L62" s="315" t="str">
        <f>mergeValue(A62) &amp;"."&amp; mergeValue(B62)</f>
        <v>1.1</v>
      </c>
      <c r="M62" s="157" t="s">
        <v>18</v>
      </c>
      <c r="N62" s="267"/>
      <c r="O62" s="864"/>
      <c r="P62" s="864"/>
      <c r="Q62" s="864"/>
      <c r="R62" s="864"/>
      <c r="S62" s="864"/>
      <c r="T62" s="864"/>
      <c r="U62" s="864"/>
      <c r="V62" s="864"/>
      <c r="W62" s="268" t="s">
        <v>514</v>
      </c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</row>
    <row r="63" spans="1:36" s="35" customFormat="1" ht="45" hidden="1">
      <c r="A63" s="881"/>
      <c r="B63" s="881"/>
      <c r="C63" s="881">
        <v>1</v>
      </c>
      <c r="D63" s="316"/>
      <c r="E63" s="467"/>
      <c r="F63" s="467"/>
      <c r="G63" s="467"/>
      <c r="H63" s="467"/>
      <c r="I63" s="319"/>
      <c r="J63" s="178"/>
      <c r="K63" s="100"/>
      <c r="L63" s="315" t="str">
        <f>mergeValue(A63) &amp;"."&amp; mergeValue(B63)&amp;"."&amp; mergeValue(C63)</f>
        <v>1.1.1</v>
      </c>
      <c r="M63" s="158" t="s">
        <v>646</v>
      </c>
      <c r="N63" s="267"/>
      <c r="O63" s="864"/>
      <c r="P63" s="864"/>
      <c r="Q63" s="864"/>
      <c r="R63" s="864"/>
      <c r="S63" s="864"/>
      <c r="T63" s="864"/>
      <c r="U63" s="864"/>
      <c r="V63" s="864"/>
      <c r="W63" s="268" t="s">
        <v>647</v>
      </c>
      <c r="X63" s="279"/>
      <c r="Y63" s="279"/>
      <c r="Z63" s="279"/>
      <c r="AA63" s="293"/>
      <c r="AB63" s="279"/>
      <c r="AC63" s="279"/>
      <c r="AD63" s="279"/>
      <c r="AE63" s="279"/>
      <c r="AF63" s="279"/>
      <c r="AG63" s="279"/>
      <c r="AH63" s="279"/>
    </row>
    <row r="64" spans="1:36" s="35" customFormat="1" ht="33.75" hidden="1">
      <c r="A64" s="881"/>
      <c r="B64" s="881"/>
      <c r="C64" s="881"/>
      <c r="D64" s="881">
        <v>1</v>
      </c>
      <c r="E64" s="467"/>
      <c r="F64" s="467"/>
      <c r="G64" s="467"/>
      <c r="H64" s="467"/>
      <c r="I64" s="862"/>
      <c r="J64" s="178"/>
      <c r="K64" s="100"/>
      <c r="L64" s="315" t="str">
        <f>mergeValue(A64) &amp;"."&amp; mergeValue(B64)&amp;"."&amp; mergeValue(C64)&amp;"."&amp; mergeValue(D64)</f>
        <v>1.1.1.1</v>
      </c>
      <c r="M64" s="159" t="s">
        <v>411</v>
      </c>
      <c r="N64" s="267"/>
      <c r="O64" s="863"/>
      <c r="P64" s="863"/>
      <c r="Q64" s="863"/>
      <c r="R64" s="863"/>
      <c r="S64" s="863"/>
      <c r="T64" s="863"/>
      <c r="U64" s="863"/>
      <c r="V64" s="863"/>
      <c r="W64" s="268" t="s">
        <v>637</v>
      </c>
      <c r="X64" s="279"/>
      <c r="Y64" s="279"/>
      <c r="Z64" s="279"/>
      <c r="AA64" s="293"/>
      <c r="AB64" s="279"/>
      <c r="AC64" s="279"/>
      <c r="AD64" s="279"/>
      <c r="AE64" s="279"/>
      <c r="AF64" s="279"/>
      <c r="AG64" s="279"/>
      <c r="AH64" s="279"/>
    </row>
    <row r="65" spans="1:36" s="35" customFormat="1" ht="45" hidden="1">
      <c r="A65" s="881"/>
      <c r="B65" s="881"/>
      <c r="C65" s="881"/>
      <c r="D65" s="881"/>
      <c r="E65" s="881">
        <v>1</v>
      </c>
      <c r="F65" s="467"/>
      <c r="G65" s="467"/>
      <c r="H65" s="467"/>
      <c r="I65" s="862"/>
      <c r="J65" s="862"/>
      <c r="K65" s="100"/>
      <c r="L65" s="315" t="str">
        <f>mergeValue(A65) &amp;"."&amp; mergeValue(B65)&amp;"."&amp; mergeValue(C65)&amp;"."&amp; mergeValue(D65)&amp;"."&amp; mergeValue(E65)</f>
        <v>1.1.1.1.1</v>
      </c>
      <c r="M65" s="169" t="s">
        <v>10</v>
      </c>
      <c r="N65" s="268"/>
      <c r="O65" s="867"/>
      <c r="P65" s="867"/>
      <c r="Q65" s="867"/>
      <c r="R65" s="867"/>
      <c r="S65" s="867"/>
      <c r="T65" s="867"/>
      <c r="U65" s="867"/>
      <c r="V65" s="867"/>
      <c r="W65" s="268" t="s">
        <v>515</v>
      </c>
      <c r="X65" s="279"/>
      <c r="Y65" s="293" t="str">
        <f>strCheckUnique(Z65:Z68)</f>
        <v/>
      </c>
      <c r="Z65" s="279"/>
      <c r="AA65" s="293"/>
      <c r="AB65" s="279"/>
      <c r="AC65" s="279"/>
      <c r="AD65" s="279"/>
      <c r="AE65" s="279"/>
      <c r="AF65" s="279"/>
      <c r="AG65" s="279"/>
      <c r="AH65" s="279"/>
    </row>
    <row r="66" spans="1:36" s="35" customFormat="1" ht="66" hidden="1" customHeight="1">
      <c r="A66" s="881"/>
      <c r="B66" s="881"/>
      <c r="C66" s="881"/>
      <c r="D66" s="881"/>
      <c r="E66" s="881"/>
      <c r="F66" s="316">
        <v>1</v>
      </c>
      <c r="G66" s="316"/>
      <c r="H66" s="316"/>
      <c r="I66" s="862"/>
      <c r="J66" s="862"/>
      <c r="K66" s="319"/>
      <c r="L66" s="315" t="str">
        <f>mergeValue(A66) &amp;"."&amp; mergeValue(B66)&amp;"."&amp; mergeValue(C66)&amp;"."&amp; mergeValue(D66)&amp;"."&amp; mergeValue(E66)&amp;"."&amp; mergeValue(F66)</f>
        <v>1.1.1.1.1.1</v>
      </c>
      <c r="M66" s="309"/>
      <c r="N66" s="870"/>
      <c r="O66" s="189"/>
      <c r="P66" s="189"/>
      <c r="Q66" s="189"/>
      <c r="R66" s="865"/>
      <c r="S66" s="869" t="s">
        <v>86</v>
      </c>
      <c r="T66" s="865"/>
      <c r="U66" s="869" t="s">
        <v>87</v>
      </c>
      <c r="V66" s="264"/>
      <c r="W66" s="963" t="s">
        <v>516</v>
      </c>
      <c r="X66" s="279" t="str">
        <f>strCheckDate(O67:V67)</f>
        <v/>
      </c>
      <c r="Y66" s="279"/>
      <c r="Z66" s="293" t="str">
        <f>IF(M66="","",M66 )</f>
        <v/>
      </c>
      <c r="AA66" s="293"/>
      <c r="AB66" s="293"/>
      <c r="AC66" s="293"/>
      <c r="AD66" s="279"/>
      <c r="AE66" s="279"/>
      <c r="AF66" s="279"/>
      <c r="AG66" s="279"/>
      <c r="AH66" s="279"/>
    </row>
    <row r="67" spans="1:36" s="35" customFormat="1" ht="14.25" hidden="1" customHeight="1">
      <c r="A67" s="881"/>
      <c r="B67" s="881"/>
      <c r="C67" s="881"/>
      <c r="D67" s="881"/>
      <c r="E67" s="881"/>
      <c r="F67" s="316"/>
      <c r="G67" s="316"/>
      <c r="H67" s="316"/>
      <c r="I67" s="862"/>
      <c r="J67" s="862"/>
      <c r="K67" s="319"/>
      <c r="L67" s="168"/>
      <c r="M67" s="198"/>
      <c r="N67" s="870"/>
      <c r="O67" s="280"/>
      <c r="P67" s="277"/>
      <c r="Q67" s="278" t="str">
        <f>R66 &amp; "-" &amp; T66</f>
        <v>-</v>
      </c>
      <c r="R67" s="865"/>
      <c r="S67" s="869"/>
      <c r="T67" s="866"/>
      <c r="U67" s="869"/>
      <c r="V67" s="264"/>
      <c r="W67" s="964"/>
      <c r="X67" s="279"/>
      <c r="Y67" s="279"/>
      <c r="Z67" s="279"/>
      <c r="AA67" s="293"/>
      <c r="AB67" s="279"/>
      <c r="AC67" s="279"/>
      <c r="AD67" s="279"/>
      <c r="AE67" s="279"/>
      <c r="AF67" s="279"/>
      <c r="AG67" s="279"/>
      <c r="AH67" s="279"/>
    </row>
    <row r="68" spans="1:36" ht="15" hidden="1" customHeight="1">
      <c r="A68" s="881"/>
      <c r="B68" s="881"/>
      <c r="C68" s="881"/>
      <c r="D68" s="881"/>
      <c r="E68" s="881"/>
      <c r="F68" s="316"/>
      <c r="G68" s="316"/>
      <c r="H68" s="316"/>
      <c r="I68" s="862"/>
      <c r="J68" s="862"/>
      <c r="K68" s="195"/>
      <c r="L68" s="111"/>
      <c r="M68" s="172" t="s">
        <v>412</v>
      </c>
      <c r="N68" s="192"/>
      <c r="O68" s="155"/>
      <c r="P68" s="155"/>
      <c r="Q68" s="155"/>
      <c r="R68" s="247"/>
      <c r="S68" s="193"/>
      <c r="T68" s="193"/>
      <c r="U68" s="193"/>
      <c r="V68" s="183"/>
      <c r="W68" s="965"/>
      <c r="X68" s="283"/>
      <c r="Y68" s="283"/>
      <c r="Z68" s="283"/>
      <c r="AA68" s="293"/>
      <c r="AB68" s="283"/>
      <c r="AC68" s="279"/>
      <c r="AD68" s="279"/>
      <c r="AE68" s="279"/>
      <c r="AF68" s="279"/>
      <c r="AG68" s="279"/>
      <c r="AH68" s="279"/>
      <c r="AI68" s="35"/>
    </row>
    <row r="69" spans="1:36" ht="14.25" hidden="1">
      <c r="A69" s="881"/>
      <c r="B69" s="881"/>
      <c r="C69" s="881"/>
      <c r="D69" s="881"/>
      <c r="E69" s="316"/>
      <c r="F69" s="467"/>
      <c r="G69" s="467"/>
      <c r="H69" s="467"/>
      <c r="I69" s="862"/>
      <c r="J69" s="84"/>
      <c r="K69" s="195"/>
      <c r="L69" s="111"/>
      <c r="M69" s="162" t="s">
        <v>13</v>
      </c>
      <c r="N69" s="192"/>
      <c r="O69" s="155"/>
      <c r="P69" s="155"/>
      <c r="Q69" s="155"/>
      <c r="R69" s="247"/>
      <c r="S69" s="193"/>
      <c r="T69" s="193"/>
      <c r="U69" s="192"/>
      <c r="V69" s="193"/>
      <c r="W69" s="1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</row>
    <row r="70" spans="1:36" ht="14.25" hidden="1">
      <c r="A70" s="881"/>
      <c r="B70" s="881"/>
      <c r="C70" s="881"/>
      <c r="D70" s="316"/>
      <c r="E70" s="320"/>
      <c r="F70" s="467"/>
      <c r="G70" s="467"/>
      <c r="H70" s="467"/>
      <c r="I70" s="195"/>
      <c r="J70" s="84"/>
      <c r="K70" s="177"/>
      <c r="L70" s="111"/>
      <c r="M70" s="161" t="s">
        <v>413</v>
      </c>
      <c r="N70" s="192"/>
      <c r="O70" s="155"/>
      <c r="P70" s="155"/>
      <c r="Q70" s="155"/>
      <c r="R70" s="247"/>
      <c r="S70" s="193"/>
      <c r="T70" s="193"/>
      <c r="U70" s="192"/>
      <c r="V70" s="193"/>
      <c r="W70" s="1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</row>
    <row r="71" spans="1:36" ht="14.25" hidden="1">
      <c r="A71" s="881"/>
      <c r="B71" s="881"/>
      <c r="C71" s="316"/>
      <c r="D71" s="316"/>
      <c r="E71" s="320"/>
      <c r="F71" s="467"/>
      <c r="G71" s="467"/>
      <c r="H71" s="467"/>
      <c r="I71" s="195"/>
      <c r="J71" s="84"/>
      <c r="K71" s="177"/>
      <c r="L71" s="111"/>
      <c r="M71" s="160" t="s">
        <v>389</v>
      </c>
      <c r="N71" s="193"/>
      <c r="O71" s="160"/>
      <c r="P71" s="160"/>
      <c r="Q71" s="160"/>
      <c r="R71" s="247"/>
      <c r="S71" s="193"/>
      <c r="T71" s="193"/>
      <c r="U71" s="192"/>
      <c r="V71" s="193"/>
      <c r="W71" s="1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</row>
    <row r="72" spans="1:36" ht="14.25" hidden="1">
      <c r="A72" s="881"/>
      <c r="B72" s="316"/>
      <c r="C72" s="320"/>
      <c r="D72" s="320"/>
      <c r="E72" s="320"/>
      <c r="F72" s="467"/>
      <c r="G72" s="467"/>
      <c r="H72" s="467"/>
      <c r="I72" s="195"/>
      <c r="J72" s="84"/>
      <c r="K72" s="177"/>
      <c r="L72" s="111"/>
      <c r="M72" s="174" t="s">
        <v>21</v>
      </c>
      <c r="N72" s="193"/>
      <c r="O72" s="160"/>
      <c r="P72" s="160"/>
      <c r="Q72" s="160"/>
      <c r="R72" s="247"/>
      <c r="S72" s="193"/>
      <c r="T72" s="193"/>
      <c r="U72" s="192"/>
      <c r="V72" s="193"/>
      <c r="W72" s="1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</row>
    <row r="73" spans="1:36" ht="14.25" hidden="1">
      <c r="A73" s="316"/>
      <c r="B73" s="321"/>
      <c r="C73" s="321"/>
      <c r="D73" s="321"/>
      <c r="E73" s="322"/>
      <c r="F73" s="321"/>
      <c r="G73" s="467"/>
      <c r="H73" s="467"/>
      <c r="I73" s="194"/>
      <c r="J73" s="84"/>
      <c r="K73" s="319"/>
      <c r="L73" s="111"/>
      <c r="M73" s="203" t="s">
        <v>311</v>
      </c>
      <c r="N73" s="193"/>
      <c r="O73" s="160"/>
      <c r="P73" s="160"/>
      <c r="Q73" s="160"/>
      <c r="R73" s="247"/>
      <c r="S73" s="193"/>
      <c r="T73" s="193"/>
      <c r="U73" s="192"/>
      <c r="V73" s="193"/>
      <c r="W73" s="1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</row>
    <row r="74" spans="1:36" ht="18.75" hidden="1" customHeight="1"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</row>
    <row r="75" spans="1:36" s="34" customFormat="1" ht="17.100000000000001" hidden="1" customHeight="1">
      <c r="A75" s="34" t="s">
        <v>15</v>
      </c>
      <c r="C75" s="34" t="s">
        <v>53</v>
      </c>
      <c r="V75" s="180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</row>
    <row r="76" spans="1:36" ht="17.100000000000001" hidden="1" customHeight="1"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</row>
    <row r="77" spans="1:36" s="35" customFormat="1" ht="22.5" hidden="1">
      <c r="A77" s="881">
        <v>1</v>
      </c>
      <c r="B77" s="316"/>
      <c r="C77" s="316"/>
      <c r="D77" s="316"/>
      <c r="E77" s="317"/>
      <c r="F77" s="467"/>
      <c r="G77" s="467"/>
      <c r="H77" s="467"/>
      <c r="I77" s="318"/>
      <c r="J77" s="177"/>
      <c r="K77" s="177"/>
      <c r="L77" s="315">
        <f>mergeValue(A77)</f>
        <v>1</v>
      </c>
      <c r="M77" s="569" t="s">
        <v>23</v>
      </c>
      <c r="N77" s="553"/>
      <c r="O77" s="936"/>
      <c r="P77" s="937"/>
      <c r="Q77" s="937"/>
      <c r="R77" s="937"/>
      <c r="S77" s="937"/>
      <c r="T77" s="937"/>
      <c r="U77" s="937"/>
      <c r="V77" s="938"/>
      <c r="W77" s="581" t="s">
        <v>513</v>
      </c>
      <c r="X77" s="279"/>
      <c r="Y77" s="279"/>
      <c r="Z77" s="279"/>
      <c r="AA77" s="279"/>
      <c r="AB77" s="279"/>
      <c r="AC77" s="279"/>
      <c r="AD77" s="279"/>
      <c r="AE77" s="279"/>
      <c r="AF77" s="279"/>
      <c r="AG77" s="279"/>
      <c r="AH77" s="279"/>
      <c r="AI77" s="279"/>
    </row>
    <row r="78" spans="1:36" s="35" customFormat="1" ht="22.5" hidden="1">
      <c r="A78" s="881"/>
      <c r="B78" s="881">
        <v>1</v>
      </c>
      <c r="C78" s="316"/>
      <c r="D78" s="316"/>
      <c r="E78" s="467"/>
      <c r="F78" s="467"/>
      <c r="G78" s="467"/>
      <c r="H78" s="467"/>
      <c r="I78" s="194"/>
      <c r="J78" s="178"/>
      <c r="L78" s="315" t="str">
        <f>mergeValue(A78) &amp;"."&amp; mergeValue(B78)</f>
        <v>1.1</v>
      </c>
      <c r="M78" s="157" t="s">
        <v>18</v>
      </c>
      <c r="N78" s="267"/>
      <c r="O78" s="936"/>
      <c r="P78" s="937"/>
      <c r="Q78" s="937"/>
      <c r="R78" s="937"/>
      <c r="S78" s="937"/>
      <c r="T78" s="937"/>
      <c r="U78" s="937"/>
      <c r="V78" s="938"/>
      <c r="W78" s="268" t="s">
        <v>514</v>
      </c>
      <c r="X78" s="279"/>
      <c r="Y78" s="279"/>
      <c r="Z78" s="279"/>
      <c r="AA78" s="279"/>
      <c r="AB78" s="279"/>
      <c r="AC78" s="279"/>
      <c r="AD78" s="279"/>
      <c r="AE78" s="279"/>
      <c r="AF78" s="279"/>
      <c r="AG78" s="279"/>
      <c r="AH78" s="279"/>
      <c r="AI78" s="279"/>
    </row>
    <row r="79" spans="1:36" s="35" customFormat="1" ht="45" hidden="1">
      <c r="A79" s="881"/>
      <c r="B79" s="881"/>
      <c r="C79" s="881">
        <v>1</v>
      </c>
      <c r="D79" s="316"/>
      <c r="E79" s="467"/>
      <c r="F79" s="467"/>
      <c r="G79" s="467"/>
      <c r="H79" s="467"/>
      <c r="I79" s="319"/>
      <c r="J79" s="178"/>
      <c r="K79" s="100"/>
      <c r="L79" s="315" t="str">
        <f>mergeValue(A79) &amp;"."&amp; mergeValue(B79)&amp;"."&amp; mergeValue(C79)</f>
        <v>1.1.1</v>
      </c>
      <c r="M79" s="158" t="s">
        <v>646</v>
      </c>
      <c r="N79" s="267"/>
      <c r="O79" s="936"/>
      <c r="P79" s="937"/>
      <c r="Q79" s="937"/>
      <c r="R79" s="937"/>
      <c r="S79" s="937"/>
      <c r="T79" s="937"/>
      <c r="U79" s="937"/>
      <c r="V79" s="938"/>
      <c r="W79" s="268" t="s">
        <v>647</v>
      </c>
      <c r="X79" s="279"/>
      <c r="Y79" s="279"/>
      <c r="Z79" s="279"/>
      <c r="AA79" s="279"/>
      <c r="AB79" s="279"/>
      <c r="AC79" s="279"/>
      <c r="AD79" s="279"/>
      <c r="AE79" s="279"/>
      <c r="AF79" s="279"/>
      <c r="AG79" s="279"/>
      <c r="AH79" s="279"/>
      <c r="AI79" s="279"/>
    </row>
    <row r="80" spans="1:36" s="35" customFormat="1" ht="33.75" hidden="1">
      <c r="A80" s="881"/>
      <c r="B80" s="881"/>
      <c r="C80" s="881"/>
      <c r="D80" s="881">
        <v>1</v>
      </c>
      <c r="E80" s="467"/>
      <c r="F80" s="467"/>
      <c r="G80" s="467"/>
      <c r="H80" s="467"/>
      <c r="I80" s="862"/>
      <c r="J80" s="178"/>
      <c r="K80" s="100"/>
      <c r="L80" s="315" t="str">
        <f>mergeValue(A80) &amp;"."&amp; mergeValue(B80)&amp;"."&amp; mergeValue(C80)&amp;"."&amp; mergeValue(D80)</f>
        <v>1.1.1.1</v>
      </c>
      <c r="M80" s="159" t="s">
        <v>411</v>
      </c>
      <c r="N80" s="267"/>
      <c r="O80" s="941"/>
      <c r="P80" s="942"/>
      <c r="Q80" s="942"/>
      <c r="R80" s="942"/>
      <c r="S80" s="942"/>
      <c r="T80" s="942"/>
      <c r="U80" s="942"/>
      <c r="V80" s="943"/>
      <c r="W80" s="268" t="s">
        <v>637</v>
      </c>
      <c r="X80" s="279"/>
      <c r="Y80" s="279"/>
      <c r="Z80" s="279"/>
      <c r="AA80" s="279"/>
      <c r="AB80" s="279"/>
      <c r="AC80" s="279"/>
      <c r="AD80" s="279"/>
      <c r="AE80" s="279"/>
      <c r="AF80" s="279"/>
      <c r="AG80" s="279"/>
      <c r="AH80" s="279"/>
      <c r="AI80" s="279"/>
    </row>
    <row r="81" spans="1:42" s="35" customFormat="1" ht="45" hidden="1">
      <c r="A81" s="881"/>
      <c r="B81" s="881"/>
      <c r="C81" s="881"/>
      <c r="D81" s="881"/>
      <c r="E81" s="881">
        <v>1</v>
      </c>
      <c r="F81" s="467"/>
      <c r="G81" s="467"/>
      <c r="H81" s="467"/>
      <c r="I81" s="862"/>
      <c r="J81" s="862"/>
      <c r="K81" s="100"/>
      <c r="L81" s="315" t="str">
        <f>mergeValue(A81) &amp;"."&amp; mergeValue(B81)&amp;"."&amp; mergeValue(C81)&amp;"."&amp; mergeValue(D81)&amp;"."&amp; mergeValue(E81)</f>
        <v>1.1.1.1.1</v>
      </c>
      <c r="M81" s="169" t="s">
        <v>10</v>
      </c>
      <c r="N81" s="268"/>
      <c r="O81" s="944"/>
      <c r="P81" s="945"/>
      <c r="Q81" s="945"/>
      <c r="R81" s="945"/>
      <c r="S81" s="945"/>
      <c r="T81" s="945"/>
      <c r="U81" s="945"/>
      <c r="V81" s="946"/>
      <c r="W81" s="268" t="s">
        <v>515</v>
      </c>
      <c r="X81" s="279"/>
      <c r="Y81" s="293" t="str">
        <f>strCheckUnique(Z81:Z84)</f>
        <v/>
      </c>
      <c r="Z81" s="279"/>
      <c r="AA81" s="293"/>
      <c r="AB81" s="279"/>
      <c r="AC81" s="279"/>
      <c r="AD81" s="279"/>
      <c r="AE81" s="279"/>
      <c r="AF81" s="279"/>
      <c r="AG81" s="279"/>
      <c r="AH81" s="279"/>
      <c r="AI81" s="279"/>
    </row>
    <row r="82" spans="1:42" s="35" customFormat="1" ht="66" hidden="1" customHeight="1">
      <c r="A82" s="881"/>
      <c r="B82" s="881"/>
      <c r="C82" s="881"/>
      <c r="D82" s="881"/>
      <c r="E82" s="881"/>
      <c r="F82" s="316">
        <v>1</v>
      </c>
      <c r="G82" s="316"/>
      <c r="H82" s="316"/>
      <c r="I82" s="862"/>
      <c r="J82" s="862"/>
      <c r="K82" s="319"/>
      <c r="L82" s="315" t="str">
        <f>mergeValue(A82) &amp;"."&amp; mergeValue(B82)&amp;"."&amp; mergeValue(C82)&amp;"."&amp; mergeValue(D82)&amp;"."&amp; mergeValue(E82)&amp;"."&amp; mergeValue(F82)</f>
        <v>1.1.1.1.1.1</v>
      </c>
      <c r="M82" s="309"/>
      <c r="N82" s="280"/>
      <c r="O82" s="189"/>
      <c r="P82" s="189"/>
      <c r="Q82" s="189"/>
      <c r="R82" s="865"/>
      <c r="S82" s="869" t="s">
        <v>86</v>
      </c>
      <c r="T82" s="865"/>
      <c r="U82" s="869" t="s">
        <v>87</v>
      </c>
      <c r="V82" s="264"/>
      <c r="W82" s="963" t="s">
        <v>516</v>
      </c>
      <c r="X82" s="279" t="str">
        <f>strCheckDate(O83:V83)</f>
        <v/>
      </c>
      <c r="Y82" s="293"/>
      <c r="Z82" s="293" t="str">
        <f>IF(M82="","",M82 )</f>
        <v/>
      </c>
      <c r="AA82" s="293"/>
      <c r="AB82" s="293"/>
      <c r="AC82" s="293"/>
      <c r="AD82" s="279"/>
      <c r="AE82" s="279"/>
      <c r="AF82" s="279"/>
      <c r="AG82" s="279"/>
      <c r="AH82" s="279"/>
      <c r="AI82" s="279"/>
    </row>
    <row r="83" spans="1:42" s="35" customFormat="1" ht="14.25" hidden="1" customHeight="1">
      <c r="A83" s="881"/>
      <c r="B83" s="881"/>
      <c r="C83" s="881"/>
      <c r="D83" s="881"/>
      <c r="E83" s="881"/>
      <c r="F83" s="316"/>
      <c r="G83" s="316"/>
      <c r="H83" s="316"/>
      <c r="I83" s="862"/>
      <c r="J83" s="862"/>
      <c r="K83" s="319"/>
      <c r="L83" s="168"/>
      <c r="M83" s="198"/>
      <c r="N83" s="280"/>
      <c r="O83" s="280"/>
      <c r="P83" s="277"/>
      <c r="Q83" s="278" t="str">
        <f>R82 &amp; "-" &amp; T82</f>
        <v>-</v>
      </c>
      <c r="R83" s="865"/>
      <c r="S83" s="869"/>
      <c r="T83" s="866"/>
      <c r="U83" s="869"/>
      <c r="V83" s="264"/>
      <c r="W83" s="964"/>
      <c r="X83" s="279"/>
      <c r="Y83" s="293"/>
      <c r="Z83" s="293"/>
      <c r="AA83" s="293"/>
      <c r="AB83" s="293"/>
      <c r="AC83" s="293"/>
      <c r="AD83" s="279"/>
      <c r="AE83" s="279"/>
      <c r="AF83" s="279"/>
      <c r="AG83" s="279"/>
      <c r="AH83" s="279"/>
      <c r="AI83" s="279"/>
    </row>
    <row r="84" spans="1:42" ht="15" hidden="1" customHeight="1">
      <c r="A84" s="881"/>
      <c r="B84" s="881"/>
      <c r="C84" s="881"/>
      <c r="D84" s="881"/>
      <c r="E84" s="881"/>
      <c r="F84" s="316"/>
      <c r="G84" s="316"/>
      <c r="H84" s="316"/>
      <c r="I84" s="862"/>
      <c r="J84" s="862"/>
      <c r="K84" s="195"/>
      <c r="L84" s="111"/>
      <c r="M84" s="172" t="s">
        <v>412</v>
      </c>
      <c r="N84" s="162"/>
      <c r="O84" s="155"/>
      <c r="P84" s="155"/>
      <c r="Q84" s="155"/>
      <c r="R84" s="247"/>
      <c r="S84" s="193"/>
      <c r="T84" s="193"/>
      <c r="U84" s="193"/>
      <c r="V84" s="183"/>
      <c r="W84" s="965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</row>
    <row r="85" spans="1:42" ht="14.25" hidden="1">
      <c r="A85" s="881"/>
      <c r="B85" s="881"/>
      <c r="C85" s="881"/>
      <c r="D85" s="881"/>
      <c r="E85" s="316"/>
      <c r="F85" s="467"/>
      <c r="G85" s="467"/>
      <c r="H85" s="467"/>
      <c r="I85" s="862"/>
      <c r="J85" s="84"/>
      <c r="K85" s="195"/>
      <c r="L85" s="111"/>
      <c r="M85" s="162" t="s">
        <v>13</v>
      </c>
      <c r="N85" s="161"/>
      <c r="O85" s="155"/>
      <c r="P85" s="155"/>
      <c r="Q85" s="155"/>
      <c r="R85" s="247"/>
      <c r="S85" s="193"/>
      <c r="T85" s="193"/>
      <c r="U85" s="192"/>
      <c r="V85" s="193"/>
      <c r="W85" s="1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</row>
    <row r="86" spans="1:42" ht="14.25" hidden="1">
      <c r="A86" s="881"/>
      <c r="B86" s="881"/>
      <c r="C86" s="881"/>
      <c r="D86" s="316"/>
      <c r="E86" s="320"/>
      <c r="F86" s="467"/>
      <c r="G86" s="467"/>
      <c r="H86" s="467"/>
      <c r="I86" s="195"/>
      <c r="J86" s="84"/>
      <c r="K86" s="177"/>
      <c r="L86" s="111"/>
      <c r="M86" s="161" t="s">
        <v>413</v>
      </c>
      <c r="N86" s="160"/>
      <c r="O86" s="155"/>
      <c r="P86" s="155"/>
      <c r="Q86" s="155"/>
      <c r="R86" s="247"/>
      <c r="S86" s="193"/>
      <c r="T86" s="193"/>
      <c r="U86" s="192"/>
      <c r="V86" s="193"/>
      <c r="W86" s="1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</row>
    <row r="87" spans="1:42" ht="14.25" hidden="1">
      <c r="A87" s="881"/>
      <c r="B87" s="881"/>
      <c r="C87" s="316"/>
      <c r="D87" s="316"/>
      <c r="E87" s="320"/>
      <c r="F87" s="467"/>
      <c r="G87" s="467"/>
      <c r="H87" s="467"/>
      <c r="I87" s="195"/>
      <c r="J87" s="84"/>
      <c r="K87" s="177"/>
      <c r="L87" s="111"/>
      <c r="M87" s="160" t="s">
        <v>389</v>
      </c>
      <c r="N87" s="160"/>
      <c r="O87" s="160"/>
      <c r="P87" s="160"/>
      <c r="Q87" s="160"/>
      <c r="R87" s="247"/>
      <c r="S87" s="193"/>
      <c r="T87" s="193"/>
      <c r="U87" s="192"/>
      <c r="V87" s="193"/>
      <c r="W87" s="1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</row>
    <row r="88" spans="1:42" ht="14.25" hidden="1">
      <c r="A88" s="881"/>
      <c r="B88" s="316"/>
      <c r="C88" s="320"/>
      <c r="D88" s="320"/>
      <c r="E88" s="320"/>
      <c r="F88" s="467"/>
      <c r="G88" s="467"/>
      <c r="H88" s="467"/>
      <c r="I88" s="195"/>
      <c r="J88" s="84"/>
      <c r="K88" s="177"/>
      <c r="L88" s="111"/>
      <c r="M88" s="174" t="s">
        <v>21</v>
      </c>
      <c r="N88" s="160"/>
      <c r="O88" s="160"/>
      <c r="P88" s="160"/>
      <c r="Q88" s="160"/>
      <c r="R88" s="247"/>
      <c r="S88" s="193"/>
      <c r="T88" s="193"/>
      <c r="U88" s="192"/>
      <c r="V88" s="193"/>
      <c r="W88" s="1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</row>
    <row r="89" spans="1:42" ht="14.25" hidden="1">
      <c r="A89" s="316"/>
      <c r="B89" s="321"/>
      <c r="C89" s="321"/>
      <c r="D89" s="321"/>
      <c r="E89" s="322"/>
      <c r="F89" s="321"/>
      <c r="G89" s="467"/>
      <c r="H89" s="467"/>
      <c r="I89" s="194"/>
      <c r="J89" s="84"/>
      <c r="K89" s="319"/>
      <c r="L89" s="111"/>
      <c r="M89" s="203" t="s">
        <v>311</v>
      </c>
      <c r="N89" s="160"/>
      <c r="O89" s="160"/>
      <c r="P89" s="160"/>
      <c r="Q89" s="160"/>
      <c r="R89" s="247"/>
      <c r="S89" s="193"/>
      <c r="T89" s="193"/>
      <c r="U89" s="192"/>
      <c r="V89" s="193"/>
      <c r="W89" s="1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</row>
    <row r="90" spans="1:42" s="34" customFormat="1" ht="17.100000000000001" customHeight="1">
      <c r="G90" s="34" t="s">
        <v>15</v>
      </c>
      <c r="I90" s="34" t="s">
        <v>70</v>
      </c>
      <c r="V90" s="180"/>
    </row>
    <row r="91" spans="1:42" ht="17.100000000000001" customHeight="1">
      <c r="X91" s="630"/>
      <c r="Y91" s="42"/>
      <c r="Z91" s="42"/>
    </row>
    <row r="92" spans="1:42" s="700" customFormat="1" ht="270">
      <c r="A92" s="881">
        <v>1</v>
      </c>
      <c r="B92" s="742"/>
      <c r="C92" s="742"/>
      <c r="D92" s="742"/>
      <c r="E92" s="743"/>
      <c r="F92" s="743"/>
      <c r="G92" s="744"/>
      <c r="H92" s="744"/>
      <c r="I92" s="741"/>
      <c r="J92" s="717"/>
      <c r="K92" s="717"/>
      <c r="L92" s="740">
        <f>mergeValue(A92)</f>
        <v>1</v>
      </c>
      <c r="M92" s="617" t="s">
        <v>23</v>
      </c>
      <c r="N92" s="731"/>
      <c r="O92" s="864"/>
      <c r="P92" s="864"/>
      <c r="Q92" s="864"/>
      <c r="R92" s="864"/>
      <c r="S92" s="864"/>
      <c r="T92" s="864"/>
      <c r="U92" s="864"/>
      <c r="V92" s="864"/>
      <c r="W92" s="864"/>
      <c r="X92" s="864"/>
      <c r="Y92" s="864"/>
      <c r="Z92" s="864"/>
      <c r="AA92" s="864"/>
      <c r="AB92" s="864"/>
      <c r="AC92" s="864"/>
      <c r="AD92" s="532" t="s">
        <v>513</v>
      </c>
      <c r="AE92" s="735"/>
      <c r="AF92" s="735"/>
      <c r="AG92" s="735"/>
      <c r="AH92" s="735"/>
      <c r="AI92" s="735"/>
      <c r="AJ92" s="735"/>
      <c r="AK92" s="735"/>
      <c r="AL92" s="735"/>
      <c r="AM92" s="735"/>
      <c r="AN92" s="735"/>
      <c r="AO92" s="735"/>
      <c r="AP92" s="735"/>
    </row>
    <row r="93" spans="1:42" s="700" customFormat="1" ht="371.25">
      <c r="A93" s="881"/>
      <c r="B93" s="881">
        <v>1</v>
      </c>
      <c r="C93" s="742"/>
      <c r="D93" s="742"/>
      <c r="E93" s="745"/>
      <c r="F93" s="744"/>
      <c r="G93" s="744"/>
      <c r="H93" s="744"/>
      <c r="I93" s="723"/>
      <c r="J93" s="718"/>
      <c r="L93" s="740" t="str">
        <f>mergeValue(A93) &amp;"."&amp; mergeValue(B93)</f>
        <v>1.1</v>
      </c>
      <c r="M93" s="706" t="s">
        <v>18</v>
      </c>
      <c r="N93" s="731"/>
      <c r="O93" s="864"/>
      <c r="P93" s="864"/>
      <c r="Q93" s="864"/>
      <c r="R93" s="864"/>
      <c r="S93" s="864"/>
      <c r="T93" s="864"/>
      <c r="U93" s="864"/>
      <c r="V93" s="864"/>
      <c r="W93" s="864"/>
      <c r="X93" s="864"/>
      <c r="Y93" s="864"/>
      <c r="Z93" s="864"/>
      <c r="AA93" s="864"/>
      <c r="AB93" s="864"/>
      <c r="AC93" s="864"/>
      <c r="AD93" s="532" t="s">
        <v>514</v>
      </c>
      <c r="AE93" s="735"/>
      <c r="AF93" s="735"/>
      <c r="AG93" s="735"/>
      <c r="AH93" s="735"/>
      <c r="AI93" s="735"/>
      <c r="AJ93" s="735"/>
      <c r="AK93" s="735"/>
      <c r="AL93" s="735"/>
      <c r="AM93" s="735"/>
      <c r="AN93" s="735"/>
      <c r="AO93" s="735"/>
      <c r="AP93" s="735"/>
    </row>
    <row r="94" spans="1:42" s="700" customFormat="1" ht="409.5">
      <c r="A94" s="881"/>
      <c r="B94" s="881"/>
      <c r="C94" s="881">
        <v>1</v>
      </c>
      <c r="D94" s="742"/>
      <c r="E94" s="745"/>
      <c r="F94" s="744"/>
      <c r="G94" s="744"/>
      <c r="H94" s="744"/>
      <c r="I94" s="751"/>
      <c r="J94" s="718"/>
      <c r="K94" s="703"/>
      <c r="L94" s="740" t="str">
        <f>mergeValue(A94) &amp;"."&amp; mergeValue(B94)&amp;"."&amp; mergeValue(C94)</f>
        <v>1.1.1</v>
      </c>
      <c r="M94" s="707" t="s">
        <v>646</v>
      </c>
      <c r="N94" s="731"/>
      <c r="O94" s="864"/>
      <c r="P94" s="864"/>
      <c r="Q94" s="864"/>
      <c r="R94" s="864"/>
      <c r="S94" s="864"/>
      <c r="T94" s="864"/>
      <c r="U94" s="864"/>
      <c r="V94" s="864"/>
      <c r="W94" s="864"/>
      <c r="X94" s="864"/>
      <c r="Y94" s="864"/>
      <c r="Z94" s="864"/>
      <c r="AA94" s="864"/>
      <c r="AB94" s="864"/>
      <c r="AC94" s="864"/>
      <c r="AD94" s="532" t="s">
        <v>647</v>
      </c>
      <c r="AE94" s="735"/>
      <c r="AF94" s="735"/>
      <c r="AG94" s="735"/>
      <c r="AH94" s="738"/>
      <c r="AI94" s="735"/>
      <c r="AJ94" s="735"/>
      <c r="AK94" s="735"/>
      <c r="AL94" s="735"/>
      <c r="AM94" s="735"/>
      <c r="AN94" s="735"/>
      <c r="AO94" s="735"/>
      <c r="AP94" s="735"/>
    </row>
    <row r="95" spans="1:42" s="700" customFormat="1" ht="409.5">
      <c r="A95" s="881"/>
      <c r="B95" s="881"/>
      <c r="C95" s="881"/>
      <c r="D95" s="881">
        <v>1</v>
      </c>
      <c r="E95" s="745"/>
      <c r="F95" s="744"/>
      <c r="G95" s="744"/>
      <c r="H95" s="862"/>
      <c r="I95" s="718"/>
      <c r="J95" s="718"/>
      <c r="K95" s="703"/>
      <c r="L95" s="740" t="str">
        <f>mergeValue(A95) &amp;"."&amp; mergeValue(B95)&amp;"."&amp; mergeValue(C95)&amp;"."&amp; mergeValue(D95)</f>
        <v>1.1.1.1</v>
      </c>
      <c r="M95" s="708" t="s">
        <v>411</v>
      </c>
      <c r="N95" s="731"/>
      <c r="O95" s="863"/>
      <c r="P95" s="863"/>
      <c r="Q95" s="863"/>
      <c r="R95" s="863"/>
      <c r="S95" s="863"/>
      <c r="T95" s="863"/>
      <c r="U95" s="863"/>
      <c r="V95" s="863"/>
      <c r="W95" s="863"/>
      <c r="X95" s="863"/>
      <c r="Y95" s="863"/>
      <c r="Z95" s="863"/>
      <c r="AA95" s="863"/>
      <c r="AB95" s="863"/>
      <c r="AC95" s="863"/>
      <c r="AD95" s="532" t="s">
        <v>677</v>
      </c>
      <c r="AE95" s="735"/>
      <c r="AF95" s="735"/>
      <c r="AG95" s="735"/>
      <c r="AH95" s="738"/>
      <c r="AI95" s="735"/>
      <c r="AJ95" s="735"/>
      <c r="AK95" s="735"/>
      <c r="AL95" s="735"/>
      <c r="AM95" s="735"/>
      <c r="AN95" s="735"/>
      <c r="AO95" s="735"/>
      <c r="AP95" s="735"/>
    </row>
    <row r="96" spans="1:42" s="700" customFormat="1" ht="409.5">
      <c r="A96" s="881"/>
      <c r="B96" s="881"/>
      <c r="C96" s="881"/>
      <c r="D96" s="881"/>
      <c r="E96" s="882" t="s">
        <v>95</v>
      </c>
      <c r="F96" s="742"/>
      <c r="G96" s="744"/>
      <c r="H96" s="862"/>
      <c r="I96" s="862"/>
      <c r="J96" s="751"/>
      <c r="K96" s="703"/>
      <c r="L96" s="740" t="str">
        <f>mergeValue(A96) &amp;"."&amp; mergeValue(B96)&amp;"."&amp; mergeValue(C96)&amp;"."&amp; mergeValue(D96)&amp;"."&amp; mergeValue(E96)</f>
        <v>1.1.1.1.1</v>
      </c>
      <c r="M96" s="713" t="s">
        <v>10</v>
      </c>
      <c r="N96" s="732"/>
      <c r="O96" s="867"/>
      <c r="P96" s="867"/>
      <c r="Q96" s="867"/>
      <c r="R96" s="867"/>
      <c r="S96" s="867"/>
      <c r="T96" s="867"/>
      <c r="U96" s="867"/>
      <c r="V96" s="867"/>
      <c r="W96" s="867"/>
      <c r="X96" s="867"/>
      <c r="Y96" s="867"/>
      <c r="Z96" s="867"/>
      <c r="AA96" s="867"/>
      <c r="AB96" s="867"/>
      <c r="AC96" s="867"/>
      <c r="AD96" s="532" t="s">
        <v>515</v>
      </c>
      <c r="AE96" s="735"/>
      <c r="AF96" s="738" t="str">
        <f>strCheckUnique(AG96:AG100)</f>
        <v/>
      </c>
      <c r="AG96" s="735"/>
      <c r="AH96" s="738"/>
      <c r="AI96" s="735"/>
      <c r="AJ96" s="735"/>
      <c r="AK96" s="735"/>
      <c r="AL96" s="735"/>
      <c r="AM96" s="735"/>
      <c r="AN96" s="735"/>
      <c r="AO96" s="735"/>
      <c r="AP96" s="735"/>
    </row>
    <row r="97" spans="1:42" s="700" customFormat="1" ht="66" customHeight="1">
      <c r="A97" s="881"/>
      <c r="B97" s="881"/>
      <c r="C97" s="881"/>
      <c r="D97" s="881"/>
      <c r="E97" s="882"/>
      <c r="F97" s="881">
        <v>1</v>
      </c>
      <c r="G97" s="742"/>
      <c r="H97" s="862"/>
      <c r="I97" s="862"/>
      <c r="J97" s="862"/>
      <c r="K97" s="751"/>
      <c r="L97" s="740" t="str">
        <f>mergeValue(A97) &amp;"."&amp; mergeValue(B97)&amp;"."&amp; mergeValue(C97)&amp;"."&amp; mergeValue(D97)&amp;"."&amp; mergeValue(E97)&amp;"."&amp; mergeValue(F97)</f>
        <v>1.1.1.1.1.1</v>
      </c>
      <c r="M97" s="758"/>
      <c r="N97" s="870"/>
      <c r="O97" s="720"/>
      <c r="P97" s="783"/>
      <c r="Q97" s="783"/>
      <c r="R97" s="783"/>
      <c r="S97" s="720"/>
      <c r="T97" s="720"/>
      <c r="U97" s="720"/>
      <c r="V97" s="720"/>
      <c r="W97" s="720"/>
      <c r="X97" s="720"/>
      <c r="Y97" s="865"/>
      <c r="Z97" s="884" t="s">
        <v>86</v>
      </c>
      <c r="AA97" s="865"/>
      <c r="AB97" s="884" t="s">
        <v>87</v>
      </c>
      <c r="AC97" s="730"/>
      <c r="AD97" s="861" t="s">
        <v>680</v>
      </c>
      <c r="AE97" s="735" t="str">
        <f>strCheckDate(O98:AC98)</f>
        <v/>
      </c>
      <c r="AF97" s="735"/>
      <c r="AG97" s="738" t="str">
        <f>IF(M97="","",M97 )</f>
        <v/>
      </c>
      <c r="AH97" s="738"/>
      <c r="AI97" s="738"/>
      <c r="AJ97" s="738"/>
      <c r="AK97" s="735"/>
      <c r="AL97" s="735"/>
      <c r="AM97" s="735"/>
      <c r="AN97" s="735"/>
      <c r="AO97" s="735"/>
      <c r="AP97" s="735"/>
    </row>
    <row r="98" spans="1:42" s="700" customFormat="1" ht="14.25" hidden="1" customHeight="1">
      <c r="A98" s="881"/>
      <c r="B98" s="881"/>
      <c r="C98" s="881"/>
      <c r="D98" s="881"/>
      <c r="E98" s="882"/>
      <c r="F98" s="881"/>
      <c r="G98" s="742"/>
      <c r="H98" s="862"/>
      <c r="I98" s="862"/>
      <c r="J98" s="862"/>
      <c r="K98" s="751"/>
      <c r="L98" s="712"/>
      <c r="M98" s="754"/>
      <c r="N98" s="870"/>
      <c r="O98" s="736"/>
      <c r="P98" s="736"/>
      <c r="Q98" s="733"/>
      <c r="R98" s="734" t="str">
        <f>Y97 &amp; "-" &amp; AA97</f>
        <v>-</v>
      </c>
      <c r="S98" s="734"/>
      <c r="T98" s="734"/>
      <c r="U98" s="734"/>
      <c r="V98" s="734"/>
      <c r="W98" s="734"/>
      <c r="X98" s="734"/>
      <c r="Y98" s="865"/>
      <c r="Z98" s="884"/>
      <c r="AA98" s="866"/>
      <c r="AB98" s="884"/>
      <c r="AC98" s="730"/>
      <c r="AD98" s="861"/>
      <c r="AE98" s="735"/>
      <c r="AF98" s="735"/>
      <c r="AG98" s="735"/>
      <c r="AH98" s="738"/>
      <c r="AI98" s="735"/>
      <c r="AJ98" s="735"/>
      <c r="AK98" s="735"/>
      <c r="AL98" s="735"/>
      <c r="AM98" s="735"/>
      <c r="AN98" s="735"/>
      <c r="AO98" s="735"/>
      <c r="AP98" s="735"/>
    </row>
    <row r="99" spans="1:42" s="700" customFormat="1" ht="14.25" hidden="1" customHeight="1">
      <c r="A99" s="881"/>
      <c r="B99" s="881"/>
      <c r="C99" s="881"/>
      <c r="D99" s="881"/>
      <c r="E99" s="882"/>
      <c r="F99" s="881"/>
      <c r="G99" s="742"/>
      <c r="H99" s="862"/>
      <c r="I99" s="862"/>
      <c r="J99" s="862"/>
      <c r="K99" s="751"/>
      <c r="L99" s="704"/>
      <c r="M99" s="715"/>
      <c r="N99" s="721"/>
      <c r="O99" s="705"/>
      <c r="P99" s="705"/>
      <c r="Q99" s="705"/>
      <c r="R99" s="705"/>
      <c r="S99" s="705"/>
      <c r="T99" s="705"/>
      <c r="U99" s="705"/>
      <c r="V99" s="705"/>
      <c r="W99" s="705"/>
      <c r="X99" s="705"/>
      <c r="Y99" s="728"/>
      <c r="Z99" s="722"/>
      <c r="AA99" s="722"/>
      <c r="AB99" s="722"/>
      <c r="AC99" s="719"/>
      <c r="AD99" s="861"/>
      <c r="AE99" s="735"/>
      <c r="AF99" s="735"/>
      <c r="AG99" s="735"/>
      <c r="AH99" s="738"/>
      <c r="AI99" s="735"/>
      <c r="AJ99" s="735"/>
      <c r="AK99" s="735"/>
      <c r="AL99" s="735"/>
      <c r="AM99" s="735"/>
      <c r="AN99" s="735"/>
      <c r="AO99" s="735"/>
      <c r="AP99" s="735"/>
    </row>
    <row r="100" spans="1:42" s="699" customFormat="1" ht="15" customHeight="1">
      <c r="A100" s="881"/>
      <c r="B100" s="881"/>
      <c r="C100" s="881"/>
      <c r="D100" s="881"/>
      <c r="E100" s="882"/>
      <c r="F100" s="746"/>
      <c r="G100" s="744"/>
      <c r="H100" s="862"/>
      <c r="I100" s="862"/>
      <c r="J100" s="751"/>
      <c r="K100" s="724"/>
      <c r="L100" s="704"/>
      <c r="M100" s="714" t="s">
        <v>412</v>
      </c>
      <c r="N100" s="721"/>
      <c r="O100" s="705"/>
      <c r="P100" s="705"/>
      <c r="Q100" s="705"/>
      <c r="R100" s="705"/>
      <c r="S100" s="705"/>
      <c r="T100" s="705"/>
      <c r="U100" s="705"/>
      <c r="V100" s="705"/>
      <c r="W100" s="705"/>
      <c r="X100" s="705"/>
      <c r="Y100" s="728"/>
      <c r="Z100" s="722"/>
      <c r="AA100" s="722"/>
      <c r="AB100" s="722"/>
      <c r="AC100" s="719"/>
      <c r="AD100" s="861"/>
      <c r="AE100" s="737"/>
      <c r="AF100" s="737"/>
      <c r="AG100" s="737"/>
      <c r="AH100" s="738"/>
      <c r="AI100" s="737"/>
      <c r="AJ100" s="735"/>
      <c r="AK100" s="735"/>
      <c r="AL100" s="737"/>
      <c r="AM100" s="737"/>
      <c r="AN100" s="737"/>
      <c r="AO100" s="737"/>
      <c r="AP100" s="737"/>
    </row>
    <row r="101" spans="1:42" s="699" customFormat="1" ht="14.25">
      <c r="A101" s="881"/>
      <c r="B101" s="881"/>
      <c r="C101" s="881"/>
      <c r="D101" s="881"/>
      <c r="E101" s="745"/>
      <c r="F101" s="746"/>
      <c r="G101" s="744"/>
      <c r="H101" s="862"/>
      <c r="I101" s="702"/>
      <c r="J101" s="702"/>
      <c r="K101" s="724"/>
      <c r="L101" s="704"/>
      <c r="M101" s="711" t="s">
        <v>13</v>
      </c>
      <c r="N101" s="721"/>
      <c r="O101" s="705"/>
      <c r="P101" s="705"/>
      <c r="Q101" s="705"/>
      <c r="R101" s="705"/>
      <c r="S101" s="705"/>
      <c r="T101" s="705"/>
      <c r="U101" s="705"/>
      <c r="V101" s="705"/>
      <c r="W101" s="705"/>
      <c r="X101" s="705"/>
      <c r="Y101" s="728"/>
      <c r="Z101" s="722"/>
      <c r="AA101" s="722"/>
      <c r="AB101" s="721"/>
      <c r="AC101" s="722"/>
      <c r="AD101" s="719"/>
      <c r="AE101" s="737"/>
      <c r="AF101" s="737"/>
      <c r="AG101" s="737"/>
      <c r="AH101" s="737"/>
      <c r="AI101" s="737"/>
      <c r="AJ101" s="737"/>
      <c r="AK101" s="737"/>
      <c r="AL101" s="737"/>
      <c r="AM101" s="737"/>
      <c r="AN101" s="737"/>
      <c r="AO101" s="737"/>
      <c r="AP101" s="737"/>
    </row>
    <row r="102" spans="1:42" s="699" customFormat="1" ht="14.25">
      <c r="A102" s="881"/>
      <c r="B102" s="881"/>
      <c r="C102" s="881"/>
      <c r="D102" s="747"/>
      <c r="E102" s="747"/>
      <c r="F102" s="748"/>
      <c r="G102" s="747"/>
      <c r="H102" s="744"/>
      <c r="I102" s="724"/>
      <c r="J102" s="702"/>
      <c r="K102" s="717"/>
      <c r="L102" s="704"/>
      <c r="M102" s="710" t="s">
        <v>413</v>
      </c>
      <c r="N102" s="709"/>
      <c r="O102" s="705"/>
      <c r="P102" s="705"/>
      <c r="Q102" s="705"/>
      <c r="R102" s="705"/>
      <c r="S102" s="705"/>
      <c r="T102" s="705"/>
      <c r="U102" s="705"/>
      <c r="V102" s="705"/>
      <c r="W102" s="705"/>
      <c r="X102" s="705"/>
      <c r="Y102" s="728"/>
      <c r="Z102" s="722"/>
      <c r="AA102" s="722"/>
      <c r="AB102" s="721"/>
      <c r="AC102" s="722"/>
      <c r="AD102" s="719"/>
      <c r="AE102" s="737"/>
      <c r="AF102" s="737"/>
      <c r="AG102" s="737"/>
      <c r="AH102" s="737"/>
      <c r="AI102" s="737"/>
      <c r="AJ102" s="737"/>
      <c r="AK102" s="737"/>
      <c r="AL102" s="737"/>
      <c r="AM102" s="737"/>
      <c r="AN102" s="737"/>
      <c r="AO102" s="737"/>
      <c r="AP102" s="737"/>
    </row>
    <row r="103" spans="1:42" s="699" customFormat="1" ht="14.25">
      <c r="A103" s="881"/>
      <c r="B103" s="881"/>
      <c r="C103" s="747"/>
      <c r="D103" s="747"/>
      <c r="E103" s="747"/>
      <c r="F103" s="748"/>
      <c r="G103" s="747"/>
      <c r="H103" s="744"/>
      <c r="I103" s="724"/>
      <c r="J103" s="702"/>
      <c r="K103" s="717"/>
      <c r="L103" s="704"/>
      <c r="M103" s="709" t="s">
        <v>389</v>
      </c>
      <c r="N103" s="709"/>
      <c r="O103" s="709"/>
      <c r="P103" s="709"/>
      <c r="Q103" s="709"/>
      <c r="R103" s="709"/>
      <c r="S103" s="709"/>
      <c r="T103" s="709"/>
      <c r="U103" s="709"/>
      <c r="V103" s="709"/>
      <c r="W103" s="709"/>
      <c r="X103" s="709"/>
      <c r="Y103" s="728"/>
      <c r="Z103" s="722"/>
      <c r="AA103" s="722"/>
      <c r="AB103" s="721"/>
      <c r="AC103" s="722"/>
      <c r="AD103" s="719"/>
      <c r="AE103" s="737"/>
      <c r="AF103" s="737"/>
      <c r="AG103" s="737"/>
      <c r="AH103" s="737"/>
      <c r="AI103" s="737"/>
      <c r="AJ103" s="737"/>
      <c r="AK103" s="737"/>
      <c r="AL103" s="737"/>
      <c r="AM103" s="737"/>
      <c r="AN103" s="737"/>
      <c r="AO103" s="737"/>
      <c r="AP103" s="737"/>
    </row>
    <row r="104" spans="1:42" s="699" customFormat="1" ht="14.25">
      <c r="A104" s="881"/>
      <c r="B104" s="747"/>
      <c r="C104" s="747"/>
      <c r="D104" s="747"/>
      <c r="E104" s="747"/>
      <c r="F104" s="748"/>
      <c r="G104" s="747"/>
      <c r="H104" s="744"/>
      <c r="I104" s="724"/>
      <c r="J104" s="702"/>
      <c r="K104" s="717"/>
      <c r="L104" s="704"/>
      <c r="M104" s="716" t="s">
        <v>21</v>
      </c>
      <c r="N104" s="709"/>
      <c r="O104" s="709"/>
      <c r="P104" s="709"/>
      <c r="Q104" s="709"/>
      <c r="R104" s="709"/>
      <c r="S104" s="709"/>
      <c r="T104" s="709"/>
      <c r="U104" s="709"/>
      <c r="V104" s="709"/>
      <c r="W104" s="709"/>
      <c r="X104" s="709"/>
      <c r="Y104" s="728"/>
      <c r="Z104" s="722"/>
      <c r="AA104" s="722"/>
      <c r="AB104" s="721"/>
      <c r="AC104" s="722"/>
      <c r="AD104" s="719"/>
      <c r="AE104" s="737"/>
      <c r="AF104" s="737"/>
      <c r="AG104" s="737"/>
      <c r="AH104" s="737"/>
      <c r="AI104" s="737"/>
      <c r="AJ104" s="737"/>
      <c r="AK104" s="737"/>
      <c r="AL104" s="737"/>
      <c r="AM104" s="737"/>
      <c r="AN104" s="737"/>
      <c r="AO104" s="737"/>
      <c r="AP104" s="737"/>
    </row>
    <row r="105" spans="1:42" s="699" customFormat="1" ht="14.25">
      <c r="A105" s="742"/>
      <c r="B105" s="749"/>
      <c r="C105" s="749"/>
      <c r="D105" s="749"/>
      <c r="E105" s="750"/>
      <c r="F105" s="749"/>
      <c r="G105" s="744"/>
      <c r="H105" s="744"/>
      <c r="I105" s="723"/>
      <c r="J105" s="702"/>
      <c r="K105" s="751"/>
      <c r="L105" s="704"/>
      <c r="M105" s="756" t="s">
        <v>311</v>
      </c>
      <c r="N105" s="709"/>
      <c r="O105" s="709"/>
      <c r="P105" s="709"/>
      <c r="Q105" s="709"/>
      <c r="R105" s="709"/>
      <c r="S105" s="709"/>
      <c r="T105" s="709"/>
      <c r="U105" s="709"/>
      <c r="V105" s="709"/>
      <c r="W105" s="709"/>
      <c r="X105" s="709"/>
      <c r="Y105" s="728"/>
      <c r="Z105" s="722"/>
      <c r="AA105" s="722"/>
      <c r="AB105" s="721"/>
      <c r="AC105" s="722"/>
      <c r="AD105" s="719"/>
      <c r="AE105" s="737"/>
      <c r="AF105" s="737"/>
      <c r="AG105" s="737"/>
      <c r="AH105" s="737"/>
      <c r="AI105" s="737"/>
      <c r="AJ105" s="737"/>
      <c r="AK105" s="737"/>
      <c r="AL105" s="737"/>
      <c r="AM105" s="737"/>
      <c r="AN105" s="737"/>
      <c r="AO105" s="737"/>
      <c r="AP105" s="737"/>
    </row>
    <row r="106" spans="1:42" s="700" customFormat="1" ht="66" customHeight="1">
      <c r="A106" s="35"/>
      <c r="B106" s="35"/>
      <c r="C106" s="35"/>
      <c r="D106" s="35"/>
      <c r="E106" s="35"/>
      <c r="F106" s="35"/>
      <c r="G106" s="742">
        <v>1</v>
      </c>
      <c r="H106" s="194"/>
      <c r="I106" s="195"/>
      <c r="J106" s="84"/>
      <c r="K106" s="751"/>
      <c r="L106" s="753" t="str">
        <f>mergeValue(A106) &amp;"."&amp; mergeValue(B106)&amp;"."&amp; mergeValue(C106)&amp;"."&amp; mergeValue(D106)&amp;"."&amp; mergeValue(E106)&amp;"."&amp; mergeValue(F106)&amp;"."&amp; mergeValue(G106)</f>
        <v>......1</v>
      </c>
      <c r="M106" s="624"/>
      <c r="N106" s="755"/>
      <c r="O106" s="720"/>
      <c r="P106" s="720"/>
      <c r="Q106" s="720"/>
      <c r="R106" s="720"/>
      <c r="S106" s="720"/>
      <c r="T106" s="720"/>
      <c r="U106" s="720"/>
      <c r="V106" s="720"/>
      <c r="W106" s="720"/>
      <c r="X106" s="720"/>
      <c r="Y106" s="701"/>
      <c r="Z106" s="698" t="s">
        <v>87</v>
      </c>
      <c r="AA106" s="730"/>
      <c r="AB106" s="270"/>
      <c r="AC106" s="730"/>
      <c r="AD106" s="752"/>
      <c r="AE106" s="735"/>
      <c r="AF106" s="735"/>
      <c r="AG106" s="738"/>
      <c r="AH106" s="738"/>
      <c r="AI106" s="738"/>
      <c r="AJ106" s="738"/>
      <c r="AK106" s="735"/>
      <c r="AL106" s="735"/>
      <c r="AM106" s="735"/>
      <c r="AN106" s="735"/>
      <c r="AO106" s="735"/>
      <c r="AP106" s="735"/>
    </row>
    <row r="107" spans="1:42" ht="17.100000000000001" hidden="1" customHeight="1"/>
    <row r="108" spans="1:42" ht="17.100000000000001" hidden="1" customHeight="1"/>
    <row r="109" spans="1:42" s="34" customFormat="1" ht="17.100000000000001" hidden="1" customHeight="1">
      <c r="G109" s="34" t="s">
        <v>15</v>
      </c>
      <c r="I109" s="34" t="s">
        <v>71</v>
      </c>
      <c r="U109" s="180"/>
    </row>
    <row r="110" spans="1:42" ht="17.100000000000001" hidden="1" customHeight="1">
      <c r="T110" s="125"/>
      <c r="U110" s="42"/>
    </row>
    <row r="111" spans="1:42" ht="16.5" hidden="1" customHeight="1">
      <c r="G111" s="177"/>
      <c r="H111" s="177"/>
      <c r="I111" s="177"/>
      <c r="J111" s="177"/>
      <c r="K111" s="177"/>
      <c r="L111" s="201" t="s">
        <v>95</v>
      </c>
      <c r="M111" s="197" t="s">
        <v>23</v>
      </c>
      <c r="N111" s="202"/>
      <c r="O111" s="936"/>
      <c r="P111" s="937"/>
      <c r="Q111" s="937"/>
      <c r="R111" s="937"/>
      <c r="S111" s="937"/>
      <c r="T111" s="937"/>
      <c r="U111" s="937"/>
      <c r="V111" s="938"/>
      <c r="W111" s="185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</row>
    <row r="112" spans="1:42" s="35" customFormat="1" ht="15" hidden="1" customHeight="1">
      <c r="G112" s="176"/>
      <c r="H112" s="175"/>
      <c r="I112" s="175"/>
      <c r="J112" s="178"/>
      <c r="L112" s="167" t="s">
        <v>297</v>
      </c>
      <c r="M112" s="157" t="s">
        <v>18</v>
      </c>
      <c r="N112" s="255"/>
      <c r="O112" s="936"/>
      <c r="P112" s="937"/>
      <c r="Q112" s="937"/>
      <c r="R112" s="937"/>
      <c r="S112" s="937"/>
      <c r="T112" s="937"/>
      <c r="U112" s="937"/>
      <c r="V112" s="938"/>
      <c r="W112" s="185"/>
      <c r="X112" s="279"/>
      <c r="Y112" s="279"/>
      <c r="Z112" s="279"/>
      <c r="AA112" s="279"/>
      <c r="AB112" s="279"/>
      <c r="AC112" s="279"/>
      <c r="AD112" s="279"/>
      <c r="AE112" s="279"/>
      <c r="AF112" s="279"/>
      <c r="AG112" s="279"/>
      <c r="AH112" s="279"/>
      <c r="AI112" s="279"/>
    </row>
    <row r="113" spans="7:35" s="35" customFormat="1" ht="15" hidden="1" customHeight="1">
      <c r="G113" s="176"/>
      <c r="H113" s="175"/>
      <c r="I113" s="175"/>
      <c r="J113" s="178"/>
      <c r="L113" s="167" t="s">
        <v>8</v>
      </c>
      <c r="M113" s="158" t="s">
        <v>7</v>
      </c>
      <c r="N113" s="256"/>
      <c r="O113" s="936"/>
      <c r="P113" s="937"/>
      <c r="Q113" s="937"/>
      <c r="R113" s="937"/>
      <c r="S113" s="937"/>
      <c r="T113" s="937"/>
      <c r="U113" s="937"/>
      <c r="V113" s="938"/>
      <c r="W113" s="185"/>
      <c r="X113" s="279"/>
      <c r="Y113" s="279"/>
      <c r="Z113" s="279"/>
      <c r="AA113" s="279"/>
      <c r="AB113" s="279"/>
      <c r="AC113" s="279"/>
      <c r="AD113" s="279"/>
      <c r="AE113" s="279"/>
      <c r="AF113" s="279"/>
      <c r="AG113" s="279"/>
      <c r="AH113" s="279"/>
      <c r="AI113" s="279"/>
    </row>
    <row r="114" spans="7:35" s="35" customFormat="1" ht="15" hidden="1" customHeight="1">
      <c r="G114" s="176"/>
      <c r="H114" s="175"/>
      <c r="I114" s="175"/>
      <c r="J114" s="178"/>
      <c r="L114" s="167" t="s">
        <v>11</v>
      </c>
      <c r="M114" s="159" t="s">
        <v>25</v>
      </c>
      <c r="N114" s="257"/>
      <c r="O114" s="936"/>
      <c r="P114" s="937"/>
      <c r="Q114" s="937"/>
      <c r="R114" s="937"/>
      <c r="S114" s="937"/>
      <c r="T114" s="937"/>
      <c r="U114" s="937"/>
      <c r="V114" s="938"/>
      <c r="W114" s="185"/>
      <c r="X114" s="279"/>
      <c r="Y114" s="279"/>
      <c r="Z114" s="279"/>
      <c r="AA114" s="279"/>
      <c r="AB114" s="279"/>
      <c r="AC114" s="279"/>
      <c r="AD114" s="279"/>
      <c r="AE114" s="279"/>
      <c r="AF114" s="279"/>
      <c r="AG114" s="279"/>
      <c r="AH114" s="279"/>
      <c r="AI114" s="279"/>
    </row>
    <row r="115" spans="7:35" s="35" customFormat="1" ht="24.95" hidden="1" customHeight="1">
      <c r="G115" s="177"/>
      <c r="H115" s="175"/>
      <c r="I115" s="904"/>
      <c r="J115" s="178"/>
      <c r="L115" s="167"/>
      <c r="M115" s="169"/>
      <c r="N115" s="188"/>
      <c r="O115" s="266"/>
      <c r="P115" s="252"/>
      <c r="Q115" s="252"/>
      <c r="R115" s="252"/>
      <c r="S115" s="252"/>
      <c r="T115" s="252"/>
      <c r="U115" s="252"/>
      <c r="V115" s="253"/>
      <c r="W115" s="187"/>
      <c r="X115" s="279"/>
      <c r="Y115" s="279"/>
      <c r="Z115" s="279"/>
      <c r="AA115" s="279"/>
      <c r="AB115" s="279"/>
      <c r="AC115" s="279"/>
      <c r="AD115" s="279"/>
      <c r="AE115" s="279"/>
      <c r="AF115" s="279"/>
      <c r="AG115" s="279"/>
      <c r="AH115" s="279"/>
      <c r="AI115" s="279"/>
    </row>
    <row r="116" spans="7:35" s="35" customFormat="1" ht="15" hidden="1" customHeight="1">
      <c r="G116" s="179"/>
      <c r="H116" s="175"/>
      <c r="I116" s="904"/>
      <c r="J116" s="905"/>
      <c r="L116" s="167" t="s">
        <v>22</v>
      </c>
      <c r="M116" s="170" t="s">
        <v>10</v>
      </c>
      <c r="N116" s="254"/>
      <c r="O116" s="958"/>
      <c r="P116" s="959"/>
      <c r="Q116" s="959"/>
      <c r="R116" s="959"/>
      <c r="S116" s="959"/>
      <c r="T116" s="959"/>
      <c r="U116" s="959"/>
      <c r="V116" s="960"/>
      <c r="W116" s="185"/>
      <c r="X116" s="279"/>
      <c r="Y116" s="293" t="str">
        <f>strCheckUnique(Z116:Z119)</f>
        <v/>
      </c>
      <c r="Z116" s="279"/>
      <c r="AA116" s="293"/>
      <c r="AB116" s="279"/>
      <c r="AC116" s="279"/>
      <c r="AD116" s="279"/>
      <c r="AE116" s="279"/>
      <c r="AF116" s="279"/>
      <c r="AG116" s="279"/>
      <c r="AH116" s="279"/>
      <c r="AI116" s="279"/>
    </row>
    <row r="117" spans="7:35" s="35" customFormat="1" ht="17.100000000000001" hidden="1" customHeight="1">
      <c r="G117" s="179"/>
      <c r="H117" s="175">
        <v>1</v>
      </c>
      <c r="I117" s="904"/>
      <c r="J117" s="905"/>
      <c r="K117" s="196"/>
      <c r="L117" s="168"/>
      <c r="M117" s="171"/>
      <c r="N117" s="198"/>
      <c r="O117" s="189"/>
      <c r="P117" s="189"/>
      <c r="Q117" s="189"/>
      <c r="R117" s="939"/>
      <c r="S117" s="947" t="s">
        <v>86</v>
      </c>
      <c r="T117" s="939"/>
      <c r="U117" s="952" t="s">
        <v>87</v>
      </c>
      <c r="V117" s="182"/>
      <c r="W117" s="185"/>
      <c r="X117" s="279" t="str">
        <f>strCheckDate(O118:V118)</f>
        <v/>
      </c>
      <c r="Y117" s="293"/>
      <c r="Z117" s="293" t="str">
        <f>IF(M117="","",M117 )</f>
        <v/>
      </c>
      <c r="AA117" s="293"/>
      <c r="AB117" s="293"/>
      <c r="AC117" s="293"/>
      <c r="AD117" s="279"/>
      <c r="AE117" s="279"/>
      <c r="AF117" s="279"/>
      <c r="AG117" s="279"/>
      <c r="AH117" s="279"/>
      <c r="AI117" s="279"/>
    </row>
    <row r="118" spans="7:35" s="35" customFormat="1" ht="0.2" hidden="1" customHeight="1">
      <c r="G118" s="179"/>
      <c r="H118" s="175"/>
      <c r="I118" s="904"/>
      <c r="J118" s="905"/>
      <c r="K118" s="196"/>
      <c r="L118" s="191"/>
      <c r="M118" s="198"/>
      <c r="N118" s="198"/>
      <c r="O118" s="198"/>
      <c r="P118" s="198"/>
      <c r="Q118" s="278" t="str">
        <f>R117 &amp; "-" &amp; T117</f>
        <v>-</v>
      </c>
      <c r="R118" s="940"/>
      <c r="S118" s="948"/>
      <c r="T118" s="940"/>
      <c r="U118" s="953"/>
      <c r="V118" s="182"/>
      <c r="W118" s="187"/>
      <c r="X118" s="279"/>
      <c r="Y118" s="279"/>
      <c r="Z118" s="279"/>
      <c r="AA118" s="279"/>
      <c r="AB118" s="279"/>
      <c r="AC118" s="279"/>
      <c r="AD118" s="279"/>
      <c r="AE118" s="279"/>
      <c r="AF118" s="279"/>
      <c r="AG118" s="279"/>
      <c r="AH118" s="279"/>
      <c r="AI118" s="279"/>
    </row>
    <row r="119" spans="7:35" ht="15" hidden="1" customHeight="1">
      <c r="G119" s="179"/>
      <c r="H119" s="177"/>
      <c r="I119" s="904"/>
      <c r="J119" s="905"/>
      <c r="K119" s="177"/>
      <c r="L119" s="111"/>
      <c r="M119" s="173" t="s">
        <v>28</v>
      </c>
      <c r="N119" s="173"/>
      <c r="O119" s="173"/>
      <c r="P119" s="173"/>
      <c r="Q119" s="173"/>
      <c r="R119" s="173"/>
      <c r="S119" s="173"/>
      <c r="T119" s="173"/>
      <c r="U119" s="261"/>
      <c r="V119" s="156"/>
      <c r="W119" s="1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</row>
    <row r="120" spans="7:35" ht="15" hidden="1" customHeight="1">
      <c r="G120" s="177"/>
      <c r="H120" s="177"/>
      <c r="I120" s="904"/>
      <c r="J120" s="84"/>
      <c r="K120" s="177"/>
      <c r="L120" s="111"/>
      <c r="M120" s="172" t="s">
        <v>13</v>
      </c>
      <c r="N120" s="172"/>
      <c r="O120" s="172"/>
      <c r="P120" s="172"/>
      <c r="Q120" s="172"/>
      <c r="R120" s="172"/>
      <c r="S120" s="172"/>
      <c r="T120" s="172"/>
      <c r="U120" s="262"/>
      <c r="V120" s="156"/>
      <c r="W120" s="184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</row>
    <row r="121" spans="7:35" ht="15" hidden="1" customHeight="1">
      <c r="G121" s="176"/>
      <c r="H121" s="177"/>
      <c r="I121" s="177"/>
      <c r="J121" s="84"/>
      <c r="K121" s="177"/>
      <c r="L121" s="111"/>
      <c r="M121" s="162"/>
      <c r="N121" s="162"/>
      <c r="O121" s="162"/>
      <c r="P121" s="162"/>
      <c r="Q121" s="162"/>
      <c r="R121" s="162"/>
      <c r="S121" s="162"/>
      <c r="T121" s="162"/>
      <c r="U121" s="258"/>
      <c r="V121" s="156"/>
      <c r="W121" s="184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</row>
    <row r="122" spans="7:35" ht="15" hidden="1" customHeight="1">
      <c r="G122" s="176"/>
      <c r="H122" s="177"/>
      <c r="I122" s="177"/>
      <c r="J122" s="84"/>
      <c r="K122" s="177"/>
      <c r="L122" s="111"/>
      <c r="M122" s="161" t="s">
        <v>19</v>
      </c>
      <c r="N122" s="161"/>
      <c r="O122" s="161"/>
      <c r="P122" s="161"/>
      <c r="Q122" s="161"/>
      <c r="R122" s="161"/>
      <c r="S122" s="161"/>
      <c r="T122" s="161"/>
      <c r="U122" s="259"/>
      <c r="V122" s="156"/>
      <c r="W122" s="184"/>
      <c r="X122" s="283"/>
      <c r="Y122" s="283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</row>
    <row r="123" spans="7:35" ht="15" hidden="1" customHeight="1">
      <c r="G123" s="176"/>
      <c r="H123" s="177"/>
      <c r="I123" s="177"/>
      <c r="J123" s="84"/>
      <c r="K123" s="177"/>
      <c r="L123" s="111"/>
      <c r="M123" s="160" t="s">
        <v>20</v>
      </c>
      <c r="N123" s="160"/>
      <c r="O123" s="160"/>
      <c r="P123" s="160"/>
      <c r="Q123" s="160"/>
      <c r="R123" s="160"/>
      <c r="S123" s="160"/>
      <c r="T123" s="160"/>
      <c r="U123" s="260"/>
      <c r="V123" s="156"/>
      <c r="W123" s="184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</row>
    <row r="124" spans="7:35" ht="15" hidden="1" customHeight="1">
      <c r="G124" s="176"/>
      <c r="H124" s="177"/>
      <c r="I124" s="177"/>
      <c r="J124" s="84"/>
      <c r="K124" s="177"/>
      <c r="L124" s="111"/>
      <c r="M124" s="174" t="s">
        <v>21</v>
      </c>
      <c r="N124" s="174"/>
      <c r="O124" s="174"/>
      <c r="P124" s="174"/>
      <c r="Q124" s="174"/>
      <c r="R124" s="174"/>
      <c r="S124" s="174"/>
      <c r="T124" s="174"/>
      <c r="U124" s="263"/>
      <c r="V124" s="156"/>
      <c r="W124" s="184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</row>
    <row r="125" spans="7:35" ht="17.100000000000001" hidden="1" customHeight="1"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</row>
    <row r="126" spans="7:35" s="34" customFormat="1" ht="17.100000000000001" hidden="1" customHeight="1">
      <c r="G126" s="34" t="s">
        <v>15</v>
      </c>
      <c r="I126" s="34" t="s">
        <v>185</v>
      </c>
      <c r="V126" s="180"/>
      <c r="X126" s="299"/>
      <c r="Y126" s="299"/>
      <c r="Z126" s="299"/>
      <c r="AA126" s="299"/>
      <c r="AB126" s="299"/>
      <c r="AC126" s="299"/>
      <c r="AD126" s="299"/>
      <c r="AE126" s="299"/>
      <c r="AF126" s="299"/>
      <c r="AG126" s="299"/>
      <c r="AH126" s="299"/>
    </row>
    <row r="127" spans="7:35" ht="17.100000000000001" hidden="1" customHeight="1">
      <c r="T127" s="125"/>
      <c r="U127" s="42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</row>
    <row r="128" spans="7:35" ht="16.5" hidden="1" customHeight="1">
      <c r="G128" s="177"/>
      <c r="H128" s="177"/>
      <c r="I128" s="177"/>
      <c r="J128" s="177"/>
      <c r="K128" s="177"/>
      <c r="L128" s="201" t="s">
        <v>95</v>
      </c>
      <c r="M128" s="197" t="s">
        <v>23</v>
      </c>
      <c r="N128" s="202"/>
      <c r="O128" s="936"/>
      <c r="P128" s="937"/>
      <c r="Q128" s="937"/>
      <c r="R128" s="937"/>
      <c r="S128" s="937"/>
      <c r="T128" s="937"/>
      <c r="U128" s="937"/>
      <c r="V128" s="938"/>
      <c r="W128" s="185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</row>
    <row r="129" spans="7:35" s="35" customFormat="1" ht="15" hidden="1" customHeight="1">
      <c r="G129" s="176"/>
      <c r="H129" s="175"/>
      <c r="I129" s="175"/>
      <c r="J129" s="178"/>
      <c r="L129" s="167" t="s">
        <v>297</v>
      </c>
      <c r="M129" s="157" t="s">
        <v>18</v>
      </c>
      <c r="N129" s="255"/>
      <c r="O129" s="936"/>
      <c r="P129" s="937"/>
      <c r="Q129" s="937"/>
      <c r="R129" s="937"/>
      <c r="S129" s="937"/>
      <c r="T129" s="937"/>
      <c r="U129" s="937"/>
      <c r="V129" s="938"/>
      <c r="W129" s="185"/>
      <c r="X129" s="279"/>
      <c r="Y129" s="279"/>
      <c r="Z129" s="279"/>
      <c r="AA129" s="279"/>
      <c r="AB129" s="279"/>
      <c r="AC129" s="279"/>
      <c r="AD129" s="279"/>
      <c r="AE129" s="279"/>
      <c r="AF129" s="279"/>
      <c r="AG129" s="279"/>
      <c r="AH129" s="279"/>
      <c r="AI129" s="279"/>
    </row>
    <row r="130" spans="7:35" s="35" customFormat="1" ht="15" hidden="1" customHeight="1">
      <c r="G130" s="176"/>
      <c r="H130" s="175"/>
      <c r="I130" s="175"/>
      <c r="J130" s="178"/>
      <c r="L130" s="167" t="s">
        <v>8</v>
      </c>
      <c r="M130" s="158" t="s">
        <v>7</v>
      </c>
      <c r="N130" s="256"/>
      <c r="O130" s="936"/>
      <c r="P130" s="937"/>
      <c r="Q130" s="937"/>
      <c r="R130" s="937"/>
      <c r="S130" s="937"/>
      <c r="T130" s="937"/>
      <c r="U130" s="937"/>
      <c r="V130" s="938"/>
      <c r="W130" s="185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</row>
    <row r="131" spans="7:35" s="35" customFormat="1" ht="15" hidden="1" customHeight="1">
      <c r="G131" s="176"/>
      <c r="H131" s="175"/>
      <c r="I131" s="175"/>
      <c r="J131" s="178"/>
      <c r="L131" s="167" t="s">
        <v>11</v>
      </c>
      <c r="M131" s="159" t="s">
        <v>25</v>
      </c>
      <c r="N131" s="257"/>
      <c r="O131" s="936"/>
      <c r="P131" s="937"/>
      <c r="Q131" s="937"/>
      <c r="R131" s="937"/>
      <c r="S131" s="937"/>
      <c r="T131" s="937"/>
      <c r="U131" s="937"/>
      <c r="V131" s="938"/>
      <c r="W131" s="185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</row>
    <row r="132" spans="7:35" s="35" customFormat="1" ht="24.95" hidden="1" customHeight="1">
      <c r="G132" s="177"/>
      <c r="H132" s="175"/>
      <c r="I132" s="904"/>
      <c r="J132" s="178"/>
      <c r="L132" s="167"/>
      <c r="M132" s="169"/>
      <c r="N132" s="188"/>
      <c r="O132" s="266"/>
      <c r="P132" s="252"/>
      <c r="Q132" s="252"/>
      <c r="R132" s="252"/>
      <c r="S132" s="252"/>
      <c r="T132" s="252"/>
      <c r="U132" s="252"/>
      <c r="V132" s="253"/>
      <c r="W132" s="187"/>
      <c r="X132" s="279"/>
      <c r="Y132" s="279"/>
      <c r="Z132" s="279"/>
      <c r="AA132" s="279"/>
      <c r="AB132" s="279"/>
      <c r="AC132" s="279"/>
      <c r="AD132" s="279"/>
      <c r="AE132" s="279"/>
      <c r="AF132" s="279"/>
      <c r="AG132" s="279"/>
      <c r="AH132" s="279"/>
      <c r="AI132" s="279"/>
    </row>
    <row r="133" spans="7:35" s="35" customFormat="1" ht="15" hidden="1" customHeight="1">
      <c r="G133" s="179"/>
      <c r="H133" s="175"/>
      <c r="I133" s="904"/>
      <c r="J133" s="905"/>
      <c r="L133" s="167" t="s">
        <v>22</v>
      </c>
      <c r="M133" s="170" t="s">
        <v>10</v>
      </c>
      <c r="N133" s="254"/>
      <c r="O133" s="958"/>
      <c r="P133" s="959"/>
      <c r="Q133" s="959"/>
      <c r="R133" s="959"/>
      <c r="S133" s="959"/>
      <c r="T133" s="959"/>
      <c r="U133" s="959"/>
      <c r="V133" s="960"/>
      <c r="W133" s="185"/>
      <c r="X133" s="279"/>
      <c r="Y133" s="293" t="str">
        <f>strCheckUnique(Z133:Z136)</f>
        <v/>
      </c>
      <c r="Z133" s="279"/>
      <c r="AA133" s="293"/>
      <c r="AB133" s="279"/>
      <c r="AC133" s="279"/>
      <c r="AD133" s="279"/>
      <c r="AE133" s="279"/>
      <c r="AF133" s="279"/>
      <c r="AG133" s="279"/>
      <c r="AH133" s="279"/>
      <c r="AI133" s="279"/>
    </row>
    <row r="134" spans="7:35" s="35" customFormat="1" ht="17.100000000000001" hidden="1" customHeight="1">
      <c r="G134" s="179"/>
      <c r="H134" s="175">
        <v>1</v>
      </c>
      <c r="I134" s="904"/>
      <c r="J134" s="905"/>
      <c r="K134" s="196"/>
      <c r="L134" s="168"/>
      <c r="M134" s="171"/>
      <c r="N134" s="198"/>
      <c r="O134" s="189"/>
      <c r="P134" s="189"/>
      <c r="Q134" s="189"/>
      <c r="R134" s="939"/>
      <c r="S134" s="947" t="s">
        <v>86</v>
      </c>
      <c r="T134" s="939"/>
      <c r="U134" s="952" t="s">
        <v>87</v>
      </c>
      <c r="V134" s="182"/>
      <c r="W134" s="185"/>
      <c r="X134" s="279" t="str">
        <f>strCheckDate(O135:V135)</f>
        <v/>
      </c>
      <c r="Y134" s="293"/>
      <c r="Z134" s="293" t="str">
        <f>IF(M134="","",M134 )</f>
        <v/>
      </c>
      <c r="AA134" s="293"/>
      <c r="AB134" s="293"/>
      <c r="AC134" s="293"/>
      <c r="AD134" s="279"/>
      <c r="AE134" s="279"/>
      <c r="AF134" s="279"/>
      <c r="AG134" s="279"/>
      <c r="AH134" s="279"/>
      <c r="AI134" s="279"/>
    </row>
    <row r="135" spans="7:35" s="35" customFormat="1" ht="0.2" hidden="1" customHeight="1">
      <c r="G135" s="179"/>
      <c r="H135" s="175"/>
      <c r="I135" s="904"/>
      <c r="J135" s="905"/>
      <c r="K135" s="196"/>
      <c r="L135" s="191"/>
      <c r="M135" s="198"/>
      <c r="N135" s="198"/>
      <c r="O135" s="198"/>
      <c r="P135" s="198"/>
      <c r="Q135" s="278" t="str">
        <f>R134 &amp; "-" &amp; T134</f>
        <v>-</v>
      </c>
      <c r="R135" s="940"/>
      <c r="S135" s="948"/>
      <c r="T135" s="940"/>
      <c r="U135" s="953"/>
      <c r="V135" s="182"/>
      <c r="W135" s="187"/>
      <c r="X135" s="279"/>
      <c r="Y135" s="279"/>
      <c r="Z135" s="279"/>
      <c r="AA135" s="279"/>
      <c r="AB135" s="279"/>
      <c r="AC135" s="279"/>
      <c r="AD135" s="279"/>
      <c r="AE135" s="279"/>
      <c r="AF135" s="279"/>
      <c r="AG135" s="279"/>
      <c r="AH135" s="279"/>
      <c r="AI135" s="279"/>
    </row>
    <row r="136" spans="7:35" ht="15" hidden="1" customHeight="1">
      <c r="G136" s="179"/>
      <c r="H136" s="177"/>
      <c r="I136" s="904"/>
      <c r="J136" s="905"/>
      <c r="K136" s="177"/>
      <c r="L136" s="111"/>
      <c r="M136" s="173" t="s">
        <v>28</v>
      </c>
      <c r="N136" s="173"/>
      <c r="O136" s="173"/>
      <c r="P136" s="173"/>
      <c r="Q136" s="173"/>
      <c r="R136" s="173"/>
      <c r="S136" s="173"/>
      <c r="T136" s="173"/>
      <c r="U136" s="261"/>
      <c r="V136" s="156"/>
      <c r="W136" s="183"/>
      <c r="X136" s="283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</row>
    <row r="137" spans="7:35" ht="15" hidden="1" customHeight="1">
      <c r="G137" s="177"/>
      <c r="H137" s="177"/>
      <c r="I137" s="904"/>
      <c r="J137" s="84"/>
      <c r="K137" s="177"/>
      <c r="L137" s="111"/>
      <c r="M137" s="172" t="s">
        <v>13</v>
      </c>
      <c r="N137" s="172"/>
      <c r="O137" s="172"/>
      <c r="P137" s="172"/>
      <c r="Q137" s="172"/>
      <c r="R137" s="172"/>
      <c r="S137" s="172"/>
      <c r="T137" s="172"/>
      <c r="U137" s="262"/>
      <c r="V137" s="156"/>
      <c r="W137" s="184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</row>
    <row r="138" spans="7:35" ht="15" hidden="1" customHeight="1">
      <c r="G138" s="176"/>
      <c r="H138" s="177"/>
      <c r="I138" s="177"/>
      <c r="J138" s="84"/>
      <c r="K138" s="177"/>
      <c r="L138" s="111"/>
      <c r="M138" s="162"/>
      <c r="N138" s="162"/>
      <c r="O138" s="162"/>
      <c r="P138" s="162"/>
      <c r="Q138" s="162"/>
      <c r="R138" s="162"/>
      <c r="S138" s="162"/>
      <c r="T138" s="162"/>
      <c r="U138" s="258"/>
      <c r="V138" s="156"/>
      <c r="W138" s="184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</row>
    <row r="139" spans="7:35" ht="15" hidden="1" customHeight="1">
      <c r="G139" s="176"/>
      <c r="H139" s="177"/>
      <c r="I139" s="177"/>
      <c r="J139" s="84"/>
      <c r="K139" s="177"/>
      <c r="L139" s="111"/>
      <c r="M139" s="161" t="s">
        <v>19</v>
      </c>
      <c r="N139" s="161"/>
      <c r="O139" s="161"/>
      <c r="P139" s="161"/>
      <c r="Q139" s="161"/>
      <c r="R139" s="161"/>
      <c r="S139" s="161"/>
      <c r="T139" s="161"/>
      <c r="U139" s="259"/>
      <c r="V139" s="156"/>
      <c r="W139" s="184"/>
      <c r="X139" s="283"/>
      <c r="Y139" s="283"/>
      <c r="Z139" s="283"/>
      <c r="AA139" s="283"/>
      <c r="AB139" s="283"/>
      <c r="AC139" s="283"/>
      <c r="AD139" s="283"/>
      <c r="AE139" s="283"/>
      <c r="AF139" s="283"/>
      <c r="AG139" s="283"/>
      <c r="AH139" s="283"/>
      <c r="AI139" s="283"/>
    </row>
    <row r="140" spans="7:35" ht="15" hidden="1" customHeight="1">
      <c r="G140" s="176"/>
      <c r="H140" s="177"/>
      <c r="I140" s="177"/>
      <c r="J140" s="84"/>
      <c r="K140" s="177"/>
      <c r="L140" s="111"/>
      <c r="M140" s="160" t="s">
        <v>20</v>
      </c>
      <c r="N140" s="160"/>
      <c r="O140" s="160"/>
      <c r="P140" s="160"/>
      <c r="Q140" s="160"/>
      <c r="R140" s="160"/>
      <c r="S140" s="160"/>
      <c r="T140" s="160"/>
      <c r="U140" s="260"/>
      <c r="V140" s="156"/>
      <c r="W140" s="184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</row>
    <row r="141" spans="7:35" ht="15" hidden="1" customHeight="1">
      <c r="G141" s="176"/>
      <c r="H141" s="177"/>
      <c r="I141" s="177"/>
      <c r="J141" s="84"/>
      <c r="K141" s="177"/>
      <c r="L141" s="111"/>
      <c r="M141" s="174" t="s">
        <v>21</v>
      </c>
      <c r="N141" s="174"/>
      <c r="O141" s="174"/>
      <c r="P141" s="174"/>
      <c r="Q141" s="174"/>
      <c r="R141" s="174"/>
      <c r="S141" s="174"/>
      <c r="T141" s="174"/>
      <c r="U141" s="263"/>
      <c r="V141" s="156"/>
      <c r="W141" s="184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</row>
    <row r="142" spans="7:35" ht="17.100000000000001" hidden="1" customHeight="1"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</row>
    <row r="143" spans="7:35" s="34" customFormat="1" ht="17.100000000000001" hidden="1" customHeight="1">
      <c r="G143" s="34" t="s">
        <v>15</v>
      </c>
      <c r="I143" s="34" t="s">
        <v>186</v>
      </c>
      <c r="V143" s="180"/>
      <c r="X143" s="299"/>
      <c r="Y143" s="299"/>
      <c r="Z143" s="299"/>
      <c r="AA143" s="299"/>
      <c r="AB143" s="299"/>
      <c r="AC143" s="299"/>
      <c r="AD143" s="299"/>
      <c r="AE143" s="299"/>
      <c r="AF143" s="299"/>
      <c r="AG143" s="299"/>
      <c r="AH143" s="299"/>
    </row>
    <row r="144" spans="7:35" ht="17.100000000000001" hidden="1" customHeight="1">
      <c r="T144" s="125"/>
      <c r="U144" s="42"/>
      <c r="X144" s="283"/>
      <c r="Y144" s="283"/>
      <c r="Z144" s="283"/>
      <c r="AA144" s="283"/>
      <c r="AB144" s="283"/>
      <c r="AC144" s="283"/>
      <c r="AD144" s="283"/>
      <c r="AE144" s="283"/>
      <c r="AF144" s="283"/>
      <c r="AG144" s="283"/>
      <c r="AH144" s="283"/>
    </row>
    <row r="145" spans="1:35" ht="16.5" hidden="1" customHeight="1">
      <c r="G145" s="177"/>
      <c r="H145" s="177"/>
      <c r="I145" s="177"/>
      <c r="J145" s="177"/>
      <c r="K145" s="177"/>
      <c r="L145" s="201" t="s">
        <v>95</v>
      </c>
      <c r="M145" s="197" t="s">
        <v>23</v>
      </c>
      <c r="N145" s="202"/>
      <c r="O145" s="936"/>
      <c r="P145" s="937"/>
      <c r="Q145" s="937"/>
      <c r="R145" s="937"/>
      <c r="S145" s="937"/>
      <c r="T145" s="937"/>
      <c r="U145" s="937"/>
      <c r="V145" s="938"/>
      <c r="W145" s="185"/>
      <c r="X145" s="283"/>
      <c r="Y145" s="283"/>
      <c r="Z145" s="283"/>
      <c r="AA145" s="283"/>
      <c r="AB145" s="283"/>
      <c r="AC145" s="283"/>
      <c r="AD145" s="283"/>
      <c r="AE145" s="283"/>
      <c r="AF145" s="283"/>
      <c r="AG145" s="283"/>
      <c r="AH145" s="283"/>
      <c r="AI145" s="283"/>
    </row>
    <row r="146" spans="1:35" s="35" customFormat="1" ht="15" hidden="1" customHeight="1">
      <c r="G146" s="176"/>
      <c r="H146" s="175"/>
      <c r="I146" s="175"/>
      <c r="J146" s="178"/>
      <c r="L146" s="167" t="s">
        <v>297</v>
      </c>
      <c r="M146" s="157" t="s">
        <v>18</v>
      </c>
      <c r="N146" s="255"/>
      <c r="O146" s="936"/>
      <c r="P146" s="937"/>
      <c r="Q146" s="937"/>
      <c r="R146" s="937"/>
      <c r="S146" s="937"/>
      <c r="T146" s="937"/>
      <c r="U146" s="937"/>
      <c r="V146" s="938"/>
      <c r="W146" s="185"/>
      <c r="X146" s="279"/>
      <c r="Y146" s="279"/>
      <c r="Z146" s="279"/>
      <c r="AA146" s="279"/>
      <c r="AB146" s="279"/>
      <c r="AC146" s="279"/>
      <c r="AD146" s="279"/>
      <c r="AE146" s="279"/>
      <c r="AF146" s="279"/>
      <c r="AG146" s="279"/>
      <c r="AH146" s="279"/>
      <c r="AI146" s="279"/>
    </row>
    <row r="147" spans="1:35" s="35" customFormat="1" ht="15" hidden="1" customHeight="1">
      <c r="G147" s="176"/>
      <c r="H147" s="175"/>
      <c r="I147" s="175"/>
      <c r="J147" s="178"/>
      <c r="L147" s="167" t="s">
        <v>8</v>
      </c>
      <c r="M147" s="158" t="s">
        <v>7</v>
      </c>
      <c r="N147" s="256"/>
      <c r="O147" s="936"/>
      <c r="P147" s="937"/>
      <c r="Q147" s="937"/>
      <c r="R147" s="937"/>
      <c r="S147" s="937"/>
      <c r="T147" s="937"/>
      <c r="U147" s="937"/>
      <c r="V147" s="938"/>
      <c r="W147" s="185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</row>
    <row r="148" spans="1:35" s="35" customFormat="1" ht="15" hidden="1" customHeight="1">
      <c r="G148" s="176"/>
      <c r="H148" s="175"/>
      <c r="I148" s="175"/>
      <c r="J148" s="178"/>
      <c r="L148" s="167" t="s">
        <v>11</v>
      </c>
      <c r="M148" s="159" t="s">
        <v>25</v>
      </c>
      <c r="N148" s="257"/>
      <c r="O148" s="936"/>
      <c r="P148" s="937"/>
      <c r="Q148" s="937"/>
      <c r="R148" s="937"/>
      <c r="S148" s="937"/>
      <c r="T148" s="937"/>
      <c r="U148" s="937"/>
      <c r="V148" s="938"/>
      <c r="W148" s="185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</row>
    <row r="149" spans="1:35" s="35" customFormat="1" ht="24.95" hidden="1" customHeight="1">
      <c r="G149" s="177"/>
      <c r="H149" s="175"/>
      <c r="I149" s="904"/>
      <c r="J149" s="178"/>
      <c r="L149" s="167" t="s">
        <v>12</v>
      </c>
      <c r="M149" s="169" t="s">
        <v>9</v>
      </c>
      <c r="N149" s="188"/>
      <c r="O149" s="944"/>
      <c r="P149" s="945"/>
      <c r="Q149" s="945"/>
      <c r="R149" s="945"/>
      <c r="S149" s="945"/>
      <c r="T149" s="945"/>
      <c r="U149" s="945"/>
      <c r="V149" s="946"/>
      <c r="W149" s="185"/>
      <c r="X149" s="279"/>
      <c r="Y149" s="279"/>
      <c r="Z149" s="279"/>
      <c r="AA149" s="279"/>
      <c r="AB149" s="279"/>
      <c r="AC149" s="279"/>
      <c r="AD149" s="279"/>
      <c r="AE149" s="279"/>
      <c r="AF149" s="279"/>
      <c r="AG149" s="279"/>
      <c r="AH149" s="279"/>
      <c r="AI149" s="279"/>
    </row>
    <row r="150" spans="1:35" s="35" customFormat="1" ht="15" hidden="1" customHeight="1">
      <c r="G150" s="179"/>
      <c r="H150" s="175"/>
      <c r="I150" s="904"/>
      <c r="J150" s="905"/>
      <c r="L150" s="167" t="s">
        <v>22</v>
      </c>
      <c r="M150" s="170" t="s">
        <v>10</v>
      </c>
      <c r="N150" s="254"/>
      <c r="O150" s="958"/>
      <c r="P150" s="959"/>
      <c r="Q150" s="959"/>
      <c r="R150" s="959"/>
      <c r="S150" s="959"/>
      <c r="T150" s="959"/>
      <c r="U150" s="959"/>
      <c r="V150" s="960"/>
      <c r="W150" s="185"/>
      <c r="X150" s="279"/>
      <c r="Y150" s="293" t="str">
        <f>strCheckUnique(Z150:Z153)</f>
        <v/>
      </c>
      <c r="Z150" s="279"/>
      <c r="AA150" s="293"/>
      <c r="AB150" s="279"/>
      <c r="AC150" s="279"/>
      <c r="AD150" s="279"/>
      <c r="AE150" s="279"/>
      <c r="AF150" s="279"/>
      <c r="AG150" s="279"/>
      <c r="AH150" s="279"/>
      <c r="AI150" s="279"/>
    </row>
    <row r="151" spans="1:35" s="35" customFormat="1" ht="15.75" hidden="1" customHeight="1">
      <c r="G151" s="179"/>
      <c r="H151" s="175">
        <v>1</v>
      </c>
      <c r="I151" s="904"/>
      <c r="J151" s="905"/>
      <c r="K151" s="196"/>
      <c r="L151" s="168"/>
      <c r="M151" s="171"/>
      <c r="N151" s="198"/>
      <c r="O151" s="300"/>
      <c r="P151" s="189"/>
      <c r="Q151" s="189"/>
      <c r="R151" s="939"/>
      <c r="S151" s="947" t="s">
        <v>86</v>
      </c>
      <c r="T151" s="939"/>
      <c r="U151" s="952" t="s">
        <v>87</v>
      </c>
      <c r="V151" s="182"/>
      <c r="W151" s="185"/>
      <c r="X151" s="279" t="str">
        <f>strCheckDate(O152:V152)</f>
        <v/>
      </c>
      <c r="Y151" s="293"/>
      <c r="Z151" s="293" t="str">
        <f>IF(M151="","",M151 )</f>
        <v/>
      </c>
      <c r="AA151" s="293"/>
      <c r="AB151" s="293"/>
      <c r="AC151" s="293"/>
      <c r="AD151" s="279"/>
      <c r="AE151" s="279"/>
      <c r="AF151" s="279"/>
      <c r="AG151" s="279"/>
      <c r="AH151" s="279"/>
      <c r="AI151" s="279"/>
    </row>
    <row r="152" spans="1:35" s="35" customFormat="1" ht="0.2" hidden="1" customHeight="1">
      <c r="G152" s="179"/>
      <c r="H152" s="175"/>
      <c r="I152" s="904"/>
      <c r="J152" s="905"/>
      <c r="K152" s="196"/>
      <c r="L152" s="191"/>
      <c r="M152" s="198"/>
      <c r="N152" s="198"/>
      <c r="O152" s="198"/>
      <c r="P152" s="198"/>
      <c r="Q152" s="278" t="str">
        <f>R151 &amp; "-" &amp; T151</f>
        <v>-</v>
      </c>
      <c r="R152" s="940"/>
      <c r="S152" s="948"/>
      <c r="T152" s="940"/>
      <c r="U152" s="953"/>
      <c r="V152" s="182"/>
      <c r="W152" s="187"/>
      <c r="X152" s="279"/>
      <c r="Y152" s="279"/>
      <c r="Z152" s="279"/>
      <c r="AA152" s="279"/>
      <c r="AB152" s="279"/>
      <c r="AC152" s="279"/>
      <c r="AD152" s="279"/>
      <c r="AE152" s="279"/>
      <c r="AF152" s="279"/>
      <c r="AG152" s="279"/>
      <c r="AH152" s="279"/>
      <c r="AI152" s="279"/>
    </row>
    <row r="153" spans="1:35" ht="15" hidden="1" customHeight="1">
      <c r="G153" s="179"/>
      <c r="H153" s="177"/>
      <c r="I153" s="904"/>
      <c r="J153" s="905"/>
      <c r="K153" s="177"/>
      <c r="L153" s="111"/>
      <c r="M153" s="173" t="s">
        <v>28</v>
      </c>
      <c r="N153" s="173"/>
      <c r="O153" s="173"/>
      <c r="P153" s="173"/>
      <c r="Q153" s="173"/>
      <c r="R153" s="173"/>
      <c r="S153" s="173"/>
      <c r="T153" s="173"/>
      <c r="U153" s="261"/>
      <c r="V153" s="156"/>
      <c r="W153" s="1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</row>
    <row r="154" spans="1:35" ht="15" hidden="1" customHeight="1">
      <c r="G154" s="177"/>
      <c r="H154" s="177"/>
      <c r="I154" s="904"/>
      <c r="J154" s="84"/>
      <c r="K154" s="177"/>
      <c r="L154" s="111"/>
      <c r="M154" s="172" t="s">
        <v>13</v>
      </c>
      <c r="N154" s="172"/>
      <c r="O154" s="172"/>
      <c r="P154" s="172"/>
      <c r="Q154" s="172"/>
      <c r="R154" s="172"/>
      <c r="S154" s="172"/>
      <c r="T154" s="172"/>
      <c r="U154" s="262"/>
      <c r="V154" s="156"/>
      <c r="W154" s="184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</row>
    <row r="155" spans="1:35" ht="15" hidden="1" customHeight="1">
      <c r="G155" s="176"/>
      <c r="H155" s="177"/>
      <c r="I155" s="177"/>
      <c r="J155" s="84"/>
      <c r="K155" s="177"/>
      <c r="L155" s="111"/>
      <c r="M155" s="162" t="s">
        <v>14</v>
      </c>
      <c r="N155" s="162"/>
      <c r="O155" s="162"/>
      <c r="P155" s="162"/>
      <c r="Q155" s="162"/>
      <c r="R155" s="162"/>
      <c r="S155" s="162"/>
      <c r="T155" s="162"/>
      <c r="U155" s="258"/>
      <c r="V155" s="156"/>
      <c r="W155" s="184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</row>
    <row r="156" spans="1:35" ht="15" hidden="1" customHeight="1">
      <c r="G156" s="176"/>
      <c r="H156" s="177"/>
      <c r="I156" s="177"/>
      <c r="J156" s="84"/>
      <c r="K156" s="177"/>
      <c r="L156" s="111"/>
      <c r="M156" s="161" t="s">
        <v>19</v>
      </c>
      <c r="N156" s="161"/>
      <c r="O156" s="161"/>
      <c r="P156" s="161"/>
      <c r="Q156" s="161"/>
      <c r="R156" s="161"/>
      <c r="S156" s="161"/>
      <c r="T156" s="161"/>
      <c r="U156" s="259"/>
      <c r="V156" s="156"/>
      <c r="W156" s="184"/>
      <c r="X156" s="283"/>
      <c r="Y156" s="283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</row>
    <row r="157" spans="1:35" ht="15" hidden="1" customHeight="1">
      <c r="G157" s="176"/>
      <c r="H157" s="177"/>
      <c r="I157" s="177"/>
      <c r="J157" s="84"/>
      <c r="K157" s="177"/>
      <c r="L157" s="111"/>
      <c r="M157" s="160" t="s">
        <v>20</v>
      </c>
      <c r="N157" s="160"/>
      <c r="O157" s="160"/>
      <c r="P157" s="160"/>
      <c r="Q157" s="160"/>
      <c r="R157" s="160"/>
      <c r="S157" s="160"/>
      <c r="T157" s="160"/>
      <c r="U157" s="260"/>
      <c r="V157" s="156"/>
      <c r="W157" s="184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</row>
    <row r="158" spans="1:35" ht="7.5" hidden="1" customHeight="1">
      <c r="G158" s="176"/>
      <c r="H158" s="177"/>
      <c r="I158" s="177"/>
      <c r="J158" s="84"/>
      <c r="K158" s="177"/>
      <c r="L158" s="111"/>
      <c r="M158" s="174" t="s">
        <v>21</v>
      </c>
      <c r="N158" s="174"/>
      <c r="O158" s="174"/>
      <c r="P158" s="174"/>
      <c r="Q158" s="174"/>
      <c r="R158" s="174"/>
      <c r="S158" s="174"/>
      <c r="T158" s="174"/>
      <c r="U158" s="263"/>
      <c r="V158" s="156"/>
      <c r="W158" s="184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</row>
    <row r="160" spans="1:35" s="34" customFormat="1" ht="17.100000000000001" customHeight="1">
      <c r="A160" s="34" t="s">
        <v>15</v>
      </c>
      <c r="C160" s="34" t="s">
        <v>210</v>
      </c>
      <c r="AD160" s="180"/>
    </row>
    <row r="161" spans="1:50" ht="17.100000000000001" customHeight="1">
      <c r="AD161" s="42"/>
    </row>
    <row r="162" spans="1:50" ht="17.100000000000001" customHeight="1"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</row>
    <row r="163" spans="1:50" s="35" customFormat="1" ht="22.5">
      <c r="A163" s="901">
        <v>1</v>
      </c>
      <c r="B163" s="279"/>
      <c r="C163" s="279"/>
      <c r="D163" s="279"/>
      <c r="E163" s="279"/>
      <c r="F163" s="296"/>
      <c r="G163" s="296"/>
      <c r="H163" s="296"/>
      <c r="I163" s="95"/>
      <c r="J163" s="85"/>
      <c r="K163" s="85"/>
      <c r="L163" s="315">
        <f>mergeValue(A163)</f>
        <v>1</v>
      </c>
      <c r="M163" s="569" t="s">
        <v>23</v>
      </c>
      <c r="N163" s="956"/>
      <c r="O163" s="957"/>
      <c r="P163" s="957"/>
      <c r="Q163" s="957"/>
      <c r="R163" s="957"/>
      <c r="S163" s="957"/>
      <c r="T163" s="957"/>
      <c r="U163" s="957"/>
      <c r="V163" s="957"/>
      <c r="W163" s="957"/>
      <c r="X163" s="957"/>
      <c r="Y163" s="957"/>
      <c r="Z163" s="957"/>
      <c r="AA163" s="957"/>
      <c r="AB163" s="957"/>
      <c r="AC163" s="957"/>
      <c r="AD163" s="957"/>
      <c r="AE163" s="957"/>
      <c r="AF163" s="957"/>
      <c r="AG163" s="957"/>
      <c r="AH163" s="957"/>
      <c r="AI163" s="957"/>
      <c r="AJ163" s="957"/>
      <c r="AK163" s="957"/>
      <c r="AL163" s="925"/>
      <c r="AM163" s="616" t="s">
        <v>513</v>
      </c>
      <c r="AN163" s="279"/>
      <c r="AO163" s="279"/>
      <c r="AP163" s="279"/>
      <c r="AQ163" s="279"/>
      <c r="AR163" s="279"/>
      <c r="AS163" s="279"/>
      <c r="AT163" s="279"/>
      <c r="AU163" s="279"/>
      <c r="AV163" s="279"/>
      <c r="AW163" s="279"/>
      <c r="AX163" s="279"/>
    </row>
    <row r="164" spans="1:50" s="35" customFormat="1" ht="22.5">
      <c r="A164" s="901"/>
      <c r="B164" s="901">
        <v>1</v>
      </c>
      <c r="C164" s="279"/>
      <c r="D164" s="279"/>
      <c r="E164" s="279"/>
      <c r="F164" s="323"/>
      <c r="G164" s="560"/>
      <c r="H164" s="560"/>
      <c r="I164" s="210"/>
      <c r="J164" s="46"/>
      <c r="L164" s="315" t="str">
        <f>mergeValue(A164) &amp;"."&amp; mergeValue(B164)</f>
        <v>1.1</v>
      </c>
      <c r="M164" s="157" t="s">
        <v>18</v>
      </c>
      <c r="N164" s="954"/>
      <c r="O164" s="955"/>
      <c r="P164" s="955"/>
      <c r="Q164" s="955"/>
      <c r="R164" s="955"/>
      <c r="S164" s="955"/>
      <c r="T164" s="955"/>
      <c r="U164" s="955"/>
      <c r="V164" s="955"/>
      <c r="W164" s="955"/>
      <c r="X164" s="955"/>
      <c r="Y164" s="955"/>
      <c r="Z164" s="955"/>
      <c r="AA164" s="955"/>
      <c r="AB164" s="955"/>
      <c r="AC164" s="955"/>
      <c r="AD164" s="955"/>
      <c r="AE164" s="955"/>
      <c r="AF164" s="955"/>
      <c r="AG164" s="955"/>
      <c r="AH164" s="955"/>
      <c r="AI164" s="955"/>
      <c r="AJ164" s="955"/>
      <c r="AK164" s="955"/>
      <c r="AL164" s="916"/>
      <c r="AM164" s="615" t="s">
        <v>514</v>
      </c>
      <c r="AN164" s="279"/>
      <c r="AO164" s="279"/>
      <c r="AP164" s="279"/>
      <c r="AQ164" s="279"/>
      <c r="AR164" s="279"/>
      <c r="AS164" s="279"/>
      <c r="AT164" s="279"/>
      <c r="AU164" s="279"/>
      <c r="AV164" s="279"/>
      <c r="AW164" s="279"/>
      <c r="AX164" s="279"/>
    </row>
    <row r="165" spans="1:50" s="35" customFormat="1" ht="45">
      <c r="A165" s="901"/>
      <c r="B165" s="901"/>
      <c r="C165" s="901">
        <v>1</v>
      </c>
      <c r="D165" s="279"/>
      <c r="E165" s="279"/>
      <c r="F165" s="323"/>
      <c r="G165" s="560"/>
      <c r="H165" s="560"/>
      <c r="I165" s="210"/>
      <c r="J165" s="46"/>
      <c r="L165" s="315" t="str">
        <f>mergeValue(A165) &amp;"."&amp; mergeValue(B165)&amp;"."&amp; mergeValue(C165)</f>
        <v>1.1.1</v>
      </c>
      <c r="M165" s="158" t="s">
        <v>646</v>
      </c>
      <c r="N165" s="954"/>
      <c r="O165" s="955"/>
      <c r="P165" s="955"/>
      <c r="Q165" s="955"/>
      <c r="R165" s="955"/>
      <c r="S165" s="955"/>
      <c r="T165" s="955"/>
      <c r="U165" s="955"/>
      <c r="V165" s="955"/>
      <c r="W165" s="955"/>
      <c r="X165" s="955"/>
      <c r="Y165" s="955"/>
      <c r="Z165" s="955"/>
      <c r="AA165" s="955"/>
      <c r="AB165" s="955"/>
      <c r="AC165" s="955"/>
      <c r="AD165" s="955"/>
      <c r="AE165" s="955"/>
      <c r="AF165" s="955"/>
      <c r="AG165" s="955"/>
      <c r="AH165" s="955"/>
      <c r="AI165" s="955"/>
      <c r="AJ165" s="955"/>
      <c r="AK165" s="955"/>
      <c r="AL165" s="916"/>
      <c r="AM165" s="615" t="s">
        <v>683</v>
      </c>
      <c r="AN165" s="279"/>
      <c r="AO165" s="279"/>
      <c r="AP165" s="279"/>
      <c r="AQ165" s="279"/>
      <c r="AR165" s="279"/>
      <c r="AS165" s="279"/>
      <c r="AT165" s="279"/>
      <c r="AU165" s="279"/>
      <c r="AV165" s="279"/>
      <c r="AW165" s="279"/>
      <c r="AX165" s="279"/>
    </row>
    <row r="166" spans="1:50" s="35" customFormat="1" ht="20.100000000000001" customHeight="1">
      <c r="A166" s="901"/>
      <c r="B166" s="901"/>
      <c r="C166" s="901"/>
      <c r="D166" s="901">
        <v>1</v>
      </c>
      <c r="E166" s="279"/>
      <c r="F166" s="323"/>
      <c r="G166" s="560"/>
      <c r="H166" s="560"/>
      <c r="I166" s="904"/>
      <c r="J166" s="905"/>
      <c r="K166" s="862"/>
      <c r="L166" s="906" t="str">
        <f>mergeValue(A166) &amp;"."&amp; mergeValue(B166)&amp;"."&amp; mergeValue(C166)&amp;"."&amp; mergeValue(D166)</f>
        <v>1.1.1.1</v>
      </c>
      <c r="M166" s="907"/>
      <c r="N166" s="869" t="s">
        <v>86</v>
      </c>
      <c r="O166" s="893"/>
      <c r="P166" s="896" t="s">
        <v>95</v>
      </c>
      <c r="Q166" s="897"/>
      <c r="R166" s="869" t="s">
        <v>87</v>
      </c>
      <c r="S166" s="893"/>
      <c r="T166" s="894">
        <v>1</v>
      </c>
      <c r="U166" s="898"/>
      <c r="V166" s="869" t="s">
        <v>87</v>
      </c>
      <c r="W166" s="893"/>
      <c r="X166" s="894">
        <v>1</v>
      </c>
      <c r="Y166" s="895"/>
      <c r="Z166" s="869" t="s">
        <v>87</v>
      </c>
      <c r="AA166" s="188"/>
      <c r="AB166" s="112">
        <v>1</v>
      </c>
      <c r="AC166" s="396"/>
      <c r="AD166" s="556"/>
      <c r="AE166" s="556"/>
      <c r="AF166" s="556"/>
      <c r="AG166" s="556"/>
      <c r="AH166" s="558"/>
      <c r="AI166" s="559" t="s">
        <v>86</v>
      </c>
      <c r="AJ166" s="558"/>
      <c r="AK166" s="559" t="s">
        <v>87</v>
      </c>
      <c r="AL166" s="264"/>
      <c r="AM166" s="861" t="s">
        <v>684</v>
      </c>
      <c r="AN166" s="279" t="str">
        <f>strCheckDateOnDP(AD166:AL166,List06_9_DP)</f>
        <v/>
      </c>
      <c r="AO166" s="293" t="str">
        <f>IF(AND(COUNTIF(AP162:AP162,AP166)&gt;1,AP166&lt;&gt;""),"ErrUnique:HasDoubleConn","")</f>
        <v/>
      </c>
      <c r="AP166" s="293"/>
      <c r="AQ166" s="293"/>
      <c r="AR166" s="293"/>
      <c r="AS166" s="293"/>
      <c r="AT166" s="293"/>
      <c r="AU166" s="279"/>
      <c r="AV166" s="279"/>
      <c r="AW166" s="279"/>
      <c r="AX166" s="279"/>
    </row>
    <row r="167" spans="1:50" s="35" customFormat="1" ht="20.100000000000001" customHeight="1">
      <c r="A167" s="901"/>
      <c r="B167" s="901"/>
      <c r="C167" s="901"/>
      <c r="D167" s="901"/>
      <c r="E167" s="279"/>
      <c r="F167" s="323"/>
      <c r="G167" s="560"/>
      <c r="H167" s="560"/>
      <c r="I167" s="904"/>
      <c r="J167" s="905"/>
      <c r="K167" s="862"/>
      <c r="L167" s="906"/>
      <c r="M167" s="907"/>
      <c r="N167" s="869"/>
      <c r="O167" s="893"/>
      <c r="P167" s="896"/>
      <c r="Q167" s="897"/>
      <c r="R167" s="869"/>
      <c r="S167" s="893"/>
      <c r="T167" s="894"/>
      <c r="U167" s="899"/>
      <c r="V167" s="869"/>
      <c r="W167" s="893"/>
      <c r="X167" s="894"/>
      <c r="Y167" s="895"/>
      <c r="Z167" s="869"/>
      <c r="AA167" s="418"/>
      <c r="AB167" s="203"/>
      <c r="AC167" s="203"/>
      <c r="AD167" s="246"/>
      <c r="AE167" s="246"/>
      <c r="AF167" s="246"/>
      <c r="AG167" s="281" t="str">
        <f>AH166 &amp; "-" &amp; AJ166</f>
        <v>-</v>
      </c>
      <c r="AH167" s="281"/>
      <c r="AI167" s="281"/>
      <c r="AJ167" s="281"/>
      <c r="AK167" s="281" t="s">
        <v>87</v>
      </c>
      <c r="AL167" s="421"/>
      <c r="AM167" s="861"/>
      <c r="AN167" s="279"/>
      <c r="AO167" s="293"/>
      <c r="AP167" s="293"/>
      <c r="AQ167" s="293"/>
      <c r="AR167" s="293"/>
      <c r="AS167" s="293"/>
      <c r="AT167" s="293"/>
      <c r="AU167" s="279"/>
      <c r="AV167" s="279"/>
      <c r="AW167" s="279"/>
      <c r="AX167" s="279"/>
    </row>
    <row r="168" spans="1:50" s="35" customFormat="1" ht="20.100000000000001" customHeight="1">
      <c r="A168" s="901"/>
      <c r="B168" s="901"/>
      <c r="C168" s="901"/>
      <c r="D168" s="901"/>
      <c r="E168" s="279"/>
      <c r="F168" s="323"/>
      <c r="G168" s="560"/>
      <c r="H168" s="560"/>
      <c r="I168" s="904"/>
      <c r="J168" s="905"/>
      <c r="K168" s="862"/>
      <c r="L168" s="906"/>
      <c r="M168" s="907"/>
      <c r="N168" s="869"/>
      <c r="O168" s="893"/>
      <c r="P168" s="896"/>
      <c r="Q168" s="897"/>
      <c r="R168" s="869"/>
      <c r="S168" s="893"/>
      <c r="T168" s="894"/>
      <c r="U168" s="900"/>
      <c r="V168" s="869"/>
      <c r="W168" s="420"/>
      <c r="X168" s="174"/>
      <c r="Y168" s="203"/>
      <c r="Z168" s="245"/>
      <c r="AA168" s="245"/>
      <c r="AB168" s="245"/>
      <c r="AC168" s="245"/>
      <c r="AD168" s="246"/>
      <c r="AE168" s="246"/>
      <c r="AF168" s="246"/>
      <c r="AG168" s="246"/>
      <c r="AH168" s="247"/>
      <c r="AI168" s="193"/>
      <c r="AJ168" s="193"/>
      <c r="AK168" s="247"/>
      <c r="AL168" s="183"/>
      <c r="AM168" s="861"/>
      <c r="AN168" s="279"/>
      <c r="AO168" s="293"/>
      <c r="AP168" s="293"/>
      <c r="AQ168" s="293"/>
      <c r="AR168" s="293"/>
      <c r="AS168" s="293"/>
      <c r="AT168" s="293"/>
      <c r="AU168" s="279"/>
      <c r="AV168" s="279"/>
      <c r="AW168" s="279"/>
      <c r="AX168" s="279"/>
    </row>
    <row r="169" spans="1:50" s="35" customFormat="1" ht="20.100000000000001" customHeight="1">
      <c r="A169" s="901"/>
      <c r="B169" s="901"/>
      <c r="C169" s="901"/>
      <c r="D169" s="901"/>
      <c r="E169" s="279"/>
      <c r="F169" s="323"/>
      <c r="G169" s="560"/>
      <c r="H169" s="560"/>
      <c r="I169" s="904"/>
      <c r="J169" s="905"/>
      <c r="K169" s="862"/>
      <c r="L169" s="906"/>
      <c r="M169" s="907"/>
      <c r="N169" s="869"/>
      <c r="O169" s="893"/>
      <c r="P169" s="896"/>
      <c r="Q169" s="897"/>
      <c r="R169" s="869"/>
      <c r="S169" s="248"/>
      <c r="T169" s="250"/>
      <c r="U169" s="249"/>
      <c r="V169" s="245"/>
      <c r="W169" s="245"/>
      <c r="X169" s="245"/>
      <c r="Y169" s="245"/>
      <c r="Z169" s="245"/>
      <c r="AA169" s="245"/>
      <c r="AB169" s="245"/>
      <c r="AC169" s="245"/>
      <c r="AD169" s="246"/>
      <c r="AE169" s="246"/>
      <c r="AF169" s="246"/>
      <c r="AG169" s="246"/>
      <c r="AH169" s="247"/>
      <c r="AI169" s="193"/>
      <c r="AJ169" s="193"/>
      <c r="AK169" s="247"/>
      <c r="AL169" s="183"/>
      <c r="AM169" s="861"/>
      <c r="AN169" s="279"/>
      <c r="AO169" s="293"/>
      <c r="AP169" s="293"/>
      <c r="AQ169" s="293"/>
      <c r="AR169" s="293"/>
      <c r="AS169" s="293"/>
      <c r="AT169" s="293"/>
      <c r="AU169" s="279"/>
      <c r="AV169" s="279"/>
      <c r="AW169" s="279"/>
      <c r="AX169" s="279"/>
    </row>
    <row r="170" spans="1:50" ht="20.100000000000001" customHeight="1">
      <c r="A170" s="901"/>
      <c r="B170" s="901"/>
      <c r="C170" s="901"/>
      <c r="D170" s="901"/>
      <c r="E170" s="325"/>
      <c r="F170" s="326"/>
      <c r="G170" s="325"/>
      <c r="H170" s="325"/>
      <c r="I170" s="904"/>
      <c r="J170" s="905"/>
      <c r="K170" s="862"/>
      <c r="L170" s="906"/>
      <c r="M170" s="907"/>
      <c r="N170" s="869"/>
      <c r="O170" s="419"/>
      <c r="P170" s="162"/>
      <c r="Q170" s="203" t="s">
        <v>395</v>
      </c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/>
      <c r="AF170" s="162"/>
      <c r="AG170" s="162"/>
      <c r="AH170" s="162"/>
      <c r="AI170" s="162"/>
      <c r="AJ170" s="162"/>
      <c r="AK170" s="162"/>
      <c r="AL170" s="251"/>
      <c r="AM170" s="861"/>
      <c r="AN170" s="283"/>
      <c r="AO170" s="283"/>
      <c r="AP170" s="294"/>
      <c r="AQ170" s="294"/>
      <c r="AR170" s="294"/>
      <c r="AS170" s="294"/>
      <c r="AT170" s="294"/>
      <c r="AU170" s="283"/>
      <c r="AV170" s="283"/>
      <c r="AW170" s="283"/>
      <c r="AX170" s="283"/>
    </row>
    <row r="171" spans="1:50" ht="15" customHeight="1">
      <c r="A171" s="901"/>
      <c r="B171" s="901"/>
      <c r="C171" s="901"/>
      <c r="D171" s="325"/>
      <c r="E171" s="325"/>
      <c r="F171" s="323"/>
      <c r="G171" s="325"/>
      <c r="H171" s="325"/>
      <c r="I171" s="177"/>
      <c r="J171" s="84"/>
      <c r="K171" s="177"/>
      <c r="L171" s="304"/>
      <c r="M171" s="161" t="s">
        <v>5</v>
      </c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  <c r="Z171" s="161"/>
      <c r="AA171" s="161"/>
      <c r="AB171" s="161"/>
      <c r="AC171" s="161"/>
      <c r="AD171" s="161"/>
      <c r="AE171" s="161"/>
      <c r="AF171" s="161"/>
      <c r="AG171" s="161"/>
      <c r="AH171" s="161"/>
      <c r="AI171" s="161"/>
      <c r="AJ171" s="161"/>
      <c r="AK171" s="161"/>
      <c r="AL171" s="183"/>
      <c r="AM171" s="861"/>
      <c r="AN171" s="283"/>
      <c r="AO171" s="283"/>
      <c r="AP171" s="294"/>
      <c r="AQ171" s="294"/>
      <c r="AR171" s="294"/>
      <c r="AS171" s="294"/>
      <c r="AT171" s="294"/>
      <c r="AU171" s="283"/>
      <c r="AV171" s="283"/>
      <c r="AW171" s="283"/>
      <c r="AX171" s="283"/>
    </row>
    <row r="172" spans="1:50" ht="15" customHeight="1">
      <c r="A172" s="901"/>
      <c r="B172" s="901"/>
      <c r="C172" s="325"/>
      <c r="D172" s="325"/>
      <c r="E172" s="325"/>
      <c r="F172" s="323"/>
      <c r="G172" s="325"/>
      <c r="H172" s="325"/>
      <c r="I172" s="177"/>
      <c r="J172" s="84"/>
      <c r="K172" s="177"/>
      <c r="L172" s="111"/>
      <c r="M172" s="160" t="s">
        <v>389</v>
      </c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55"/>
      <c r="AE172" s="155"/>
      <c r="AF172" s="155"/>
      <c r="AG172" s="155"/>
      <c r="AH172" s="247"/>
      <c r="AI172" s="193"/>
      <c r="AJ172" s="192"/>
      <c r="AK172" s="160"/>
      <c r="AL172" s="193"/>
      <c r="AM172" s="183"/>
      <c r="AN172" s="283"/>
      <c r="AO172" s="283"/>
      <c r="AP172" s="283"/>
      <c r="AQ172" s="283"/>
      <c r="AR172" s="283"/>
      <c r="AS172" s="283"/>
      <c r="AT172" s="283"/>
      <c r="AU172" s="283"/>
      <c r="AV172" s="283"/>
      <c r="AW172" s="283"/>
      <c r="AX172" s="283"/>
    </row>
    <row r="173" spans="1:50" ht="15" customHeight="1">
      <c r="A173" s="901"/>
      <c r="B173" s="325"/>
      <c r="C173" s="325"/>
      <c r="D173" s="325"/>
      <c r="E173" s="325"/>
      <c r="F173" s="323"/>
      <c r="G173" s="325"/>
      <c r="H173" s="325"/>
      <c r="I173" s="177"/>
      <c r="J173" s="84"/>
      <c r="K173" s="177"/>
      <c r="L173" s="111"/>
      <c r="M173" s="174" t="s">
        <v>21</v>
      </c>
      <c r="N173" s="174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  <c r="AB173" s="174"/>
      <c r="AC173" s="174"/>
      <c r="AD173" s="155"/>
      <c r="AE173" s="155"/>
      <c r="AF173" s="155"/>
      <c r="AG173" s="155"/>
      <c r="AH173" s="247"/>
      <c r="AI173" s="193"/>
      <c r="AJ173" s="192"/>
      <c r="AK173" s="160"/>
      <c r="AL173" s="193"/>
      <c r="AM173" s="183"/>
      <c r="AN173" s="283"/>
      <c r="AO173" s="283"/>
      <c r="AP173" s="283"/>
      <c r="AQ173" s="283"/>
      <c r="AR173" s="283"/>
      <c r="AS173" s="283"/>
      <c r="AT173" s="283"/>
      <c r="AU173" s="283"/>
      <c r="AV173" s="283"/>
      <c r="AW173" s="283"/>
      <c r="AX173" s="283"/>
    </row>
    <row r="174" spans="1:50" ht="15" customHeight="1">
      <c r="F174" s="176"/>
      <c r="G174" s="177"/>
      <c r="H174" s="177"/>
      <c r="I174" s="211"/>
      <c r="J174" s="84"/>
      <c r="L174" s="111"/>
      <c r="M174" s="203" t="s">
        <v>311</v>
      </c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155"/>
      <c r="AE174" s="155"/>
      <c r="AF174" s="155"/>
      <c r="AG174" s="155"/>
      <c r="AH174" s="247"/>
      <c r="AI174" s="193"/>
      <c r="AJ174" s="192"/>
      <c r="AK174" s="160"/>
      <c r="AL174" s="193"/>
      <c r="AM174" s="183"/>
      <c r="AN174" s="283"/>
      <c r="AO174" s="283"/>
      <c r="AP174" s="283"/>
      <c r="AQ174" s="283"/>
      <c r="AR174" s="283"/>
      <c r="AS174" s="283"/>
      <c r="AT174" s="283"/>
      <c r="AU174" s="283"/>
      <c r="AV174" s="283"/>
      <c r="AW174" s="283"/>
      <c r="AX174" s="283"/>
    </row>
    <row r="175" spans="1:50" ht="15" customHeight="1">
      <c r="G175" s="176"/>
      <c r="H175" s="177"/>
      <c r="I175" s="177"/>
      <c r="J175" s="84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  <c r="W175" s="177"/>
      <c r="X175" s="177"/>
      <c r="Y175" s="177"/>
      <c r="Z175" s="177"/>
      <c r="AA175" s="177"/>
      <c r="AB175" s="177"/>
      <c r="AC175" s="177"/>
      <c r="AD175" s="177"/>
      <c r="AE175" s="177"/>
      <c r="AF175" s="177"/>
      <c r="AG175" s="177"/>
      <c r="AH175" s="177"/>
      <c r="AI175" s="177"/>
      <c r="AJ175" s="177"/>
      <c r="AK175" s="177"/>
      <c r="AL175" s="283"/>
      <c r="AM175" s="283"/>
      <c r="AN175" s="283"/>
      <c r="AO175" s="283"/>
      <c r="AP175" s="283"/>
      <c r="AQ175" s="283"/>
      <c r="AR175" s="283"/>
      <c r="AS175" s="283"/>
      <c r="AT175" s="283"/>
      <c r="AU175" s="283"/>
    </row>
    <row r="176" spans="1:50" s="34" customFormat="1" ht="17.100000000000001" customHeight="1">
      <c r="A176" s="34" t="s">
        <v>15</v>
      </c>
      <c r="C176" s="34" t="s">
        <v>211</v>
      </c>
      <c r="T176" s="180"/>
    </row>
    <row r="177" spans="1:49" ht="17.100000000000001" customHeight="1"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</row>
    <row r="178" spans="1:49" s="35" customFormat="1" ht="22.5" customHeight="1">
      <c r="A178" s="901">
        <v>1</v>
      </c>
      <c r="B178" s="279"/>
      <c r="C178" s="279"/>
      <c r="D178" s="279"/>
      <c r="E178" s="279"/>
      <c r="F178" s="296"/>
      <c r="G178" s="296"/>
      <c r="H178" s="296"/>
      <c r="I178" s="95"/>
      <c r="J178" s="85"/>
      <c r="K178" s="85"/>
      <c r="L178" s="315">
        <f>mergeValue(A178)</f>
        <v>1</v>
      </c>
      <c r="M178" s="202" t="s">
        <v>23</v>
      </c>
      <c r="N178" s="956"/>
      <c r="O178" s="957"/>
      <c r="P178" s="957"/>
      <c r="Q178" s="957"/>
      <c r="R178" s="957"/>
      <c r="S178" s="957"/>
      <c r="T178" s="957"/>
      <c r="U178" s="957"/>
      <c r="V178" s="957"/>
      <c r="W178" s="957"/>
      <c r="X178" s="957"/>
      <c r="Y178" s="957"/>
      <c r="Z178" s="957"/>
      <c r="AA178" s="957"/>
      <c r="AB178" s="957"/>
      <c r="AC178" s="957"/>
      <c r="AD178" s="957"/>
      <c r="AE178" s="957"/>
      <c r="AF178" s="957"/>
      <c r="AG178" s="957"/>
      <c r="AH178" s="957"/>
      <c r="AI178" s="957"/>
      <c r="AJ178" s="957"/>
      <c r="AK178" s="925"/>
      <c r="AL178" s="616" t="s">
        <v>513</v>
      </c>
      <c r="AM178" s="279"/>
      <c r="AN178" s="279"/>
      <c r="AO178" s="279"/>
      <c r="AP178" s="279"/>
      <c r="AQ178" s="279"/>
      <c r="AR178" s="279"/>
      <c r="AS178" s="279"/>
      <c r="AT178" s="279"/>
      <c r="AU178" s="279"/>
      <c r="AV178" s="279"/>
      <c r="AW178" s="279"/>
    </row>
    <row r="179" spans="1:49" s="35" customFormat="1" ht="22.5" customHeight="1">
      <c r="A179" s="901"/>
      <c r="B179" s="901">
        <v>1</v>
      </c>
      <c r="C179" s="279"/>
      <c r="D179" s="279"/>
      <c r="E179" s="279"/>
      <c r="F179" s="323"/>
      <c r="G179" s="560"/>
      <c r="H179" s="560"/>
      <c r="I179" s="210"/>
      <c r="J179" s="46"/>
      <c r="L179" s="315" t="str">
        <f>mergeValue(A179) &amp;"."&amp; mergeValue(B179)</f>
        <v>1.1</v>
      </c>
      <c r="M179" s="157" t="s">
        <v>18</v>
      </c>
      <c r="N179" s="954"/>
      <c r="O179" s="955"/>
      <c r="P179" s="955"/>
      <c r="Q179" s="955"/>
      <c r="R179" s="955"/>
      <c r="S179" s="955"/>
      <c r="T179" s="955"/>
      <c r="U179" s="955"/>
      <c r="V179" s="955"/>
      <c r="W179" s="955"/>
      <c r="X179" s="955"/>
      <c r="Y179" s="955"/>
      <c r="Z179" s="955"/>
      <c r="AA179" s="955"/>
      <c r="AB179" s="955"/>
      <c r="AC179" s="955"/>
      <c r="AD179" s="955"/>
      <c r="AE179" s="955"/>
      <c r="AF179" s="955"/>
      <c r="AG179" s="955"/>
      <c r="AH179" s="955"/>
      <c r="AI179" s="955"/>
      <c r="AJ179" s="955"/>
      <c r="AK179" s="916"/>
      <c r="AL179" s="615" t="s">
        <v>514</v>
      </c>
      <c r="AM179" s="279"/>
      <c r="AN179" s="279"/>
      <c r="AO179" s="279"/>
      <c r="AP179" s="279"/>
      <c r="AQ179" s="279"/>
      <c r="AR179" s="279"/>
      <c r="AS179" s="279"/>
      <c r="AT179" s="279"/>
      <c r="AU179" s="279"/>
      <c r="AV179" s="279"/>
      <c r="AW179" s="279"/>
    </row>
    <row r="180" spans="1:49" s="35" customFormat="1" ht="45" customHeight="1">
      <c r="A180" s="901"/>
      <c r="B180" s="901"/>
      <c r="C180" s="901">
        <v>1</v>
      </c>
      <c r="D180" s="279"/>
      <c r="E180" s="279"/>
      <c r="F180" s="323"/>
      <c r="G180" s="560"/>
      <c r="H180" s="560"/>
      <c r="I180" s="210"/>
      <c r="J180" s="46"/>
      <c r="L180" s="315" t="str">
        <f>mergeValue(A180) &amp;"."&amp; mergeValue(B180)&amp;"."&amp; mergeValue(C180)</f>
        <v>1.1.1</v>
      </c>
      <c r="M180" s="158" t="s">
        <v>646</v>
      </c>
      <c r="N180" s="954"/>
      <c r="O180" s="955"/>
      <c r="P180" s="955"/>
      <c r="Q180" s="955"/>
      <c r="R180" s="955"/>
      <c r="S180" s="955"/>
      <c r="T180" s="955"/>
      <c r="U180" s="955"/>
      <c r="V180" s="955"/>
      <c r="W180" s="955"/>
      <c r="X180" s="955"/>
      <c r="Y180" s="955"/>
      <c r="Z180" s="955"/>
      <c r="AA180" s="955"/>
      <c r="AB180" s="955"/>
      <c r="AC180" s="955"/>
      <c r="AD180" s="955"/>
      <c r="AE180" s="955"/>
      <c r="AF180" s="955"/>
      <c r="AG180" s="955"/>
      <c r="AH180" s="955"/>
      <c r="AI180" s="955"/>
      <c r="AJ180" s="955"/>
      <c r="AK180" s="916"/>
      <c r="AL180" s="615" t="s">
        <v>683</v>
      </c>
      <c r="AM180" s="279"/>
      <c r="AN180" s="279"/>
      <c r="AO180" s="279"/>
      <c r="AP180" s="279"/>
      <c r="AQ180" s="279"/>
      <c r="AR180" s="279"/>
      <c r="AS180" s="279"/>
      <c r="AT180" s="279"/>
      <c r="AU180" s="279"/>
      <c r="AV180" s="279"/>
      <c r="AW180" s="279"/>
    </row>
    <row r="181" spans="1:49" s="35" customFormat="1" ht="20.100000000000001" customHeight="1">
      <c r="A181" s="901"/>
      <c r="B181" s="901"/>
      <c r="C181" s="901"/>
      <c r="D181" s="901">
        <v>1</v>
      </c>
      <c r="E181" s="279"/>
      <c r="F181" s="323"/>
      <c r="G181" s="560"/>
      <c r="H181" s="560"/>
      <c r="I181" s="904"/>
      <c r="J181" s="905"/>
      <c r="K181" s="862"/>
      <c r="L181" s="915" t="str">
        <f>mergeValue(A181) &amp;"."&amp; mergeValue(B181)&amp;"."&amp; mergeValue(C181)&amp;"."&amp; mergeValue(D181)</f>
        <v>1.1.1.1</v>
      </c>
      <c r="M181" s="917"/>
      <c r="N181" s="919"/>
      <c r="O181" s="896" t="s">
        <v>95</v>
      </c>
      <c r="P181" s="897"/>
      <c r="Q181" s="869" t="s">
        <v>87</v>
      </c>
      <c r="R181" s="893"/>
      <c r="S181" s="894">
        <v>1</v>
      </c>
      <c r="T181" s="898"/>
      <c r="U181" s="869" t="s">
        <v>87</v>
      </c>
      <c r="V181" s="893"/>
      <c r="W181" s="894" t="s">
        <v>95</v>
      </c>
      <c r="X181" s="895"/>
      <c r="Y181" s="869" t="s">
        <v>87</v>
      </c>
      <c r="Z181" s="188"/>
      <c r="AA181" s="112">
        <v>1</v>
      </c>
      <c r="AB181" s="396"/>
      <c r="AC181" s="556"/>
      <c r="AD181" s="556"/>
      <c r="AE181" s="557"/>
      <c r="AF181" s="556"/>
      <c r="AG181" s="558"/>
      <c r="AH181" s="559" t="s">
        <v>86</v>
      </c>
      <c r="AI181" s="558"/>
      <c r="AJ181" s="559" t="s">
        <v>87</v>
      </c>
      <c r="AK181" s="264"/>
      <c r="AL181" s="861" t="s">
        <v>684</v>
      </c>
      <c r="AM181" s="279" t="str">
        <f>strCheckDateOnDP(AC181:AK181,List06_10_DP)</f>
        <v/>
      </c>
      <c r="AN181" s="293" t="str">
        <f>IF(AND(COUNTIF(AO177:AO177,AO181)&gt;1,AO181&lt;&gt;""),"ErrUnique:HasDoubleConn","")</f>
        <v/>
      </c>
      <c r="AO181" s="293"/>
      <c r="AP181" s="293"/>
      <c r="AQ181" s="293"/>
      <c r="AR181" s="293"/>
      <c r="AS181" s="293"/>
      <c r="AT181" s="279"/>
      <c r="AU181" s="279"/>
      <c r="AV181" s="279"/>
      <c r="AW181" s="279"/>
    </row>
    <row r="182" spans="1:49" s="35" customFormat="1" ht="20.100000000000001" customHeight="1">
      <c r="A182" s="901"/>
      <c r="B182" s="901"/>
      <c r="C182" s="901"/>
      <c r="D182" s="901"/>
      <c r="E182" s="279"/>
      <c r="F182" s="323"/>
      <c r="G182" s="560"/>
      <c r="H182" s="560"/>
      <c r="I182" s="904"/>
      <c r="J182" s="905"/>
      <c r="K182" s="862"/>
      <c r="L182" s="906"/>
      <c r="M182" s="918"/>
      <c r="N182" s="919"/>
      <c r="O182" s="896"/>
      <c r="P182" s="897"/>
      <c r="Q182" s="869"/>
      <c r="R182" s="893"/>
      <c r="S182" s="894"/>
      <c r="T182" s="899"/>
      <c r="U182" s="869"/>
      <c r="V182" s="893"/>
      <c r="W182" s="894"/>
      <c r="X182" s="895"/>
      <c r="Y182" s="869"/>
      <c r="Z182" s="418"/>
      <c r="AA182" s="203"/>
      <c r="AB182" s="203"/>
      <c r="AC182" s="246"/>
      <c r="AD182" s="246"/>
      <c r="AE182" s="246"/>
      <c r="AF182" s="281" t="str">
        <f>AG181 &amp; "-" &amp; AI181</f>
        <v>-</v>
      </c>
      <c r="AG182" s="281"/>
      <c r="AH182" s="281"/>
      <c r="AI182" s="281"/>
      <c r="AJ182" s="281" t="s">
        <v>87</v>
      </c>
      <c r="AK182" s="421"/>
      <c r="AL182" s="861"/>
      <c r="AM182" s="279"/>
      <c r="AN182" s="293"/>
      <c r="AO182" s="293"/>
      <c r="AP182" s="293"/>
      <c r="AQ182" s="293"/>
      <c r="AR182" s="293"/>
      <c r="AS182" s="293"/>
      <c r="AT182" s="279"/>
      <c r="AU182" s="279"/>
      <c r="AV182" s="279"/>
      <c r="AW182" s="279"/>
    </row>
    <row r="183" spans="1:49" s="35" customFormat="1" ht="20.100000000000001" customHeight="1">
      <c r="A183" s="901"/>
      <c r="B183" s="901"/>
      <c r="C183" s="901"/>
      <c r="D183" s="901"/>
      <c r="E183" s="279"/>
      <c r="F183" s="323"/>
      <c r="G183" s="560"/>
      <c r="H183" s="560"/>
      <c r="I183" s="904"/>
      <c r="J183" s="905"/>
      <c r="K183" s="862"/>
      <c r="L183" s="906"/>
      <c r="M183" s="918"/>
      <c r="N183" s="919"/>
      <c r="O183" s="896"/>
      <c r="P183" s="897"/>
      <c r="Q183" s="869"/>
      <c r="R183" s="893"/>
      <c r="S183" s="894"/>
      <c r="T183" s="900"/>
      <c r="U183" s="869"/>
      <c r="V183" s="420"/>
      <c r="W183" s="174"/>
      <c r="X183" s="203"/>
      <c r="Y183" s="245"/>
      <c r="Z183" s="245"/>
      <c r="AA183" s="245"/>
      <c r="AB183" s="245"/>
      <c r="AC183" s="246"/>
      <c r="AD183" s="246"/>
      <c r="AE183" s="246"/>
      <c r="AF183" s="246"/>
      <c r="AG183" s="247"/>
      <c r="AH183" s="193"/>
      <c r="AI183" s="193"/>
      <c r="AJ183" s="247"/>
      <c r="AK183" s="183"/>
      <c r="AL183" s="861"/>
      <c r="AM183" s="279"/>
      <c r="AN183" s="293"/>
      <c r="AO183" s="293"/>
      <c r="AP183" s="293"/>
      <c r="AQ183" s="293"/>
      <c r="AR183" s="293"/>
      <c r="AS183" s="293"/>
      <c r="AT183" s="279"/>
      <c r="AU183" s="279"/>
      <c r="AV183" s="279"/>
      <c r="AW183" s="279"/>
    </row>
    <row r="184" spans="1:49" s="35" customFormat="1" ht="20.100000000000001" customHeight="1">
      <c r="A184" s="901"/>
      <c r="B184" s="901"/>
      <c r="C184" s="901"/>
      <c r="D184" s="901"/>
      <c r="E184" s="279"/>
      <c r="F184" s="323"/>
      <c r="G184" s="560"/>
      <c r="H184" s="560"/>
      <c r="I184" s="904"/>
      <c r="J184" s="905"/>
      <c r="K184" s="862"/>
      <c r="L184" s="906"/>
      <c r="M184" s="918"/>
      <c r="N184" s="919"/>
      <c r="O184" s="896"/>
      <c r="P184" s="897"/>
      <c r="Q184" s="869"/>
      <c r="R184" s="248"/>
      <c r="S184" s="250"/>
      <c r="T184" s="249"/>
      <c r="U184" s="245"/>
      <c r="V184" s="245"/>
      <c r="W184" s="245"/>
      <c r="X184" s="245"/>
      <c r="Y184" s="245"/>
      <c r="Z184" s="245"/>
      <c r="AA184" s="245"/>
      <c r="AB184" s="245"/>
      <c r="AC184" s="246"/>
      <c r="AD184" s="246"/>
      <c r="AE184" s="246"/>
      <c r="AF184" s="246"/>
      <c r="AG184" s="247"/>
      <c r="AH184" s="193"/>
      <c r="AI184" s="193"/>
      <c r="AJ184" s="247"/>
      <c r="AK184" s="183"/>
      <c r="AL184" s="861"/>
      <c r="AM184" s="279"/>
      <c r="AN184" s="293"/>
      <c r="AO184" s="293"/>
      <c r="AP184" s="293"/>
      <c r="AQ184" s="293"/>
      <c r="AR184" s="293"/>
      <c r="AS184" s="293"/>
      <c r="AT184" s="279"/>
      <c r="AU184" s="279"/>
      <c r="AV184" s="279"/>
      <c r="AW184" s="279"/>
    </row>
    <row r="185" spans="1:49" ht="20.100000000000001" customHeight="1">
      <c r="A185" s="901"/>
      <c r="B185" s="901"/>
      <c r="C185" s="901"/>
      <c r="D185" s="901"/>
      <c r="E185" s="325"/>
      <c r="F185" s="326"/>
      <c r="G185" s="325"/>
      <c r="H185" s="325"/>
      <c r="I185" s="904"/>
      <c r="J185" s="905"/>
      <c r="K185" s="862"/>
      <c r="L185" s="906"/>
      <c r="M185" s="918"/>
      <c r="N185" s="419"/>
      <c r="O185" s="162"/>
      <c r="P185" s="203" t="s">
        <v>395</v>
      </c>
      <c r="Q185" s="162"/>
      <c r="R185" s="162"/>
      <c r="S185" s="162"/>
      <c r="T185" s="162"/>
      <c r="U185" s="162"/>
      <c r="V185" s="162"/>
      <c r="W185" s="162"/>
      <c r="X185" s="162"/>
      <c r="Y185" s="162"/>
      <c r="Z185" s="162"/>
      <c r="AA185" s="162"/>
      <c r="AB185" s="162"/>
      <c r="AC185" s="162"/>
      <c r="AD185" s="162"/>
      <c r="AE185" s="162"/>
      <c r="AF185" s="162"/>
      <c r="AG185" s="162"/>
      <c r="AH185" s="162"/>
      <c r="AI185" s="162"/>
      <c r="AJ185" s="162"/>
      <c r="AK185" s="251"/>
      <c r="AL185" s="861"/>
      <c r="AM185" s="283"/>
      <c r="AN185" s="283"/>
      <c r="AO185" s="294"/>
      <c r="AP185" s="294"/>
      <c r="AQ185" s="294"/>
      <c r="AR185" s="294"/>
      <c r="AS185" s="294"/>
      <c r="AT185" s="283"/>
      <c r="AU185" s="283"/>
      <c r="AV185" s="283"/>
      <c r="AW185" s="283"/>
    </row>
    <row r="186" spans="1:49" ht="15" customHeight="1">
      <c r="A186" s="901"/>
      <c r="B186" s="901"/>
      <c r="C186" s="901"/>
      <c r="D186" s="325"/>
      <c r="E186" s="325"/>
      <c r="F186" s="323"/>
      <c r="G186" s="325"/>
      <c r="H186" s="325"/>
      <c r="I186" s="177"/>
      <c r="J186" s="84"/>
      <c r="K186" s="177"/>
      <c r="L186" s="304"/>
      <c r="M186" s="161" t="s">
        <v>5</v>
      </c>
      <c r="N186" s="161"/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  <c r="Z186" s="161"/>
      <c r="AA186" s="161"/>
      <c r="AB186" s="161"/>
      <c r="AC186" s="161"/>
      <c r="AD186" s="161"/>
      <c r="AE186" s="161"/>
      <c r="AF186" s="161"/>
      <c r="AG186" s="161"/>
      <c r="AH186" s="161"/>
      <c r="AI186" s="161"/>
      <c r="AJ186" s="161"/>
      <c r="AK186" s="183"/>
      <c r="AL186" s="861"/>
      <c r="AM186" s="283"/>
      <c r="AN186" s="283"/>
      <c r="AO186" s="294"/>
      <c r="AP186" s="294"/>
      <c r="AQ186" s="294"/>
      <c r="AR186" s="294"/>
      <c r="AS186" s="294"/>
      <c r="AT186" s="283"/>
      <c r="AU186" s="283"/>
      <c r="AV186" s="283"/>
      <c r="AW186" s="283"/>
    </row>
    <row r="187" spans="1:49" ht="15" customHeight="1">
      <c r="A187" s="901"/>
      <c r="B187" s="901"/>
      <c r="C187" s="325"/>
      <c r="D187" s="325"/>
      <c r="E187" s="325"/>
      <c r="F187" s="323"/>
      <c r="G187" s="325"/>
      <c r="H187" s="325"/>
      <c r="I187" s="177"/>
      <c r="J187" s="84"/>
      <c r="K187" s="177"/>
      <c r="L187" s="111"/>
      <c r="M187" s="160" t="s">
        <v>389</v>
      </c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55"/>
      <c r="AD187" s="155"/>
      <c r="AE187" s="155"/>
      <c r="AF187" s="155"/>
      <c r="AG187" s="247"/>
      <c r="AH187" s="161"/>
      <c r="AI187" s="192"/>
      <c r="AJ187" s="160"/>
      <c r="AK187" s="193"/>
      <c r="AL187" s="183"/>
      <c r="AM187" s="283"/>
      <c r="AN187" s="283"/>
      <c r="AO187" s="283"/>
      <c r="AP187" s="283"/>
      <c r="AQ187" s="283"/>
      <c r="AR187" s="283"/>
      <c r="AS187" s="283"/>
      <c r="AT187" s="283"/>
      <c r="AU187" s="283"/>
      <c r="AV187" s="283"/>
      <c r="AW187" s="283"/>
    </row>
    <row r="188" spans="1:49" ht="15" customHeight="1">
      <c r="A188" s="901"/>
      <c r="B188" s="325"/>
      <c r="C188" s="325"/>
      <c r="D188" s="325"/>
      <c r="E188" s="325"/>
      <c r="F188" s="323"/>
      <c r="G188" s="325"/>
      <c r="H188" s="325"/>
      <c r="I188" s="177"/>
      <c r="J188" s="84"/>
      <c r="K188" s="177"/>
      <c r="L188" s="111"/>
      <c r="M188" s="174" t="s">
        <v>21</v>
      </c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  <c r="AB188" s="174"/>
      <c r="AC188" s="155"/>
      <c r="AD188" s="155"/>
      <c r="AE188" s="155"/>
      <c r="AF188" s="155"/>
      <c r="AG188" s="247"/>
      <c r="AH188" s="161"/>
      <c r="AI188" s="192"/>
      <c r="AJ188" s="160"/>
      <c r="AK188" s="193"/>
      <c r="AL188" s="183"/>
      <c r="AM188" s="283"/>
      <c r="AN188" s="283"/>
      <c r="AO188" s="283"/>
      <c r="AP188" s="283"/>
      <c r="AQ188" s="283"/>
      <c r="AR188" s="283"/>
      <c r="AS188" s="283"/>
      <c r="AT188" s="283"/>
      <c r="AU188" s="283"/>
      <c r="AV188" s="283"/>
      <c r="AW188" s="283"/>
    </row>
    <row r="189" spans="1:49" ht="15" customHeight="1">
      <c r="F189" s="176"/>
      <c r="G189" s="177"/>
      <c r="H189" s="177"/>
      <c r="I189" s="211"/>
      <c r="J189" s="84"/>
      <c r="L189" s="111"/>
      <c r="M189" s="203" t="s">
        <v>311</v>
      </c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155"/>
      <c r="AD189" s="155"/>
      <c r="AE189" s="155"/>
      <c r="AF189" s="155"/>
      <c r="AG189" s="247"/>
      <c r="AH189" s="161"/>
      <c r="AI189" s="192"/>
      <c r="AJ189" s="160"/>
      <c r="AK189" s="193"/>
      <c r="AL189" s="183"/>
      <c r="AM189" s="283"/>
      <c r="AN189" s="283"/>
      <c r="AO189" s="283"/>
      <c r="AP189" s="283"/>
      <c r="AQ189" s="283"/>
      <c r="AR189" s="283"/>
      <c r="AS189" s="283"/>
      <c r="AT189" s="283"/>
      <c r="AU189" s="283"/>
      <c r="AV189" s="283"/>
      <c r="AW189" s="283"/>
    </row>
    <row r="190" spans="1:49" ht="15" customHeight="1">
      <c r="G190" s="176"/>
      <c r="H190" s="177"/>
      <c r="I190" s="177"/>
      <c r="J190" s="84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  <c r="AA190" s="177"/>
      <c r="AB190" s="177"/>
      <c r="AC190" s="177"/>
      <c r="AD190" s="177"/>
      <c r="AE190" s="177"/>
      <c r="AF190" s="177"/>
      <c r="AG190" s="177"/>
      <c r="AH190" s="177"/>
      <c r="AI190" s="177"/>
      <c r="AJ190" s="177"/>
      <c r="AK190" s="283"/>
      <c r="AL190" s="283"/>
      <c r="AM190" s="283"/>
      <c r="AN190" s="283"/>
      <c r="AO190" s="283"/>
      <c r="AP190" s="283"/>
      <c r="AQ190" s="283"/>
      <c r="AR190" s="283"/>
      <c r="AS190" s="283"/>
      <c r="AT190" s="283"/>
    </row>
    <row r="191" spans="1:49" ht="15" customHeight="1">
      <c r="G191" s="176"/>
      <c r="H191" s="177"/>
      <c r="I191" s="177"/>
      <c r="J191" s="84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77"/>
      <c r="AD191" s="177"/>
      <c r="AE191" s="177"/>
      <c r="AF191" s="177"/>
      <c r="AG191" s="177"/>
      <c r="AH191" s="177"/>
      <c r="AI191" s="177"/>
      <c r="AJ191" s="177"/>
      <c r="AK191" s="283"/>
      <c r="AL191" s="283"/>
      <c r="AM191" s="283"/>
      <c r="AN191" s="283"/>
      <c r="AO191" s="283"/>
      <c r="AP191" s="283"/>
      <c r="AQ191" s="283"/>
      <c r="AR191" s="283"/>
      <c r="AS191" s="283"/>
      <c r="AT191" s="283"/>
    </row>
    <row r="192" spans="1:49" ht="15" customHeight="1">
      <c r="G192" s="176"/>
      <c r="H192" s="177"/>
      <c r="I192" s="177"/>
      <c r="J192" s="84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</row>
    <row r="193" spans="1:31" ht="15" customHeight="1">
      <c r="G193" s="176"/>
      <c r="H193" s="177"/>
      <c r="I193" s="177"/>
      <c r="J193" s="84"/>
      <c r="K193" s="177"/>
      <c r="L193" s="177"/>
      <c r="M193" s="177"/>
      <c r="N193" s="177"/>
      <c r="O193" s="177"/>
      <c r="Q193" s="327"/>
      <c r="U193" s="113"/>
      <c r="V193" s="177"/>
      <c r="W193" s="177"/>
      <c r="X193" s="177"/>
      <c r="Y193" s="327"/>
      <c r="Z193" s="177"/>
      <c r="AA193" s="177"/>
      <c r="AB193" s="177"/>
      <c r="AC193" s="306"/>
      <c r="AD193" s="177"/>
    </row>
    <row r="194" spans="1:31" ht="15" customHeight="1">
      <c r="G194" s="176"/>
      <c r="H194" s="177"/>
      <c r="I194" s="177"/>
      <c r="J194" s="84"/>
      <c r="K194" s="177"/>
      <c r="L194" s="177"/>
      <c r="M194" s="177"/>
      <c r="N194" s="177"/>
      <c r="O194" s="177"/>
      <c r="Q194" s="313"/>
      <c r="Y194" s="177"/>
      <c r="Z194" s="177"/>
      <c r="AA194" s="177"/>
      <c r="AB194" s="177"/>
      <c r="AC194" s="177"/>
      <c r="AD194" s="177"/>
      <c r="AE194" s="177"/>
    </row>
    <row r="195" spans="1:31" ht="15" customHeight="1">
      <c r="G195" s="176"/>
      <c r="H195" s="177"/>
      <c r="I195" s="177"/>
      <c r="J195" s="84"/>
      <c r="K195" s="177"/>
      <c r="L195" s="177"/>
      <c r="M195" s="177"/>
      <c r="N195" s="177"/>
      <c r="O195" s="177"/>
      <c r="Q195" s="313"/>
      <c r="Y195" s="177"/>
      <c r="Z195" s="177"/>
      <c r="AA195" s="177"/>
      <c r="AB195" s="177"/>
      <c r="AC195" s="177"/>
      <c r="AD195" s="177"/>
      <c r="AE195" s="177"/>
    </row>
    <row r="196" spans="1:31" ht="15" customHeight="1">
      <c r="G196" s="176"/>
      <c r="H196" s="177"/>
      <c r="I196" s="177"/>
      <c r="J196" s="84"/>
      <c r="K196" s="177"/>
      <c r="L196" s="177"/>
      <c r="M196" s="177"/>
      <c r="N196" s="177"/>
      <c r="O196" s="177"/>
      <c r="P196" s="177"/>
      <c r="Q196" s="313"/>
      <c r="R196" s="177"/>
      <c r="S196" s="177"/>
      <c r="T196" s="177"/>
      <c r="U196" s="177"/>
      <c r="V196" s="177"/>
      <c r="W196" s="177"/>
      <c r="X196" s="177"/>
      <c r="Y196" s="177"/>
      <c r="Z196" s="177"/>
      <c r="AA196" s="177"/>
      <c r="AB196" s="177"/>
      <c r="AC196" s="177"/>
      <c r="AD196" s="177"/>
      <c r="AE196" s="177"/>
    </row>
    <row r="197" spans="1:31" ht="15" customHeight="1">
      <c r="G197" s="176"/>
      <c r="H197" s="177"/>
      <c r="I197" s="177"/>
      <c r="J197" s="84"/>
      <c r="K197" s="177"/>
      <c r="L197" s="177"/>
      <c r="M197" s="177"/>
      <c r="Q197" s="869" t="s">
        <v>87</v>
      </c>
      <c r="R197" s="982"/>
      <c r="S197" s="894">
        <v>1</v>
      </c>
      <c r="T197" s="981"/>
      <c r="U197" s="869" t="s">
        <v>86</v>
      </c>
      <c r="V197" s="893"/>
      <c r="W197" s="894">
        <v>1</v>
      </c>
      <c r="X197" s="980"/>
      <c r="Y197" s="869" t="s">
        <v>86</v>
      </c>
      <c r="Z197" s="188"/>
      <c r="AA197" s="112">
        <v>1</v>
      </c>
      <c r="AB197" s="306"/>
    </row>
    <row r="198" spans="1:31" ht="15" customHeight="1">
      <c r="G198" s="176"/>
      <c r="H198" s="177"/>
      <c r="I198" s="177"/>
      <c r="J198" s="84"/>
      <c r="K198" s="177"/>
      <c r="L198" s="177"/>
      <c r="M198" s="177"/>
      <c r="Q198" s="869"/>
      <c r="R198" s="982"/>
      <c r="S198" s="894"/>
      <c r="T198" s="981"/>
      <c r="U198" s="869"/>
      <c r="V198" s="893"/>
      <c r="W198" s="894"/>
      <c r="X198" s="980"/>
      <c r="Y198" s="869"/>
      <c r="Z198" s="418"/>
      <c r="AA198" s="203"/>
      <c r="AB198" s="114" t="s">
        <v>397</v>
      </c>
    </row>
    <row r="199" spans="1:31" ht="15" customHeight="1">
      <c r="G199" s="176"/>
      <c r="H199" s="177"/>
      <c r="I199" s="177"/>
      <c r="J199" s="84"/>
      <c r="K199" s="177"/>
      <c r="L199" s="177"/>
      <c r="M199" s="177"/>
      <c r="Q199" s="869"/>
      <c r="R199" s="982"/>
      <c r="S199" s="894"/>
      <c r="T199" s="981"/>
      <c r="U199" s="869"/>
      <c r="V199" s="420"/>
      <c r="W199" s="174"/>
      <c r="X199" s="203" t="s">
        <v>396</v>
      </c>
      <c r="Y199" s="245"/>
      <c r="Z199" s="245"/>
      <c r="AA199" s="245"/>
      <c r="AB199" s="551"/>
    </row>
    <row r="200" spans="1:31" ht="15" customHeight="1">
      <c r="G200" s="176"/>
      <c r="H200" s="177"/>
      <c r="I200" s="177"/>
      <c r="J200" s="84"/>
      <c r="K200" s="177"/>
      <c r="L200" s="177"/>
      <c r="M200" s="177"/>
      <c r="Q200" s="869"/>
      <c r="R200" s="250"/>
      <c r="S200" s="250"/>
      <c r="T200" s="249"/>
      <c r="U200" s="245"/>
      <c r="V200" s="245"/>
      <c r="W200" s="245"/>
      <c r="X200" s="245"/>
      <c r="Y200" s="245"/>
      <c r="Z200" s="245"/>
      <c r="AA200" s="245"/>
      <c r="AB200" s="551"/>
    </row>
    <row r="202" spans="1:31" s="35" customFormat="1" ht="17.100000000000001" customHeight="1">
      <c r="A202" s="97"/>
      <c r="B202" s="97"/>
      <c r="C202" s="85"/>
      <c r="D202" s="163"/>
      <c r="E202" s="216"/>
      <c r="F202" s="218"/>
      <c r="G202" s="218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17"/>
      <c r="T202" s="165"/>
      <c r="U202" s="165"/>
      <c r="V202" s="165"/>
      <c r="W202" s="219"/>
      <c r="X202" s="219"/>
    </row>
    <row r="203" spans="1:31" s="34" customFormat="1" ht="11.25">
      <c r="A203" s="34" t="s">
        <v>279</v>
      </c>
    </row>
    <row r="204" spans="1:31" ht="11.25"/>
    <row r="205" spans="1:31" s="12" customFormat="1" ht="15" customHeight="1">
      <c r="C205" s="212"/>
      <c r="D205" s="126"/>
      <c r="E205" s="213"/>
    </row>
    <row r="207" spans="1:31" s="34" customFormat="1" ht="17.100000000000001" customHeight="1">
      <c r="A207" s="34" t="s">
        <v>278</v>
      </c>
    </row>
    <row r="209" spans="1:24" s="35" customFormat="1" ht="17.100000000000001" customHeight="1">
      <c r="A209" s="97"/>
      <c r="B209" s="97"/>
      <c r="C209" s="85"/>
      <c r="D209" s="163"/>
      <c r="E209" s="106">
        <v>1</v>
      </c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8"/>
      <c r="S209" s="108"/>
      <c r="T209" s="108"/>
      <c r="U209" s="109"/>
      <c r="V209" s="109"/>
      <c r="W209" s="109"/>
      <c r="X209" s="110"/>
    </row>
    <row r="211" spans="1:24" s="34" customFormat="1" ht="17.100000000000001" customHeight="1">
      <c r="A211" s="34" t="s">
        <v>279</v>
      </c>
    </row>
    <row r="212" spans="1:24" ht="17.100000000000001" customHeight="1">
      <c r="G212" s="94"/>
      <c r="H212" s="94"/>
    </row>
    <row r="213" spans="1:24" s="35" customFormat="1" ht="17.100000000000001" customHeight="1">
      <c r="A213" s="96"/>
      <c r="B213" s="87"/>
      <c r="C213" s="85"/>
      <c r="D213" s="163"/>
      <c r="E213" s="112" t="s">
        <v>95</v>
      </c>
      <c r="F213" s="107"/>
      <c r="G213" s="107"/>
      <c r="H213" s="107"/>
      <c r="I213" s="107"/>
      <c r="J213" s="108"/>
      <c r="K213" s="108"/>
      <c r="L213" s="108"/>
      <c r="M213" s="109"/>
      <c r="N213" s="109"/>
      <c r="O213" s="109"/>
      <c r="P213" s="110"/>
      <c r="Q213" s="88"/>
      <c r="R213" s="88"/>
      <c r="S213" s="88"/>
      <c r="T213" s="88"/>
      <c r="U213" s="88"/>
      <c r="V213" s="88"/>
      <c r="W213" s="88"/>
      <c r="X213" s="88"/>
    </row>
    <row r="215" spans="1:24" s="34" customFormat="1" ht="17.100000000000001" customHeight="1">
      <c r="A215" s="34" t="s">
        <v>280</v>
      </c>
    </row>
    <row r="216" spans="1:24" ht="17.100000000000001" customHeight="1">
      <c r="G216" s="94"/>
      <c r="H216" s="94"/>
    </row>
    <row r="217" spans="1:24" s="35" customFormat="1" ht="17.100000000000001" customHeight="1">
      <c r="A217" s="96"/>
      <c r="B217" s="87"/>
      <c r="C217" s="85"/>
      <c r="D217" s="163"/>
      <c r="E217" s="112" t="s">
        <v>95</v>
      </c>
      <c r="F217" s="107"/>
      <c r="G217" s="107"/>
      <c r="H217" s="107"/>
      <c r="I217" s="107"/>
      <c r="J217" s="108"/>
      <c r="K217" s="108"/>
      <c r="L217" s="108"/>
      <c r="M217" s="109"/>
      <c r="N217" s="109"/>
      <c r="O217" s="109"/>
      <c r="P217" s="110"/>
      <c r="Q217" s="88"/>
      <c r="R217" s="88"/>
      <c r="S217" s="88"/>
      <c r="T217" s="88"/>
      <c r="U217" s="88"/>
      <c r="V217" s="88"/>
      <c r="W217" s="88"/>
      <c r="X217" s="88"/>
    </row>
    <row r="219" spans="1:24" s="34" customFormat="1" ht="17.100000000000001" customHeight="1">
      <c r="A219" s="34" t="s">
        <v>307</v>
      </c>
      <c r="B219" s="34" t="s">
        <v>308</v>
      </c>
      <c r="C219" s="34" t="s">
        <v>309</v>
      </c>
    </row>
    <row r="221" spans="1:24" s="22" customFormat="1" ht="20.100000000000001" customHeight="1">
      <c r="A221" s="90"/>
      <c r="B221" s="89"/>
      <c r="C221" s="19"/>
      <c r="D221" s="20"/>
      <c r="F221" s="39" t="s">
        <v>83</v>
      </c>
      <c r="G221" s="26"/>
      <c r="I221" s="54"/>
    </row>
    <row r="222" spans="1:24" s="22" customFormat="1" ht="22.5">
      <c r="A222" s="90"/>
      <c r="B222" s="91"/>
      <c r="C222" s="19"/>
      <c r="D222" s="32"/>
      <c r="E222" s="31" t="s">
        <v>79</v>
      </c>
      <c r="F222" s="33"/>
      <c r="G222" s="26"/>
      <c r="I222" s="54"/>
    </row>
    <row r="223" spans="1:24" s="22" customFormat="1" ht="19.5">
      <c r="A223" s="90"/>
      <c r="B223" s="91"/>
      <c r="C223" s="19"/>
      <c r="D223" s="32"/>
      <c r="E223" s="31" t="s">
        <v>80</v>
      </c>
      <c r="F223" s="33"/>
      <c r="G223" s="26"/>
      <c r="I223" s="54"/>
    </row>
    <row r="224" spans="1:24" s="22" customFormat="1" ht="13.5" customHeight="1">
      <c r="A224" s="89"/>
      <c r="B224" s="89"/>
      <c r="C224" s="19"/>
      <c r="D224" s="23"/>
      <c r="E224" s="24"/>
      <c r="F224" s="38"/>
      <c r="G224" s="20"/>
      <c r="I224" s="54"/>
    </row>
    <row r="225" spans="1:9" s="22" customFormat="1" ht="20.100000000000001" customHeight="1">
      <c r="A225" s="90"/>
      <c r="B225" s="89"/>
      <c r="C225" s="19"/>
      <c r="D225" s="20"/>
      <c r="F225" s="39" t="s">
        <v>174</v>
      </c>
      <c r="G225" s="26"/>
      <c r="I225" s="54"/>
    </row>
    <row r="226" spans="1:9" s="22" customFormat="1" ht="22.5">
      <c r="A226" s="90"/>
      <c r="B226" s="91"/>
      <c r="C226" s="19"/>
      <c r="D226" s="32"/>
      <c r="E226" s="40" t="s">
        <v>89</v>
      </c>
      <c r="F226" s="33"/>
      <c r="G226" s="26"/>
      <c r="I226" s="54"/>
    </row>
    <row r="227" spans="1:9" s="22" customFormat="1" ht="22.5">
      <c r="A227" s="90"/>
      <c r="B227" s="91"/>
      <c r="C227" s="19"/>
      <c r="D227" s="32"/>
      <c r="E227" s="40" t="s">
        <v>173</v>
      </c>
      <c r="F227" s="33"/>
      <c r="G227" s="26"/>
      <c r="I227" s="54"/>
    </row>
    <row r="228" spans="1:9" s="22" customFormat="1" ht="13.5" customHeight="1">
      <c r="A228" s="89"/>
      <c r="B228" s="89"/>
      <c r="C228" s="19"/>
      <c r="D228" s="23"/>
      <c r="E228" s="24"/>
      <c r="F228" s="38"/>
      <c r="G228" s="20"/>
      <c r="I228" s="54"/>
    </row>
    <row r="229" spans="1:9" s="22" customFormat="1" ht="20.100000000000001" customHeight="1">
      <c r="A229" s="90"/>
      <c r="B229" s="89"/>
      <c r="C229" s="19"/>
      <c r="D229" s="20"/>
      <c r="F229" s="39" t="s">
        <v>175</v>
      </c>
      <c r="G229" s="26"/>
      <c r="I229" s="54"/>
    </row>
    <row r="230" spans="1:9" s="22" customFormat="1" ht="22.5">
      <c r="A230" s="90"/>
      <c r="B230" s="91"/>
      <c r="C230" s="19"/>
      <c r="D230" s="32"/>
      <c r="E230" s="40" t="s">
        <v>89</v>
      </c>
      <c r="F230" s="33"/>
      <c r="G230" s="26"/>
      <c r="I230" s="54"/>
    </row>
    <row r="231" spans="1:9" s="22" customFormat="1" ht="22.5">
      <c r="A231" s="90"/>
      <c r="B231" s="91"/>
      <c r="C231" s="19"/>
      <c r="D231" s="32"/>
      <c r="E231" s="40" t="s">
        <v>173</v>
      </c>
      <c r="F231" s="33"/>
      <c r="G231" s="26"/>
      <c r="I231" s="54"/>
    </row>
    <row r="232" spans="1:9" s="22" customFormat="1" ht="13.5" customHeight="1">
      <c r="A232" s="89"/>
      <c r="B232" s="89"/>
      <c r="C232" s="19"/>
      <c r="D232" s="23"/>
      <c r="E232" s="24"/>
      <c r="F232" s="38"/>
      <c r="G232" s="20"/>
      <c r="I232" s="54"/>
    </row>
    <row r="233" spans="1:9" s="22" customFormat="1" ht="20.100000000000001" customHeight="1">
      <c r="A233" s="90"/>
      <c r="B233" s="89"/>
      <c r="C233" s="19"/>
      <c r="D233" s="20"/>
      <c r="F233" s="39" t="s">
        <v>176</v>
      </c>
      <c r="G233" s="26"/>
      <c r="I233" s="54"/>
    </row>
    <row r="234" spans="1:9" s="22" customFormat="1" ht="22.5">
      <c r="A234" s="90"/>
      <c r="B234" s="91"/>
      <c r="C234" s="19"/>
      <c r="D234" s="32"/>
      <c r="E234" s="31" t="s">
        <v>89</v>
      </c>
      <c r="F234" s="33"/>
      <c r="G234" s="26"/>
      <c r="I234" s="54"/>
    </row>
    <row r="235" spans="1:9" s="22" customFormat="1" ht="19.5">
      <c r="A235" s="90"/>
      <c r="B235" s="91"/>
      <c r="C235" s="19"/>
      <c r="D235" s="32"/>
      <c r="E235" s="31" t="s">
        <v>90</v>
      </c>
      <c r="F235" s="33"/>
      <c r="G235" s="26"/>
      <c r="I235" s="54"/>
    </row>
    <row r="236" spans="1:9" s="22" customFormat="1" ht="22.5">
      <c r="A236" s="90"/>
      <c r="B236" s="91"/>
      <c r="C236" s="19"/>
      <c r="D236" s="32"/>
      <c r="E236" s="40" t="s">
        <v>173</v>
      </c>
      <c r="F236" s="33"/>
      <c r="G236" s="26"/>
      <c r="I236" s="54"/>
    </row>
    <row r="237" spans="1:9" s="22" customFormat="1" ht="19.5">
      <c r="A237" s="90"/>
      <c r="B237" s="91"/>
      <c r="C237" s="19"/>
      <c r="D237" s="32"/>
      <c r="E237" s="31" t="s">
        <v>91</v>
      </c>
      <c r="F237" s="33"/>
      <c r="G237" s="26"/>
      <c r="I237" s="54"/>
    </row>
    <row r="239" spans="1:9" s="34" customFormat="1" ht="17.100000000000001" customHeight="1">
      <c r="A239" s="34" t="s">
        <v>328</v>
      </c>
    </row>
    <row r="241" spans="1:83" s="130" customFormat="1" ht="14.25">
      <c r="A241" s="232" t="s">
        <v>52</v>
      </c>
      <c r="B241" s="138" t="s">
        <v>255</v>
      </c>
      <c r="C241" s="139"/>
      <c r="D241" s="141"/>
      <c r="E241" s="589"/>
      <c r="F241" s="424" t="s">
        <v>255</v>
      </c>
      <c r="G241" s="424" t="s">
        <v>255</v>
      </c>
      <c r="H241" s="424" t="s">
        <v>255</v>
      </c>
      <c r="I241" s="427"/>
      <c r="J241" s="425"/>
      <c r="K241" s="426"/>
      <c r="M241" s="595" t="str">
        <f>IF(ISERROR(INDEX(kind_of_nameforms,MATCH(E241,kind_of_forms,0),1)),"",INDEX(kind_of_nameforms,MATCH(E241,kind_of_forms,0),1))</f>
        <v/>
      </c>
    </row>
    <row r="244" spans="1:83" s="361" customFormat="1" ht="15">
      <c r="A244" s="34" t="s">
        <v>435</v>
      </c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60"/>
      <c r="V244" s="34"/>
      <c r="W244" s="34"/>
    </row>
    <row r="245" spans="1:83" s="361" customFormat="1" ht="15">
      <c r="D245" s="476"/>
      <c r="E245" s="476"/>
      <c r="F245" s="476"/>
      <c r="G245" s="476"/>
      <c r="H245" s="476"/>
      <c r="I245" s="476"/>
      <c r="J245" s="476"/>
      <c r="K245" s="476"/>
      <c r="L245" s="476"/>
      <c r="U245" s="362"/>
    </row>
    <row r="246" spans="1:83" s="365" customFormat="1" ht="15" customHeight="1">
      <c r="A246" s="88"/>
      <c r="B246" s="235" t="s">
        <v>436</v>
      </c>
      <c r="C246" s="949"/>
      <c r="D246" s="813">
        <v>1</v>
      </c>
      <c r="E246" s="867"/>
      <c r="F246" s="470"/>
      <c r="G246" s="237">
        <v>0</v>
      </c>
      <c r="H246" s="475"/>
      <c r="I246" s="350"/>
      <c r="J246" s="513" t="s">
        <v>559</v>
      </c>
      <c r="K246" s="174"/>
      <c r="L246" s="366"/>
      <c r="M246" s="293">
        <f>mergeValue(H246)</f>
        <v>0</v>
      </c>
      <c r="N246" s="279"/>
      <c r="O246" s="279"/>
      <c r="P246" s="293" t="str">
        <f>IF(ISERROR(MATCH(Q246,MODesc,0)),"n","y")</f>
        <v>n</v>
      </c>
      <c r="Q246" s="279"/>
      <c r="R246" s="293" t="str">
        <f>K246&amp;"("&amp;L246&amp;")"</f>
        <v>()</v>
      </c>
      <c r="S246" s="235"/>
      <c r="T246" s="235"/>
      <c r="U246" s="348"/>
      <c r="V246" s="235"/>
      <c r="W246" s="235"/>
      <c r="X246" s="235"/>
      <c r="Y246" s="364"/>
      <c r="Z246" s="364"/>
      <c r="AA246" s="325"/>
      <c r="AB246" s="325"/>
      <c r="AC246" s="325"/>
      <c r="AD246" s="325"/>
      <c r="AE246" s="325"/>
      <c r="AF246" s="325"/>
      <c r="AG246" s="325"/>
      <c r="AH246" s="325"/>
      <c r="AI246" s="325"/>
      <c r="AJ246" s="325"/>
      <c r="AK246" s="325"/>
      <c r="AL246" s="325"/>
      <c r="AM246" s="325"/>
      <c r="AN246" s="325"/>
      <c r="AO246" s="325"/>
      <c r="AP246" s="325"/>
      <c r="AQ246" s="325"/>
      <c r="AR246" s="325"/>
      <c r="AS246" s="325"/>
      <c r="AT246" s="325"/>
      <c r="AU246" s="325"/>
      <c r="AV246" s="325"/>
      <c r="AW246" s="325"/>
      <c r="AX246" s="325"/>
      <c r="AY246" s="325"/>
      <c r="AZ246" s="325"/>
      <c r="BA246" s="325"/>
      <c r="BB246" s="325"/>
      <c r="BC246" s="325"/>
      <c r="BD246" s="325"/>
      <c r="BE246" s="325"/>
      <c r="BF246" s="325"/>
      <c r="BG246" s="325"/>
      <c r="BH246" s="325"/>
      <c r="BI246" s="325"/>
      <c r="BJ246" s="325"/>
      <c r="BK246" s="325"/>
      <c r="BL246" s="325"/>
      <c r="BM246" s="325"/>
      <c r="BN246" s="325"/>
      <c r="BO246" s="325"/>
      <c r="BP246" s="325"/>
      <c r="BQ246" s="325"/>
      <c r="BR246" s="325"/>
      <c r="BS246" s="325"/>
      <c r="BT246" s="325"/>
      <c r="BU246" s="325"/>
      <c r="BV246" s="364"/>
      <c r="BW246" s="364"/>
      <c r="BX246" s="364"/>
      <c r="BY246" s="364"/>
      <c r="BZ246" s="364"/>
      <c r="CA246" s="364"/>
      <c r="CB246" s="364"/>
      <c r="CC246" s="364"/>
      <c r="CD246" s="364"/>
      <c r="CE246" s="364"/>
    </row>
    <row r="247" spans="1:83" s="365" customFormat="1" ht="15" customHeight="1">
      <c r="A247" s="88"/>
      <c r="B247" s="88"/>
      <c r="C247" s="949"/>
      <c r="D247" s="813"/>
      <c r="E247" s="867"/>
      <c r="F247" s="350"/>
      <c r="G247" s="351"/>
      <c r="H247" s="174" t="s">
        <v>434</v>
      </c>
      <c r="I247" s="351"/>
      <c r="J247" s="351"/>
      <c r="K247" s="367"/>
      <c r="L247" s="366"/>
      <c r="M247" s="279"/>
      <c r="N247" s="279"/>
      <c r="O247" s="279"/>
      <c r="P247" s="279"/>
      <c r="Q247" s="293"/>
      <c r="R247" s="279"/>
      <c r="S247" s="235"/>
      <c r="T247" s="235"/>
      <c r="U247" s="348"/>
      <c r="V247" s="235"/>
      <c r="W247" s="235"/>
      <c r="X247" s="235"/>
      <c r="Y247" s="364"/>
      <c r="Z247" s="364"/>
      <c r="AA247" s="325"/>
      <c r="AB247" s="325"/>
      <c r="AC247" s="325"/>
      <c r="AD247" s="325"/>
      <c r="AE247" s="325"/>
      <c r="AF247" s="325"/>
      <c r="AG247" s="325"/>
      <c r="AH247" s="325"/>
      <c r="AI247" s="325"/>
      <c r="AJ247" s="325"/>
      <c r="AK247" s="325"/>
      <c r="AL247" s="325"/>
      <c r="AM247" s="325"/>
      <c r="AN247" s="325"/>
      <c r="AO247" s="325"/>
      <c r="AP247" s="325"/>
      <c r="AQ247" s="325"/>
      <c r="AR247" s="325"/>
      <c r="AS247" s="325"/>
      <c r="AT247" s="325"/>
      <c r="AU247" s="325"/>
      <c r="AV247" s="325"/>
      <c r="AW247" s="325"/>
      <c r="AX247" s="325"/>
      <c r="AY247" s="325"/>
      <c r="AZ247" s="325"/>
      <c r="BA247" s="325"/>
      <c r="BB247" s="325"/>
      <c r="BC247" s="325"/>
      <c r="BD247" s="325"/>
      <c r="BE247" s="325"/>
      <c r="BF247" s="325"/>
      <c r="BG247" s="325"/>
      <c r="BH247" s="325"/>
      <c r="BI247" s="325"/>
      <c r="BJ247" s="325"/>
      <c r="BK247" s="325"/>
      <c r="BL247" s="325"/>
      <c r="BM247" s="325"/>
      <c r="BN247" s="325"/>
      <c r="BO247" s="325"/>
      <c r="BP247" s="325"/>
      <c r="BQ247" s="325"/>
      <c r="BR247" s="325"/>
      <c r="BS247" s="325"/>
      <c r="BT247" s="325"/>
      <c r="BU247" s="325"/>
      <c r="BV247" s="364"/>
      <c r="BW247" s="364"/>
      <c r="BX247" s="364"/>
      <c r="BY247" s="364"/>
      <c r="BZ247" s="364"/>
      <c r="CA247" s="364"/>
      <c r="CB247" s="364"/>
      <c r="CC247" s="364"/>
      <c r="CD247" s="364"/>
      <c r="CE247" s="364"/>
    </row>
    <row r="248" spans="1:83" s="361" customFormat="1" ht="15">
      <c r="Q248" s="368"/>
      <c r="U248" s="362"/>
    </row>
    <row r="249" spans="1:83" s="361" customFormat="1" ht="15">
      <c r="A249" s="34" t="s">
        <v>437</v>
      </c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69"/>
      <c r="R249" s="34"/>
      <c r="S249" s="34"/>
      <c r="T249" s="34"/>
      <c r="U249" s="360"/>
      <c r="V249" s="34"/>
      <c r="W249" s="34"/>
    </row>
    <row r="250" spans="1:83" s="361" customFormat="1" ht="15">
      <c r="F250" s="476"/>
      <c r="G250" s="476"/>
      <c r="H250" s="476"/>
      <c r="I250" s="476"/>
      <c r="J250" s="476"/>
      <c r="K250" s="476"/>
      <c r="L250" s="476"/>
      <c r="Q250" s="368"/>
      <c r="U250" s="362"/>
    </row>
    <row r="251" spans="1:83" s="365" customFormat="1" ht="15" customHeight="1">
      <c r="A251" s="88"/>
      <c r="B251" s="235" t="s">
        <v>436</v>
      </c>
      <c r="C251" s="950"/>
      <c r="D251" s="349"/>
      <c r="E251" s="597"/>
      <c r="F251" s="951"/>
      <c r="G251" s="813">
        <v>0</v>
      </c>
      <c r="H251" s="811"/>
      <c r="I251" s="350"/>
      <c r="J251" s="513" t="s">
        <v>559</v>
      </c>
      <c r="K251" s="174"/>
      <c r="L251" s="366"/>
      <c r="M251" s="293">
        <f>mergeValue(H251)</f>
        <v>0</v>
      </c>
      <c r="N251" s="279"/>
      <c r="O251" s="279"/>
      <c r="P251" s="279"/>
      <c r="Q251" s="279"/>
      <c r="R251" s="293" t="str">
        <f>K251&amp;"("&amp;L251&amp;")"</f>
        <v>()</v>
      </c>
      <c r="S251" s="235"/>
      <c r="T251" s="235"/>
      <c r="U251" s="348"/>
      <c r="V251" s="235"/>
      <c r="W251" s="235"/>
      <c r="X251" s="235"/>
      <c r="Y251" s="364"/>
      <c r="Z251" s="364"/>
      <c r="AA251" s="325"/>
      <c r="AB251" s="325"/>
      <c r="AC251" s="325"/>
      <c r="AD251" s="325"/>
      <c r="AE251" s="325"/>
      <c r="AF251" s="325"/>
      <c r="AG251" s="325"/>
      <c r="AH251" s="325"/>
      <c r="AI251" s="325"/>
      <c r="AJ251" s="325"/>
      <c r="AK251" s="325"/>
      <c r="AL251" s="325"/>
      <c r="AM251" s="325"/>
      <c r="AN251" s="325"/>
      <c r="AO251" s="325"/>
      <c r="AP251" s="325"/>
      <c r="AQ251" s="325"/>
      <c r="AR251" s="325"/>
      <c r="AS251" s="325"/>
      <c r="AT251" s="325"/>
      <c r="AU251" s="325"/>
      <c r="AV251" s="325"/>
      <c r="AW251" s="325"/>
      <c r="AX251" s="325"/>
      <c r="AY251" s="325"/>
      <c r="AZ251" s="325"/>
      <c r="BA251" s="325"/>
      <c r="BB251" s="325"/>
      <c r="BC251" s="325"/>
      <c r="BD251" s="325"/>
      <c r="BE251" s="325"/>
      <c r="BF251" s="325"/>
      <c r="BG251" s="325"/>
      <c r="BH251" s="325"/>
      <c r="BI251" s="325"/>
      <c r="BJ251" s="325"/>
      <c r="BK251" s="325"/>
      <c r="BL251" s="325"/>
      <c r="BM251" s="325"/>
      <c r="BN251" s="325"/>
      <c r="BO251" s="325"/>
      <c r="BP251" s="325"/>
      <c r="BQ251" s="325"/>
      <c r="BR251" s="325"/>
      <c r="BS251" s="325"/>
      <c r="BT251" s="325"/>
      <c r="BU251" s="325"/>
      <c r="BV251" s="364"/>
      <c r="BW251" s="364"/>
      <c r="BX251" s="364"/>
      <c r="BY251" s="364"/>
      <c r="BZ251" s="364"/>
      <c r="CA251" s="364"/>
      <c r="CB251" s="364"/>
      <c r="CC251" s="364"/>
      <c r="CD251" s="364"/>
      <c r="CE251" s="364"/>
    </row>
    <row r="252" spans="1:83" s="365" customFormat="1" ht="15" customHeight="1">
      <c r="A252" s="88"/>
      <c r="B252" s="88"/>
      <c r="C252" s="950"/>
      <c r="D252" s="349"/>
      <c r="E252" s="597"/>
      <c r="F252" s="951"/>
      <c r="G252" s="813"/>
      <c r="H252" s="811"/>
      <c r="I252" s="351"/>
      <c r="J252" s="351"/>
      <c r="K252" s="174" t="s">
        <v>4</v>
      </c>
      <c r="L252" s="366"/>
      <c r="M252" s="279"/>
      <c r="N252" s="279"/>
      <c r="O252" s="279"/>
      <c r="P252" s="279"/>
      <c r="Q252" s="293"/>
      <c r="R252" s="279"/>
      <c r="S252" s="235"/>
      <c r="T252" s="235"/>
      <c r="U252" s="348"/>
      <c r="V252" s="235"/>
      <c r="W252" s="235"/>
      <c r="X252" s="235"/>
      <c r="Y252" s="364"/>
      <c r="Z252" s="364"/>
      <c r="AA252" s="325"/>
      <c r="AB252" s="325"/>
      <c r="AC252" s="325"/>
      <c r="AD252" s="325"/>
      <c r="AE252" s="325"/>
      <c r="AF252" s="325"/>
      <c r="AG252" s="325"/>
      <c r="AH252" s="325"/>
      <c r="AI252" s="325"/>
      <c r="AJ252" s="325"/>
      <c r="AK252" s="325"/>
      <c r="AL252" s="325"/>
      <c r="AM252" s="325"/>
      <c r="AN252" s="325"/>
      <c r="AO252" s="325"/>
      <c r="AP252" s="325"/>
      <c r="AQ252" s="325"/>
      <c r="AR252" s="325"/>
      <c r="AS252" s="325"/>
      <c r="AT252" s="325"/>
      <c r="AU252" s="325"/>
      <c r="AV252" s="325"/>
      <c r="AW252" s="325"/>
      <c r="AX252" s="325"/>
      <c r="AY252" s="325"/>
      <c r="AZ252" s="325"/>
      <c r="BA252" s="325"/>
      <c r="BB252" s="325"/>
      <c r="BC252" s="325"/>
      <c r="BD252" s="325"/>
      <c r="BE252" s="325"/>
      <c r="BF252" s="325"/>
      <c r="BG252" s="325"/>
      <c r="BH252" s="325"/>
      <c r="BI252" s="325"/>
      <c r="BJ252" s="325"/>
      <c r="BK252" s="325"/>
      <c r="BL252" s="325"/>
      <c r="BM252" s="325"/>
      <c r="BN252" s="325"/>
      <c r="BO252" s="325"/>
      <c r="BP252" s="325"/>
      <c r="BQ252" s="325"/>
      <c r="BR252" s="325"/>
      <c r="BS252" s="325"/>
      <c r="BT252" s="325"/>
      <c r="BU252" s="325"/>
      <c r="BV252" s="364"/>
      <c r="BW252" s="364"/>
      <c r="BX252" s="364"/>
      <c r="BY252" s="364"/>
      <c r="BZ252" s="364"/>
      <c r="CA252" s="364"/>
      <c r="CB252" s="364"/>
      <c r="CC252" s="364"/>
      <c r="CD252" s="364"/>
      <c r="CE252" s="364"/>
    </row>
    <row r="253" spans="1:83" s="361" customFormat="1" ht="15">
      <c r="Q253" s="368"/>
      <c r="U253" s="362"/>
    </row>
    <row r="254" spans="1:83" s="361" customFormat="1" ht="15">
      <c r="A254" s="34" t="s">
        <v>438</v>
      </c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69"/>
      <c r="R254" s="34"/>
      <c r="S254" s="34"/>
      <c r="T254" s="34"/>
      <c r="U254" s="360"/>
      <c r="V254" s="34"/>
      <c r="W254" s="34"/>
    </row>
    <row r="255" spans="1:83" s="361" customFormat="1" ht="15">
      <c r="Q255" s="368"/>
      <c r="U255" s="362"/>
    </row>
    <row r="256" spans="1:83" s="365" customFormat="1" ht="15" customHeight="1">
      <c r="A256" s="88"/>
      <c r="B256" s="235" t="s">
        <v>436</v>
      </c>
      <c r="C256" s="517"/>
      <c r="D256" s="361"/>
      <c r="E256" s="598"/>
      <c r="F256" s="361"/>
      <c r="G256" s="361"/>
      <c r="H256" s="361"/>
      <c r="I256" s="307"/>
      <c r="J256" s="237">
        <v>0</v>
      </c>
      <c r="K256" s="516"/>
      <c r="L256" s="347"/>
      <c r="M256" s="293">
        <f>mergeValue(H256)</f>
        <v>0</v>
      </c>
      <c r="N256" s="279"/>
      <c r="O256" s="279"/>
      <c r="P256" s="279"/>
      <c r="Q256" s="279"/>
      <c r="R256" s="293" t="str">
        <f>K256&amp;" ("&amp;L256&amp;")"</f>
        <v xml:space="preserve"> ()</v>
      </c>
      <c r="S256" s="235"/>
      <c r="T256" s="235"/>
      <c r="U256" s="348"/>
      <c r="V256" s="235"/>
      <c r="W256" s="235"/>
      <c r="X256" s="235"/>
      <c r="Y256" s="364"/>
      <c r="Z256" s="364"/>
      <c r="AA256" s="325"/>
      <c r="AB256" s="325"/>
      <c r="AC256" s="325"/>
      <c r="AD256" s="325"/>
      <c r="AE256" s="325"/>
      <c r="AF256" s="325"/>
      <c r="AG256" s="325"/>
      <c r="AH256" s="325"/>
      <c r="AI256" s="325"/>
      <c r="AJ256" s="325"/>
      <c r="AK256" s="325"/>
      <c r="AL256" s="325"/>
      <c r="AM256" s="325"/>
      <c r="AN256" s="325"/>
      <c r="AO256" s="325"/>
      <c r="AP256" s="325"/>
      <c r="AQ256" s="325"/>
      <c r="AR256" s="325"/>
      <c r="AS256" s="325"/>
      <c r="AT256" s="325"/>
      <c r="AU256" s="325"/>
      <c r="AV256" s="325"/>
      <c r="AW256" s="325"/>
      <c r="AX256" s="325"/>
      <c r="AY256" s="325"/>
      <c r="AZ256" s="325"/>
      <c r="BA256" s="325"/>
      <c r="BB256" s="325"/>
      <c r="BC256" s="325"/>
      <c r="BD256" s="325"/>
      <c r="BE256" s="325"/>
      <c r="BF256" s="325"/>
      <c r="BG256" s="325"/>
      <c r="BH256" s="325"/>
      <c r="BI256" s="325"/>
      <c r="BJ256" s="325"/>
      <c r="BK256" s="325"/>
      <c r="BL256" s="325"/>
      <c r="BM256" s="325"/>
      <c r="BN256" s="325"/>
      <c r="BO256" s="325"/>
      <c r="BP256" s="325"/>
      <c r="BQ256" s="325"/>
      <c r="BR256" s="325"/>
      <c r="BS256" s="325"/>
      <c r="BT256" s="325"/>
      <c r="BU256" s="325"/>
      <c r="BV256" s="364"/>
      <c r="BW256" s="364"/>
      <c r="BX256" s="364"/>
      <c r="BY256" s="364"/>
      <c r="BZ256" s="364"/>
      <c r="CA256" s="364"/>
      <c r="CB256" s="364"/>
      <c r="CC256" s="364"/>
      <c r="CD256" s="364"/>
      <c r="CE256" s="364"/>
    </row>
    <row r="258" spans="1:12" ht="11.25"/>
    <row r="259" spans="1:12" s="34" customFormat="1" ht="11.25">
      <c r="A259" s="34" t="s">
        <v>484</v>
      </c>
    </row>
    <row r="260" spans="1:12" ht="11.25"/>
    <row r="261" spans="1:12" s="35" customFormat="1" ht="20.100000000000001" customHeight="1">
      <c r="A261" s="96"/>
      <c r="B261" s="235"/>
      <c r="C261" s="85"/>
      <c r="D261" s="236"/>
      <c r="E261" s="395"/>
      <c r="F261" s="391"/>
      <c r="G261" s="396"/>
      <c r="I261" s="293"/>
      <c r="J261" s="293"/>
    </row>
    <row r="262" spans="1:12" ht="11.25"/>
    <row r="263" spans="1:12" ht="11.25"/>
    <row r="264" spans="1:12" s="34" customFormat="1" ht="11.25">
      <c r="A264" s="34" t="s">
        <v>500</v>
      </c>
    </row>
    <row r="265" spans="1:12" ht="11.25"/>
    <row r="266" spans="1:12" s="35" customFormat="1" ht="20.100000000000001" customHeight="1">
      <c r="A266" s="387"/>
      <c r="B266" s="235"/>
      <c r="C266" s="85"/>
      <c r="D266" s="236"/>
      <c r="E266" s="399"/>
      <c r="F266" s="398" t="s">
        <v>489</v>
      </c>
      <c r="G266" s="398" t="s">
        <v>489</v>
      </c>
      <c r="H266" s="425"/>
      <c r="I266" s="293"/>
      <c r="K266" s="293"/>
      <c r="L266" s="293"/>
    </row>
    <row r="267" spans="1:12" ht="11.25"/>
    <row r="268" spans="1:12" ht="11.25"/>
    <row r="269" spans="1:12" s="34" customFormat="1" ht="11.25">
      <c r="A269" s="34" t="s">
        <v>501</v>
      </c>
    </row>
    <row r="270" spans="1:12" ht="11.25"/>
    <row r="271" spans="1:12" s="35" customFormat="1" ht="20.100000000000001" customHeight="1">
      <c r="A271" s="387"/>
      <c r="B271" s="235"/>
      <c r="C271" s="85"/>
      <c r="D271" s="236"/>
      <c r="E271" s="399"/>
      <c r="F271" s="398" t="s">
        <v>489</v>
      </c>
      <c r="G271" s="533"/>
      <c r="H271" s="398" t="s">
        <v>489</v>
      </c>
      <c r="I271" s="293"/>
      <c r="K271" s="293"/>
      <c r="L271" s="293"/>
    </row>
    <row r="272" spans="1:12" ht="11.25"/>
    <row r="273" spans="1:20" ht="11.25"/>
    <row r="274" spans="1:20" s="34" customFormat="1" ht="11.25">
      <c r="A274" s="34" t="s">
        <v>502</v>
      </c>
    </row>
    <row r="275" spans="1:20" ht="11.25"/>
    <row r="276" spans="1:20" s="35" customFormat="1" ht="20.100000000000001" customHeight="1">
      <c r="A276" s="387"/>
      <c r="B276" s="235"/>
      <c r="C276" s="85"/>
      <c r="D276" s="236"/>
      <c r="E276" s="406">
        <f>E275</f>
        <v>0</v>
      </c>
      <c r="F276" s="398" t="s">
        <v>489</v>
      </c>
      <c r="G276" s="533"/>
      <c r="H276" s="398" t="s">
        <v>489</v>
      </c>
      <c r="I276" s="293"/>
      <c r="K276" s="293"/>
      <c r="L276" s="293"/>
    </row>
    <row r="277" spans="1:20" s="35" customFormat="1" ht="14.25">
      <c r="A277" s="387"/>
      <c r="B277" s="235"/>
      <c r="C277" s="85"/>
      <c r="D277" s="101"/>
      <c r="E277" s="407"/>
      <c r="F277" s="408"/>
      <c r="G277"/>
      <c r="H277" s="408"/>
      <c r="I277" s="293"/>
      <c r="K277" s="293"/>
      <c r="L277" s="293"/>
    </row>
    <row r="279" spans="1:20" s="34" customFormat="1" ht="11.25">
      <c r="A279" s="34" t="s">
        <v>503</v>
      </c>
    </row>
    <row r="280" spans="1:20" ht="11.25"/>
    <row r="281" spans="1:20" s="35" customFormat="1" ht="20.100000000000001" customHeight="1">
      <c r="A281" s="387"/>
      <c r="B281" s="235"/>
      <c r="C281" s="85"/>
      <c r="D281" s="236"/>
      <c r="E281" s="406">
        <f>E280</f>
        <v>0</v>
      </c>
      <c r="F281" s="398" t="s">
        <v>489</v>
      </c>
      <c r="G281" s="409"/>
      <c r="H281" s="398" t="s">
        <v>489</v>
      </c>
      <c r="I281" s="293"/>
      <c r="K281" s="293"/>
      <c r="L281" s="293"/>
    </row>
    <row r="284" spans="1:20" s="34" customFormat="1" ht="17.100000000000001" customHeight="1">
      <c r="A284" s="34" t="s">
        <v>547</v>
      </c>
    </row>
    <row r="286" spans="1:20" s="240" customFormat="1" ht="409.5">
      <c r="A286" s="860">
        <v>1</v>
      </c>
      <c r="B286" s="295"/>
      <c r="C286" s="295"/>
      <c r="D286" s="295"/>
      <c r="F286" s="449" t="str">
        <f>"2." &amp;mergeValue(A286)</f>
        <v>2.1</v>
      </c>
      <c r="G286" s="536" t="s">
        <v>534</v>
      </c>
      <c r="H286" s="429"/>
      <c r="I286" s="268" t="s">
        <v>632</v>
      </c>
      <c r="J286" s="448"/>
      <c r="K286" s="295"/>
      <c r="L286" s="295"/>
      <c r="M286" s="295"/>
      <c r="N286" s="295"/>
      <c r="O286" s="295"/>
      <c r="P286" s="295"/>
      <c r="Q286" s="295"/>
      <c r="R286" s="295"/>
      <c r="S286" s="295"/>
      <c r="T286" s="295"/>
    </row>
    <row r="287" spans="1:20" s="240" customFormat="1" ht="90">
      <c r="A287" s="860"/>
      <c r="B287" s="295"/>
      <c r="C287" s="295"/>
      <c r="D287" s="295"/>
      <c r="F287" s="449" t="str">
        <f>"3." &amp;mergeValue(A287)</f>
        <v>3.1</v>
      </c>
      <c r="G287" s="536" t="s">
        <v>535</v>
      </c>
      <c r="H287" s="429"/>
      <c r="I287" s="268" t="s">
        <v>630</v>
      </c>
      <c r="J287" s="448"/>
      <c r="K287" s="295"/>
      <c r="L287" s="295"/>
      <c r="M287" s="295"/>
      <c r="N287" s="295"/>
      <c r="O287" s="295"/>
      <c r="P287" s="295"/>
      <c r="Q287" s="295"/>
      <c r="R287" s="295"/>
      <c r="S287" s="295"/>
      <c r="T287" s="295"/>
    </row>
    <row r="288" spans="1:20" s="240" customFormat="1" ht="45">
      <c r="A288" s="860"/>
      <c r="B288" s="295"/>
      <c r="C288" s="295"/>
      <c r="D288" s="295"/>
      <c r="F288" s="449" t="str">
        <f>"4."&amp;mergeValue(A288)</f>
        <v>4.1</v>
      </c>
      <c r="G288" s="536" t="s">
        <v>536</v>
      </c>
      <c r="H288" s="430" t="s">
        <v>489</v>
      </c>
      <c r="I288" s="268"/>
      <c r="J288" s="448"/>
      <c r="K288" s="295"/>
      <c r="L288" s="295"/>
      <c r="M288" s="295"/>
      <c r="N288" s="295"/>
      <c r="O288" s="295"/>
      <c r="P288" s="295"/>
      <c r="Q288" s="295"/>
      <c r="R288" s="295"/>
      <c r="S288" s="295"/>
      <c r="T288" s="295"/>
    </row>
    <row r="289" spans="1:20" s="240" customFormat="1" ht="101.25">
      <c r="A289" s="860"/>
      <c r="B289" s="860">
        <v>1</v>
      </c>
      <c r="C289" s="458"/>
      <c r="D289" s="458"/>
      <c r="F289" s="449" t="str">
        <f>"4."&amp;mergeValue(A289) &amp;"."&amp;mergeValue(B289)</f>
        <v>4.1.1</v>
      </c>
      <c r="G289" s="436" t="s">
        <v>634</v>
      </c>
      <c r="H289" s="429" t="str">
        <f>IF(region_name="","",region_name)</f>
        <v>Ростовская область</v>
      </c>
      <c r="I289" s="268" t="s">
        <v>539</v>
      </c>
      <c r="J289" s="448"/>
      <c r="K289" s="295"/>
      <c r="L289" s="295"/>
      <c r="M289" s="295"/>
      <c r="N289" s="295"/>
      <c r="O289" s="295"/>
      <c r="P289" s="295"/>
      <c r="Q289" s="295"/>
      <c r="R289" s="295"/>
      <c r="S289" s="295"/>
      <c r="T289" s="295"/>
    </row>
    <row r="290" spans="1:20" s="240" customFormat="1" ht="191.25">
      <c r="A290" s="860"/>
      <c r="B290" s="860"/>
      <c r="C290" s="860">
        <v>1</v>
      </c>
      <c r="D290" s="458"/>
      <c r="F290" s="449" t="str">
        <f>"4."&amp;mergeValue(A290) &amp;"."&amp;mergeValue(B290)&amp;"."&amp;mergeValue(C290)</f>
        <v>4.1.1.1</v>
      </c>
      <c r="G290" s="457" t="s">
        <v>537</v>
      </c>
      <c r="H290" s="429"/>
      <c r="I290" s="268" t="s">
        <v>540</v>
      </c>
      <c r="J290" s="448"/>
      <c r="K290" s="295"/>
      <c r="L290" s="295"/>
      <c r="M290" s="295"/>
      <c r="N290" s="295"/>
      <c r="O290" s="295"/>
      <c r="P290" s="295"/>
      <c r="Q290" s="295"/>
      <c r="R290" s="295"/>
      <c r="S290" s="295"/>
      <c r="T290" s="295"/>
    </row>
    <row r="291" spans="1:20" s="240" customFormat="1" ht="33.75" customHeight="1">
      <c r="A291" s="860"/>
      <c r="B291" s="860"/>
      <c r="C291" s="860"/>
      <c r="D291" s="458">
        <v>1</v>
      </c>
      <c r="F291" s="449" t="str">
        <f>"4."&amp;mergeValue(A291) &amp;"."&amp;mergeValue(B291)&amp;"."&amp;mergeValue(C291)&amp;"."&amp;mergeValue(D291)</f>
        <v>4.1.1.1.1</v>
      </c>
      <c r="G291" s="539" t="s">
        <v>538</v>
      </c>
      <c r="H291" s="429"/>
      <c r="I291" s="861" t="s">
        <v>633</v>
      </c>
      <c r="J291" s="448"/>
      <c r="K291" s="295"/>
      <c r="L291" s="295"/>
      <c r="M291" s="295"/>
      <c r="N291" s="295"/>
      <c r="O291" s="295"/>
      <c r="P291" s="295"/>
      <c r="Q291" s="295"/>
      <c r="R291" s="295"/>
      <c r="S291" s="295"/>
      <c r="T291" s="295"/>
    </row>
    <row r="292" spans="1:20" s="240" customFormat="1" ht="18.75">
      <c r="A292" s="860"/>
      <c r="B292" s="860"/>
      <c r="C292" s="860"/>
      <c r="D292" s="458"/>
      <c r="F292" s="543"/>
      <c r="G292" s="544" t="s">
        <v>4</v>
      </c>
      <c r="H292" s="545"/>
      <c r="I292" s="861"/>
      <c r="J292" s="448"/>
      <c r="K292" s="295"/>
      <c r="L292" s="295"/>
      <c r="M292" s="295"/>
      <c r="N292" s="295"/>
      <c r="O292" s="295"/>
      <c r="P292" s="295"/>
      <c r="Q292" s="295"/>
      <c r="R292" s="295"/>
      <c r="S292" s="295"/>
      <c r="T292" s="295"/>
    </row>
    <row r="293" spans="1:20" s="240" customFormat="1" ht="18.75">
      <c r="A293" s="860"/>
      <c r="B293" s="860"/>
      <c r="C293" s="458"/>
      <c r="D293" s="458"/>
      <c r="F293" s="454"/>
      <c r="G293" s="160" t="s">
        <v>434</v>
      </c>
      <c r="H293" s="455"/>
      <c r="I293" s="456"/>
      <c r="J293" s="448"/>
      <c r="K293" s="295"/>
      <c r="L293" s="295"/>
      <c r="M293" s="295"/>
      <c r="N293" s="295"/>
      <c r="O293" s="295"/>
      <c r="P293" s="295"/>
      <c r="Q293" s="295"/>
      <c r="R293" s="295"/>
      <c r="S293" s="295"/>
      <c r="T293" s="295"/>
    </row>
    <row r="294" spans="1:20" s="240" customFormat="1" ht="18.75">
      <c r="A294" s="860"/>
      <c r="B294" s="295"/>
      <c r="C294" s="295"/>
      <c r="D294" s="295"/>
      <c r="F294" s="454"/>
      <c r="G294" s="174" t="s">
        <v>546</v>
      </c>
      <c r="H294" s="455"/>
      <c r="I294" s="456"/>
      <c r="J294" s="448"/>
      <c r="K294" s="295"/>
      <c r="L294" s="295"/>
      <c r="M294" s="295"/>
      <c r="N294" s="295"/>
      <c r="O294" s="295"/>
      <c r="P294" s="295"/>
      <c r="Q294" s="295"/>
      <c r="R294" s="295"/>
      <c r="S294" s="295"/>
      <c r="T294" s="295"/>
    </row>
    <row r="295" spans="1:20" s="240" customFormat="1" ht="18.75">
      <c r="A295" s="295"/>
      <c r="B295" s="295"/>
      <c r="C295" s="295"/>
      <c r="D295" s="295"/>
      <c r="F295" s="454"/>
      <c r="G295" s="203" t="s">
        <v>545</v>
      </c>
      <c r="H295" s="455"/>
      <c r="I295" s="456"/>
      <c r="J295" s="448"/>
      <c r="K295" s="295"/>
      <c r="L295" s="295"/>
      <c r="M295" s="295"/>
      <c r="N295" s="295"/>
      <c r="O295" s="295"/>
      <c r="P295" s="295"/>
      <c r="Q295" s="295"/>
      <c r="R295" s="295"/>
      <c r="S295" s="295"/>
      <c r="T295" s="295"/>
    </row>
  </sheetData>
  <sheetProtection formatColumns="0" formatRows="0"/>
  <dataConsolidate leftLabels="1"/>
  <mergeCells count="229">
    <mergeCell ref="AL181:AL186"/>
    <mergeCell ref="U151:U152"/>
    <mergeCell ref="X181:X182"/>
    <mergeCell ref="T181:T183"/>
    <mergeCell ref="W181:W182"/>
    <mergeCell ref="V181:V182"/>
    <mergeCell ref="U181:U183"/>
    <mergeCell ref="S181:S183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3:V113"/>
    <mergeCell ref="O114:V114"/>
    <mergeCell ref="T117:T118"/>
    <mergeCell ref="O116:V116"/>
    <mergeCell ref="O130:V130"/>
    <mergeCell ref="U117:U118"/>
    <mergeCell ref="O128:V128"/>
    <mergeCell ref="Y197:Y198"/>
    <mergeCell ref="X197:X198"/>
    <mergeCell ref="W197:W198"/>
    <mergeCell ref="Y181:Y182"/>
    <mergeCell ref="V197:V198"/>
    <mergeCell ref="Q197:Q200"/>
    <mergeCell ref="U197:U199"/>
    <mergeCell ref="T197:T199"/>
    <mergeCell ref="R197:R199"/>
    <mergeCell ref="S197:S199"/>
    <mergeCell ref="D9:D12"/>
    <mergeCell ref="D14:D17"/>
    <mergeCell ref="S34:S35"/>
    <mergeCell ref="O9:O10"/>
    <mergeCell ref="R25:T26"/>
    <mergeCell ref="I9:I11"/>
    <mergeCell ref="H14:H16"/>
    <mergeCell ref="J14:J16"/>
    <mergeCell ref="I149:I154"/>
    <mergeCell ref="I132:I137"/>
    <mergeCell ref="I115:I120"/>
    <mergeCell ref="K14:K16"/>
    <mergeCell ref="T50:T51"/>
    <mergeCell ref="J116:J119"/>
    <mergeCell ref="J150:J153"/>
    <mergeCell ref="M14:M15"/>
    <mergeCell ref="O14:O15"/>
    <mergeCell ref="R82:R83"/>
    <mergeCell ref="L14:L15"/>
    <mergeCell ref="O25:Q25"/>
    <mergeCell ref="O133:V133"/>
    <mergeCell ref="S27:T27"/>
    <mergeCell ref="J133:J136"/>
    <mergeCell ref="T134:T135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A61:A72"/>
    <mergeCell ref="D80:D85"/>
    <mergeCell ref="I64:I69"/>
    <mergeCell ref="I80:I85"/>
    <mergeCell ref="S82:S83"/>
    <mergeCell ref="D246:D247"/>
    <mergeCell ref="E246:E247"/>
    <mergeCell ref="D181:D185"/>
    <mergeCell ref="B62:B71"/>
    <mergeCell ref="C63:C70"/>
    <mergeCell ref="A77:A88"/>
    <mergeCell ref="B78:B87"/>
    <mergeCell ref="C79:C86"/>
    <mergeCell ref="R134:R135"/>
    <mergeCell ref="R151:R152"/>
    <mergeCell ref="L166:L170"/>
    <mergeCell ref="S151:S152"/>
    <mergeCell ref="R181:R183"/>
    <mergeCell ref="M166:M170"/>
    <mergeCell ref="P181:P184"/>
    <mergeCell ref="Q181:Q184"/>
    <mergeCell ref="L181:L185"/>
    <mergeCell ref="M181:M185"/>
    <mergeCell ref="O181:O184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M166:AM171"/>
    <mergeCell ref="Z166:Z167"/>
    <mergeCell ref="Y166:Y167"/>
    <mergeCell ref="U166:U168"/>
    <mergeCell ref="U134:U135"/>
    <mergeCell ref="S166:S168"/>
    <mergeCell ref="N180:AK180"/>
    <mergeCell ref="Q166:Q169"/>
    <mergeCell ref="W166:W167"/>
    <mergeCell ref="N179:AK179"/>
    <mergeCell ref="P166:P169"/>
    <mergeCell ref="R166:R169"/>
    <mergeCell ref="X166:X167"/>
    <mergeCell ref="O146:V146"/>
    <mergeCell ref="O166:O169"/>
    <mergeCell ref="T166:T168"/>
    <mergeCell ref="O149:V149"/>
    <mergeCell ref="T151:T152"/>
    <mergeCell ref="V166:V168"/>
    <mergeCell ref="N178:AK178"/>
    <mergeCell ref="N163:AL163"/>
    <mergeCell ref="N164:AL164"/>
    <mergeCell ref="N165:AL165"/>
    <mergeCell ref="O150:V150"/>
    <mergeCell ref="A286:A294"/>
    <mergeCell ref="C290:C292"/>
    <mergeCell ref="I291:I292"/>
    <mergeCell ref="N166:N170"/>
    <mergeCell ref="B179:B187"/>
    <mergeCell ref="H251:H252"/>
    <mergeCell ref="B164:B172"/>
    <mergeCell ref="I181:I185"/>
    <mergeCell ref="J181:J185"/>
    <mergeCell ref="N181:N184"/>
    <mergeCell ref="D166:D170"/>
    <mergeCell ref="A178:A188"/>
    <mergeCell ref="A163:A173"/>
    <mergeCell ref="B289:B293"/>
    <mergeCell ref="C246:C247"/>
    <mergeCell ref="C251:C252"/>
    <mergeCell ref="K181:K185"/>
    <mergeCell ref="K166:K170"/>
    <mergeCell ref="I166:I170"/>
    <mergeCell ref="J166:J170"/>
    <mergeCell ref="F251:F252"/>
    <mergeCell ref="G251:G252"/>
    <mergeCell ref="C180:C186"/>
    <mergeCell ref="C165:C171"/>
    <mergeCell ref="O148:V148"/>
    <mergeCell ref="R117:R118"/>
    <mergeCell ref="O129:V129"/>
    <mergeCell ref="O131:V131"/>
    <mergeCell ref="O80:V80"/>
    <mergeCell ref="O81:V81"/>
    <mergeCell ref="S117:S118"/>
    <mergeCell ref="O145:V145"/>
    <mergeCell ref="O112:V112"/>
    <mergeCell ref="O111:V111"/>
    <mergeCell ref="O147:V147"/>
    <mergeCell ref="S134:S135"/>
    <mergeCell ref="AD97:AD100"/>
    <mergeCell ref="N97:N98"/>
    <mergeCell ref="Y97:Y98"/>
    <mergeCell ref="Z97:Z98"/>
    <mergeCell ref="A92:A104"/>
    <mergeCell ref="B93:B103"/>
    <mergeCell ref="C94:C102"/>
    <mergeCell ref="D95:D101"/>
    <mergeCell ref="H95:H101"/>
    <mergeCell ref="E96:E100"/>
    <mergeCell ref="I96:I100"/>
    <mergeCell ref="F97:F99"/>
    <mergeCell ref="O92:AC92"/>
    <mergeCell ref="O93:AC93"/>
    <mergeCell ref="O94:AC94"/>
    <mergeCell ref="O95:AC95"/>
    <mergeCell ref="O96:AC96"/>
    <mergeCell ref="AA97:AA98"/>
    <mergeCell ref="AB97:AB98"/>
    <mergeCell ref="J97:J99"/>
  </mergeCells>
  <phoneticPr fontId="11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1 M181 I281 E256 R9:S9 R14:S14 W111:W118 O64:V64 W145:W152 W128:W135 I293:I295 J9 E4 J14 AB197 U209:X209 W202:X202 F226:F227 F230:F231 F234:F237 F222:F223 M213:P213 M217:P217 O32 AC193 M166:M170 G276 E205 F241:H241 I266 E271 G261 E261 E266 G271 I271 I276:I277 E277 O48 E246:E247 O95:AC95">
      <formula1>900</formula1>
    </dataValidation>
    <dataValidation type="decimal" allowBlank="1" showErrorMessage="1" errorTitle="Ошибка" error="Допускается ввод только действительных чисел!" sqref="Y193 X197:X198 AD166:AG166 Q166:Q169 AC181:AF181 P181 P97:R97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6 U66:U67 Y197 U197 Q197 R166 S34:S35 S50:S51 U117:U118 U50:U51 U151:U152 S151:S152 S134:S135 S117:S118 U134:U135 U82:U83 S82:S83 G9 K9 O9 Z166 V166 AI172:AI174 AI166 Y181 Q181 U181 AH181 U34:U35 AJ181 AK166 AB106 Z106 Z97:Z98 AB97:AB98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4:R135 T134:T135 Y97 R117:R118 T117:T118 R50 R151:R152 T50:T51 T151:T152 AG181 AI181 R66 I241 T34:T35 J217:L217 T66:T67 T202:V202 R209:T209 J213:L213 AJ166 AH166 AA106 Y106 AA97:AA98"/>
    <dataValidation allowBlank="1" promptTitle="checkPeriodRange" sqref="AF182:AK182 Q51 Q152 Q135 Q118 AG167:AL167 Q35 Q67 Q83 R98:X98"/>
    <dataValidation type="list" allowBlank="1" showInputMessage="1" showErrorMessage="1" errorTitle="Ошибка" error="Выберите значение из списка" sqref="U193">
      <formula1>kind_of_diameters2</formula1>
    </dataValidation>
    <dataValidation type="decimal" allowBlank="1" showErrorMessage="1" errorTitle="Ошибка" error="Допускается ввод только неотрицательных чисел!" sqref="O151 F217:I217 F213:I213 F209:Q209 H202:S202 Q19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2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2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3 O116 O150">
      <formula1>kind_of_cons</formula1>
    </dataValidation>
    <dataValidation type="list" allowBlank="1" showInputMessage="1" showErrorMessage="1" errorTitle="Ошибка" error="Выберите значение из списка" sqref="O149">
      <formula1>kind_of_scheme_in</formula1>
    </dataValidation>
    <dataValidation type="list" allowBlank="1" showInputMessage="1" showErrorMessage="1" errorTitle="Ошибка" error="Выберите значение из списка" sqref="O49 O65 O33 O81 O96:P96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1">
      <formula1>kind_of_heat_transfer</formula1>
    </dataValidation>
    <dataValidation type="list" allowBlank="1" showInputMessage="1" showErrorMessage="1" errorTitle="Ошибка" error="Выберите значение из списка" sqref="M117 M134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82 M66 M50 M9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1 J241 H26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1">
      <formula1>"a"</formula1>
    </dataValidation>
    <dataValidation allowBlank="1" sqref="S68:S73 S36:S41 S84:S89 S52:S57 Z99:Z105"/>
    <dataValidation type="list" allowBlank="1" showInputMessage="1" showErrorMessage="1" errorTitle="Ошибка" error="Выберите значение из списка" prompt="Выберите значение из списка" sqref="E241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6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5"/>
    <col min="3" max="3" width="9.140625" style="148"/>
    <col min="4" max="4" width="26.5703125" style="148" customWidth="1"/>
    <col min="5" max="6" width="26.5703125" style="81" customWidth="1"/>
    <col min="7" max="7" width="31.42578125" style="81" customWidth="1"/>
    <col min="8" max="8" width="40.85546875" style="81" customWidth="1"/>
    <col min="9" max="9" width="14.5703125" style="81" customWidth="1"/>
    <col min="10" max="10" width="26.85546875" style="81" customWidth="1"/>
    <col min="11" max="11" width="50" style="81" customWidth="1"/>
    <col min="12" max="13" width="10.7109375" style="81" customWidth="1"/>
    <col min="14" max="14" width="55.140625" style="81" customWidth="1"/>
    <col min="15" max="15" width="31.85546875" style="81" customWidth="1"/>
    <col min="16" max="16" width="23.85546875" style="81" customWidth="1"/>
    <col min="17" max="17" width="46.5703125" style="81" customWidth="1"/>
    <col min="18" max="18" width="24" style="81" bestFit="1" customWidth="1"/>
    <col min="19" max="19" width="20.5703125" style="81" customWidth="1"/>
    <col min="20" max="20" width="22" style="81" customWidth="1"/>
    <col min="21" max="22" width="26.42578125" style="81" customWidth="1"/>
    <col min="23" max="23" width="8.28515625" style="81" hidden="1" customWidth="1"/>
    <col min="24" max="24" width="59.7109375" style="81" customWidth="1"/>
    <col min="25" max="25" width="49.140625" style="81" customWidth="1"/>
    <col min="26" max="26" width="11.140625" style="81" customWidth="1"/>
    <col min="27" max="30" width="29" style="81" customWidth="1"/>
    <col min="31" max="31" width="9.140625" style="81"/>
    <col min="32" max="32" width="34.7109375" style="81" customWidth="1"/>
    <col min="33" max="33" width="9.140625" style="81"/>
    <col min="34" max="35" width="34.42578125" style="81" customWidth="1"/>
    <col min="36" max="36" width="9.140625" style="81"/>
    <col min="37" max="37" width="24.5703125" style="81" customWidth="1"/>
    <col min="38" max="38" width="9.140625" style="81"/>
    <col min="39" max="39" width="26.140625" style="81" customWidth="1"/>
    <col min="40" max="40" width="1.7109375" style="81" customWidth="1"/>
    <col min="41" max="41" width="9.140625" style="81"/>
    <col min="42" max="42" width="27.28515625" style="81" customWidth="1"/>
    <col min="43" max="43" width="29.7109375" style="81" customWidth="1"/>
    <col min="44" max="44" width="1.7109375" style="81" customWidth="1"/>
    <col min="45" max="45" width="21.42578125" style="81" customWidth="1"/>
    <col min="46" max="46" width="1.7109375" style="81" customWidth="1"/>
    <col min="47" max="47" width="31.28515625" style="81" bestFit="1" customWidth="1"/>
    <col min="48" max="48" width="1.7109375" style="81" customWidth="1"/>
    <col min="49" max="50" width="9.140625" style="527"/>
    <col min="51" max="51" width="9.140625" style="81"/>
    <col min="52" max="52" width="20" style="81" customWidth="1"/>
    <col min="53" max="53" width="42.85546875" style="81" bestFit="1" customWidth="1"/>
    <col min="54" max="16384" width="9.140625" style="81"/>
  </cols>
  <sheetData>
    <row r="1" spans="1:53" s="144" customFormat="1" ht="43.5" customHeight="1">
      <c r="A1" s="153" t="s">
        <v>69</v>
      </c>
      <c r="B1" s="153" t="s">
        <v>366</v>
      </c>
      <c r="C1" s="153" t="s">
        <v>88</v>
      </c>
      <c r="D1" s="153" t="s">
        <v>85</v>
      </c>
      <c r="E1" s="153" t="s">
        <v>187</v>
      </c>
      <c r="F1" s="153" t="s">
        <v>227</v>
      </c>
      <c r="G1" s="153" t="s">
        <v>204</v>
      </c>
      <c r="H1" s="153" t="s">
        <v>208</v>
      </c>
      <c r="I1" s="153" t="s">
        <v>226</v>
      </c>
      <c r="J1" s="153" t="s">
        <v>243</v>
      </c>
      <c r="K1" s="153" t="s">
        <v>247</v>
      </c>
      <c r="L1" s="153"/>
      <c r="M1" s="153"/>
      <c r="N1" s="98" t="s">
        <v>283</v>
      </c>
      <c r="O1" s="153" t="s">
        <v>274</v>
      </c>
      <c r="P1" s="153" t="s">
        <v>298</v>
      </c>
      <c r="Q1" s="153" t="s">
        <v>342</v>
      </c>
      <c r="R1" s="153" t="s">
        <v>24</v>
      </c>
      <c r="S1" s="153" t="s">
        <v>32</v>
      </c>
      <c r="T1" s="190" t="s">
        <v>38</v>
      </c>
      <c r="U1" s="190" t="s">
        <v>43</v>
      </c>
      <c r="V1" s="601"/>
      <c r="W1" s="602" t="s">
        <v>327</v>
      </c>
      <c r="X1" s="525" t="s">
        <v>296</v>
      </c>
      <c r="Y1" s="525" t="s">
        <v>310</v>
      </c>
      <c r="Z1" s="153"/>
      <c r="AA1" s="286" t="s">
        <v>367</v>
      </c>
      <c r="AB1" s="286"/>
      <c r="AC1" s="286" t="s">
        <v>368</v>
      </c>
      <c r="AD1" s="286"/>
      <c r="AF1" s="190" t="s">
        <v>339</v>
      </c>
      <c r="AH1" s="153" t="s">
        <v>340</v>
      </c>
      <c r="AI1" s="153" t="s">
        <v>341</v>
      </c>
      <c r="AK1" s="153" t="s">
        <v>358</v>
      </c>
      <c r="AM1" s="153" t="s">
        <v>359</v>
      </c>
      <c r="AP1" s="153" t="s">
        <v>379</v>
      </c>
      <c r="AQ1" s="153" t="s">
        <v>378</v>
      </c>
      <c r="AS1" s="525" t="s">
        <v>384</v>
      </c>
      <c r="AU1" s="190" t="s">
        <v>405</v>
      </c>
      <c r="AW1" s="528" t="s">
        <v>588</v>
      </c>
      <c r="AX1" s="528" t="s">
        <v>589</v>
      </c>
      <c r="AZ1" s="984" t="s">
        <v>622</v>
      </c>
      <c r="BA1" s="984"/>
    </row>
    <row r="2" spans="1:53" ht="66.75" customHeight="1">
      <c r="A2" s="5" t="s">
        <v>103</v>
      </c>
      <c r="B2" s="43">
        <v>2000</v>
      </c>
      <c r="C2" s="43">
        <v>2013</v>
      </c>
      <c r="D2" s="43" t="s">
        <v>86</v>
      </c>
      <c r="E2" s="146" t="s">
        <v>188</v>
      </c>
      <c r="F2" s="146" t="s">
        <v>228</v>
      </c>
      <c r="G2" s="146" t="s">
        <v>202</v>
      </c>
      <c r="H2" s="146" t="s">
        <v>206</v>
      </c>
      <c r="I2" s="146" t="s">
        <v>95</v>
      </c>
      <c r="J2" s="146" t="s">
        <v>244</v>
      </c>
      <c r="K2" s="147" t="s">
        <v>248</v>
      </c>
      <c r="L2" s="224" t="s">
        <v>248</v>
      </c>
      <c r="M2" s="147">
        <v>1</v>
      </c>
      <c r="N2" s="99" t="s">
        <v>287</v>
      </c>
      <c r="O2" s="147" t="s">
        <v>372</v>
      </c>
      <c r="P2" s="225" t="s">
        <v>44</v>
      </c>
      <c r="Q2" s="227" t="s">
        <v>3</v>
      </c>
      <c r="R2" s="230" t="s">
        <v>27</v>
      </c>
      <c r="S2" s="228" t="s">
        <v>29</v>
      </c>
      <c r="T2" s="229" t="s">
        <v>33</v>
      </c>
      <c r="U2" s="224" t="s">
        <v>39</v>
      </c>
      <c r="V2" s="603">
        <v>1</v>
      </c>
      <c r="W2" s="604"/>
      <c r="X2" s="605">
        <v>111</v>
      </c>
      <c r="Y2" s="43"/>
      <c r="Z2" s="186"/>
      <c r="AA2" s="303" t="s">
        <v>387</v>
      </c>
      <c r="AB2" s="288" t="s">
        <v>387</v>
      </c>
      <c r="AC2" s="43" t="s">
        <v>312</v>
      </c>
      <c r="AD2" s="288" t="s">
        <v>312</v>
      </c>
      <c r="AF2" s="44" t="s">
        <v>39</v>
      </c>
      <c r="AH2" s="146" t="s">
        <v>344</v>
      </c>
      <c r="AI2" s="146" t="s">
        <v>344</v>
      </c>
      <c r="AK2" s="146" t="s">
        <v>350</v>
      </c>
      <c r="AM2" s="146" t="s">
        <v>360</v>
      </c>
      <c r="AP2" s="762" t="s">
        <v>663</v>
      </c>
      <c r="AQ2" s="43" t="s">
        <v>662</v>
      </c>
      <c r="AS2" s="43" t="s">
        <v>382</v>
      </c>
      <c r="AU2" s="44" t="s">
        <v>398</v>
      </c>
      <c r="AW2" s="529" t="s">
        <v>590</v>
      </c>
      <c r="AX2" s="530" t="s">
        <v>590</v>
      </c>
      <c r="AZ2" s="587" t="s">
        <v>623</v>
      </c>
      <c r="BA2" s="588" t="s">
        <v>624</v>
      </c>
    </row>
    <row r="3" spans="1:53" ht="66.75" customHeight="1">
      <c r="A3" s="5" t="s">
        <v>104</v>
      </c>
      <c r="B3" s="43">
        <v>2001</v>
      </c>
      <c r="C3" s="43">
        <v>2014</v>
      </c>
      <c r="D3" s="43" t="s">
        <v>87</v>
      </c>
      <c r="E3" s="146" t="s">
        <v>189</v>
      </c>
      <c r="F3" s="146" t="s">
        <v>229</v>
      </c>
      <c r="G3" s="146" t="s">
        <v>203</v>
      </c>
      <c r="H3" s="146" t="s">
        <v>207</v>
      </c>
      <c r="I3" s="146" t="s">
        <v>51</v>
      </c>
      <c r="J3" s="146" t="s">
        <v>284</v>
      </c>
      <c r="K3" s="147" t="s">
        <v>250</v>
      </c>
      <c r="L3" s="147" t="s">
        <v>250</v>
      </c>
      <c r="M3" s="147">
        <v>2</v>
      </c>
      <c r="N3" s="99" t="s">
        <v>261</v>
      </c>
      <c r="O3" s="224" t="s">
        <v>373</v>
      </c>
      <c r="P3" s="225" t="s">
        <v>45</v>
      </c>
      <c r="Q3" s="227" t="s">
        <v>303</v>
      </c>
      <c r="R3" s="226" t="s">
        <v>305</v>
      </c>
      <c r="S3" s="228" t="s">
        <v>30</v>
      </c>
      <c r="T3" s="229" t="s">
        <v>34</v>
      </c>
      <c r="U3" s="224" t="s">
        <v>40</v>
      </c>
      <c r="V3" s="603">
        <v>2</v>
      </c>
      <c r="W3" s="604"/>
      <c r="X3" s="605" t="s">
        <v>662</v>
      </c>
      <c r="Y3" s="43" t="s">
        <v>666</v>
      </c>
      <c r="Z3" s="186"/>
      <c r="AA3" s="303" t="s">
        <v>386</v>
      </c>
      <c r="AB3" s="288" t="s">
        <v>386</v>
      </c>
      <c r="AC3" s="43" t="s">
        <v>313</v>
      </c>
      <c r="AD3" s="288" t="s">
        <v>313</v>
      </c>
      <c r="AF3" s="44" t="s">
        <v>40</v>
      </c>
      <c r="AH3" s="146" t="s">
        <v>369</v>
      </c>
      <c r="AI3" s="146" t="s">
        <v>348</v>
      </c>
      <c r="AK3" s="146" t="s">
        <v>351</v>
      </c>
      <c r="AM3" s="146" t="s">
        <v>361</v>
      </c>
      <c r="AP3" s="762" t="s">
        <v>662</v>
      </c>
      <c r="AQ3" s="43" t="s">
        <v>665</v>
      </c>
      <c r="AS3" s="43" t="s">
        <v>383</v>
      </c>
      <c r="AU3" s="44" t="s">
        <v>399</v>
      </c>
      <c r="AW3" s="529" t="s">
        <v>591</v>
      </c>
      <c r="AX3" s="530" t="s">
        <v>591</v>
      </c>
      <c r="AZ3" s="149" t="s">
        <v>669</v>
      </c>
      <c r="BA3" s="226" t="s">
        <v>668</v>
      </c>
    </row>
    <row r="4" spans="1:53" ht="66.75" customHeight="1">
      <c r="A4" s="5" t="s">
        <v>105</v>
      </c>
      <c r="B4" s="43">
        <v>2002</v>
      </c>
      <c r="C4" s="43">
        <v>2015</v>
      </c>
      <c r="E4" s="146" t="s">
        <v>190</v>
      </c>
      <c r="F4" s="146" t="s">
        <v>230</v>
      </c>
      <c r="H4" s="146" t="s">
        <v>2</v>
      </c>
      <c r="I4" s="146" t="s">
        <v>52</v>
      </c>
      <c r="J4" s="146" t="s">
        <v>285</v>
      </c>
      <c r="K4" s="147" t="s">
        <v>251</v>
      </c>
      <c r="L4" s="147" t="s">
        <v>251</v>
      </c>
      <c r="M4" s="147">
        <v>3</v>
      </c>
      <c r="N4" s="99" t="s">
        <v>288</v>
      </c>
      <c r="O4" s="224" t="s">
        <v>374</v>
      </c>
      <c r="Q4" s="227" t="s">
        <v>26</v>
      </c>
      <c r="R4" s="226" t="s">
        <v>711</v>
      </c>
      <c r="S4" s="228" t="s">
        <v>31</v>
      </c>
      <c r="T4" s="229" t="s">
        <v>35</v>
      </c>
      <c r="U4" s="224" t="s">
        <v>41</v>
      </c>
      <c r="V4" s="603">
        <v>3</v>
      </c>
      <c r="W4" s="604"/>
      <c r="X4" s="605">
        <v>222</v>
      </c>
      <c r="Y4" s="43"/>
      <c r="Z4" s="287"/>
      <c r="AA4" s="302" t="s">
        <v>385</v>
      </c>
      <c r="AB4" s="81" t="s">
        <v>385</v>
      </c>
      <c r="AC4" s="43" t="s">
        <v>314</v>
      </c>
      <c r="AD4" s="288" t="s">
        <v>314</v>
      </c>
      <c r="AF4" s="44" t="s">
        <v>41</v>
      </c>
      <c r="AH4" s="44" t="s">
        <v>375</v>
      </c>
      <c r="AK4" s="146" t="s">
        <v>352</v>
      </c>
      <c r="AM4" s="146" t="s">
        <v>362</v>
      </c>
      <c r="AP4" s="762" t="s">
        <v>665</v>
      </c>
      <c r="AQ4" s="43" t="s">
        <v>664</v>
      </c>
      <c r="AS4" s="43" t="s">
        <v>349</v>
      </c>
      <c r="AU4" s="44" t="s">
        <v>400</v>
      </c>
      <c r="AW4" s="529" t="s">
        <v>592</v>
      </c>
      <c r="AX4" s="530" t="s">
        <v>592</v>
      </c>
      <c r="AZ4" s="149" t="s">
        <v>694</v>
      </c>
      <c r="BA4" s="226" t="s">
        <v>695</v>
      </c>
    </row>
    <row r="5" spans="1:53" ht="66.75" customHeight="1">
      <c r="A5" s="5" t="s">
        <v>106</v>
      </c>
      <c r="B5" s="43">
        <v>2003</v>
      </c>
      <c r="C5" s="43">
        <v>2016</v>
      </c>
      <c r="E5" s="146" t="s">
        <v>191</v>
      </c>
      <c r="F5" s="146" t="s">
        <v>231</v>
      </c>
      <c r="I5" s="146" t="s">
        <v>53</v>
      </c>
      <c r="K5" s="147" t="s">
        <v>249</v>
      </c>
      <c r="L5" s="147" t="s">
        <v>249</v>
      </c>
      <c r="M5" s="147">
        <v>4</v>
      </c>
      <c r="N5" s="149" t="s">
        <v>289</v>
      </c>
      <c r="O5" s="146" t="s">
        <v>344</v>
      </c>
      <c r="Q5" s="227" t="s">
        <v>304</v>
      </c>
      <c r="R5" s="226" t="s">
        <v>306</v>
      </c>
      <c r="T5" s="44" t="s">
        <v>36</v>
      </c>
      <c r="U5" s="224" t="s">
        <v>42</v>
      </c>
      <c r="V5" s="603">
        <v>4</v>
      </c>
      <c r="W5" s="604"/>
      <c r="X5" s="605">
        <v>333</v>
      </c>
      <c r="Y5" s="43"/>
      <c r="Z5" s="287">
        <v>1</v>
      </c>
      <c r="AA5" s="302" t="s">
        <v>388</v>
      </c>
      <c r="AB5" s="81" t="s">
        <v>388</v>
      </c>
      <c r="AF5" s="44" t="s">
        <v>329</v>
      </c>
      <c r="AH5" s="146" t="s">
        <v>370</v>
      </c>
      <c r="AK5" s="146" t="s">
        <v>353</v>
      </c>
      <c r="AM5" s="146" t="s">
        <v>363</v>
      </c>
      <c r="AP5" s="762" t="s">
        <v>664</v>
      </c>
      <c r="AQ5" s="43"/>
      <c r="AU5" s="44" t="s">
        <v>401</v>
      </c>
      <c r="AW5" s="529" t="s">
        <v>593</v>
      </c>
      <c r="AX5" s="530" t="s">
        <v>593</v>
      </c>
      <c r="AZ5" s="149" t="s">
        <v>693</v>
      </c>
      <c r="BA5" s="226" t="s">
        <v>625</v>
      </c>
    </row>
    <row r="6" spans="1:53" ht="66.75" customHeight="1">
      <c r="A6" s="5" t="s">
        <v>107</v>
      </c>
      <c r="B6" s="43">
        <v>2004</v>
      </c>
      <c r="C6" s="43">
        <v>2017</v>
      </c>
      <c r="E6" s="146" t="s">
        <v>192</v>
      </c>
      <c r="F6" s="150"/>
      <c r="G6" s="153" t="s">
        <v>293</v>
      </c>
      <c r="H6" s="153" t="s">
        <v>260</v>
      </c>
      <c r="I6" s="146" t="s">
        <v>70</v>
      </c>
      <c r="J6" s="153" t="s">
        <v>266</v>
      </c>
      <c r="N6" s="149" t="s">
        <v>290</v>
      </c>
      <c r="O6" s="146" t="s">
        <v>348</v>
      </c>
      <c r="R6" s="226" t="s">
        <v>3</v>
      </c>
      <c r="T6" s="44" t="s">
        <v>37</v>
      </c>
      <c r="U6" s="224" t="s">
        <v>329</v>
      </c>
      <c r="V6" s="603">
        <v>5</v>
      </c>
      <c r="W6" s="604"/>
      <c r="X6" s="43" t="s">
        <v>663</v>
      </c>
      <c r="Y6" s="43" t="s">
        <v>666</v>
      </c>
      <c r="Z6" s="287"/>
      <c r="AA6" s="302"/>
      <c r="AH6" s="146" t="s">
        <v>371</v>
      </c>
      <c r="AK6" s="146" t="s">
        <v>354</v>
      </c>
      <c r="AM6" s="146" t="s">
        <v>364</v>
      </c>
      <c r="AP6" s="526"/>
      <c r="AQ6" s="43"/>
      <c r="AU6" s="305" t="s">
        <v>402</v>
      </c>
      <c r="AW6" s="529" t="s">
        <v>594</v>
      </c>
      <c r="AX6" s="530" t="s">
        <v>594</v>
      </c>
      <c r="AZ6" s="149" t="s">
        <v>692</v>
      </c>
      <c r="BA6" s="226" t="s">
        <v>691</v>
      </c>
    </row>
    <row r="7" spans="1:53" ht="66.75" customHeight="1">
      <c r="A7" s="5" t="s">
        <v>108</v>
      </c>
      <c r="B7" s="43">
        <v>2005</v>
      </c>
      <c r="E7" s="146" t="s">
        <v>193</v>
      </c>
      <c r="F7" s="150"/>
      <c r="G7" s="146" t="s">
        <v>257</v>
      </c>
      <c r="H7" s="146" t="s">
        <v>259</v>
      </c>
      <c r="I7" s="146" t="s">
        <v>71</v>
      </c>
      <c r="J7" s="146" t="s">
        <v>286</v>
      </c>
      <c r="N7" s="151" t="s">
        <v>291</v>
      </c>
      <c r="O7" s="146" t="s">
        <v>369</v>
      </c>
      <c r="U7" s="224" t="s">
        <v>87</v>
      </c>
      <c r="V7" s="606" t="s">
        <v>71</v>
      </c>
      <c r="W7" s="604"/>
      <c r="X7" s="43">
        <v>66666</v>
      </c>
      <c r="Y7" s="43"/>
      <c r="Z7" s="287"/>
      <c r="AA7" s="302"/>
      <c r="AH7" s="146" t="s">
        <v>345</v>
      </c>
      <c r="AK7" s="146" t="s">
        <v>355</v>
      </c>
      <c r="AM7" s="146" t="s">
        <v>365</v>
      </c>
      <c r="AP7" s="526"/>
      <c r="AQ7" s="43"/>
      <c r="AU7" s="305" t="s">
        <v>403</v>
      </c>
      <c r="AW7" s="529" t="s">
        <v>595</v>
      </c>
      <c r="AX7" s="530" t="s">
        <v>595</v>
      </c>
    </row>
    <row r="8" spans="1:53" ht="66.75" customHeight="1">
      <c r="A8" s="5" t="s">
        <v>109</v>
      </c>
      <c r="B8" s="43">
        <v>2006</v>
      </c>
      <c r="E8" s="146" t="s">
        <v>194</v>
      </c>
      <c r="F8" s="150"/>
      <c r="G8" s="146" t="s">
        <v>258</v>
      </c>
      <c r="H8" s="146" t="s">
        <v>265</v>
      </c>
      <c r="I8" s="146" t="s">
        <v>185</v>
      </c>
      <c r="J8" s="146" t="s">
        <v>282</v>
      </c>
      <c r="N8" s="152" t="s">
        <v>292</v>
      </c>
      <c r="O8" s="146" t="s">
        <v>375</v>
      </c>
      <c r="V8" s="606" t="s">
        <v>185</v>
      </c>
      <c r="W8" s="604"/>
      <c r="X8" s="43">
        <v>77777</v>
      </c>
      <c r="Y8" s="43"/>
      <c r="Z8" s="287"/>
      <c r="AA8" s="302"/>
      <c r="AK8" s="146" t="s">
        <v>356</v>
      </c>
      <c r="AP8" s="233"/>
      <c r="AU8" s="305" t="s">
        <v>404</v>
      </c>
      <c r="AW8" s="529" t="s">
        <v>596</v>
      </c>
      <c r="AX8" s="530" t="s">
        <v>596</v>
      </c>
    </row>
    <row r="9" spans="1:53" ht="66.75" customHeight="1">
      <c r="A9" s="5" t="s">
        <v>110</v>
      </c>
      <c r="B9" s="43">
        <v>2007</v>
      </c>
      <c r="E9" s="146" t="s">
        <v>195</v>
      </c>
      <c r="F9" s="150"/>
      <c r="G9" s="146" t="s">
        <v>265</v>
      </c>
      <c r="I9" s="146" t="s">
        <v>186</v>
      </c>
      <c r="O9" s="146" t="s">
        <v>370</v>
      </c>
      <c r="V9" s="606" t="s">
        <v>186</v>
      </c>
      <c r="W9" s="604"/>
      <c r="X9" s="43">
        <v>8888</v>
      </c>
      <c r="Y9" s="43"/>
      <c r="Z9" s="287">
        <v>1</v>
      </c>
      <c r="AA9" s="302"/>
      <c r="AK9" s="146" t="s">
        <v>357</v>
      </c>
      <c r="AP9" s="233"/>
      <c r="AW9" s="529" t="s">
        <v>597</v>
      </c>
      <c r="AX9" s="530" t="s">
        <v>597</v>
      </c>
    </row>
    <row r="10" spans="1:53" ht="66.75" customHeight="1">
      <c r="A10" s="5" t="s">
        <v>111</v>
      </c>
      <c r="B10" s="43">
        <v>2008</v>
      </c>
      <c r="E10" s="146" t="s">
        <v>196</v>
      </c>
      <c r="F10" s="150"/>
      <c r="I10" s="146" t="s">
        <v>210</v>
      </c>
      <c r="O10" s="146" t="s">
        <v>371</v>
      </c>
      <c r="V10" s="606" t="s">
        <v>210</v>
      </c>
      <c r="W10" s="604"/>
      <c r="X10" s="605" t="s">
        <v>664</v>
      </c>
      <c r="Y10" s="43" t="s">
        <v>648</v>
      </c>
      <c r="Z10" s="287"/>
      <c r="AP10" s="233"/>
      <c r="AW10" s="529" t="s">
        <v>598</v>
      </c>
      <c r="AX10" s="530" t="s">
        <v>598</v>
      </c>
    </row>
    <row r="11" spans="1:53" ht="66.75" customHeight="1">
      <c r="A11" s="5" t="s">
        <v>112</v>
      </c>
      <c r="B11" s="43">
        <v>2009</v>
      </c>
      <c r="E11" s="146" t="s">
        <v>197</v>
      </c>
      <c r="F11" s="150"/>
      <c r="I11" s="146" t="s">
        <v>211</v>
      </c>
      <c r="O11" s="146" t="s">
        <v>345</v>
      </c>
      <c r="V11" s="606" t="s">
        <v>211</v>
      </c>
      <c r="W11" s="606"/>
      <c r="X11" s="605" t="s">
        <v>665</v>
      </c>
      <c r="Y11" s="43" t="s">
        <v>648</v>
      </c>
      <c r="Z11" s="287"/>
      <c r="AP11" s="233"/>
      <c r="AW11" s="529" t="s">
        <v>599</v>
      </c>
      <c r="AX11" s="530" t="s">
        <v>599</v>
      </c>
    </row>
    <row r="12" spans="1:53" ht="33.75">
      <c r="A12" s="5" t="s">
        <v>67</v>
      </c>
      <c r="B12" s="43">
        <v>2010</v>
      </c>
      <c r="E12" s="146" t="s">
        <v>198</v>
      </c>
      <c r="F12" s="150"/>
      <c r="G12" s="153" t="s">
        <v>294</v>
      </c>
      <c r="H12" s="153" t="s">
        <v>262</v>
      </c>
      <c r="I12" s="146" t="s">
        <v>212</v>
      </c>
      <c r="O12" s="154" t="s">
        <v>376</v>
      </c>
      <c r="AW12" s="529" t="s">
        <v>211</v>
      </c>
      <c r="AX12" s="530" t="s">
        <v>211</v>
      </c>
    </row>
    <row r="13" spans="1:53" ht="22.5">
      <c r="A13" s="5" t="s">
        <v>113</v>
      </c>
      <c r="B13" s="43">
        <v>2011</v>
      </c>
      <c r="E13" s="146" t="s">
        <v>199</v>
      </c>
      <c r="F13" s="150"/>
      <c r="G13" s="146" t="s">
        <v>263</v>
      </c>
      <c r="H13" s="146" t="s">
        <v>264</v>
      </c>
      <c r="I13" s="146" t="s">
        <v>213</v>
      </c>
      <c r="O13" s="154" t="s">
        <v>357</v>
      </c>
      <c r="AW13" s="529" t="s">
        <v>212</v>
      </c>
      <c r="AX13" s="530" t="s">
        <v>212</v>
      </c>
    </row>
    <row r="14" spans="1:53" ht="21" customHeight="1">
      <c r="A14" s="5" t="s">
        <v>68</v>
      </c>
      <c r="B14" s="43">
        <v>2012</v>
      </c>
      <c r="G14" s="146" t="s">
        <v>265</v>
      </c>
      <c r="H14" s="146" t="s">
        <v>265</v>
      </c>
      <c r="I14" s="146" t="s">
        <v>214</v>
      </c>
      <c r="N14" s="98" t="s">
        <v>318</v>
      </c>
      <c r="AW14" s="529" t="s">
        <v>213</v>
      </c>
      <c r="AX14" s="530" t="s">
        <v>213</v>
      </c>
    </row>
    <row r="15" spans="1:53" ht="21" customHeight="1">
      <c r="A15" s="5" t="s">
        <v>472</v>
      </c>
      <c r="B15" s="43">
        <v>2013</v>
      </c>
      <c r="I15" s="146" t="s">
        <v>215</v>
      </c>
      <c r="N15" s="223" t="s">
        <v>326</v>
      </c>
      <c r="AW15" s="529" t="s">
        <v>214</v>
      </c>
      <c r="AX15" s="530" t="s">
        <v>214</v>
      </c>
    </row>
    <row r="16" spans="1:53" ht="21" customHeight="1">
      <c r="A16" s="5" t="s">
        <v>114</v>
      </c>
      <c r="B16" s="43">
        <v>2014</v>
      </c>
      <c r="I16" s="146" t="s">
        <v>216</v>
      </c>
      <c r="N16" s="223" t="s">
        <v>325</v>
      </c>
      <c r="AW16" s="529" t="s">
        <v>215</v>
      </c>
      <c r="AX16" s="530" t="s">
        <v>215</v>
      </c>
    </row>
    <row r="17" spans="1:50" ht="21" customHeight="1">
      <c r="A17" s="5" t="s">
        <v>115</v>
      </c>
      <c r="B17" s="43">
        <v>2015</v>
      </c>
      <c r="I17" s="146" t="s">
        <v>217</v>
      </c>
      <c r="N17" s="223" t="s">
        <v>324</v>
      </c>
      <c r="X17" s="301"/>
      <c r="AW17" s="529" t="s">
        <v>216</v>
      </c>
      <c r="AX17" s="530" t="s">
        <v>216</v>
      </c>
    </row>
    <row r="18" spans="1:50" ht="21" customHeight="1">
      <c r="A18" s="5" t="s">
        <v>116</v>
      </c>
      <c r="B18" s="43">
        <v>2016</v>
      </c>
      <c r="I18" s="146" t="s">
        <v>218</v>
      </c>
      <c r="N18" s="223" t="s">
        <v>323</v>
      </c>
      <c r="X18" s="301"/>
      <c r="AW18" s="529" t="s">
        <v>217</v>
      </c>
      <c r="AX18" s="530" t="s">
        <v>217</v>
      </c>
    </row>
    <row r="19" spans="1:50" ht="21" customHeight="1">
      <c r="A19" s="5" t="s">
        <v>117</v>
      </c>
      <c r="B19" s="43">
        <v>2017</v>
      </c>
      <c r="I19" s="146" t="s">
        <v>219</v>
      </c>
      <c r="N19" s="223" t="s">
        <v>322</v>
      </c>
      <c r="X19" s="301"/>
      <c r="AW19" s="529" t="s">
        <v>218</v>
      </c>
      <c r="AX19" s="530" t="s">
        <v>218</v>
      </c>
    </row>
    <row r="20" spans="1:50" ht="21" customHeight="1">
      <c r="A20" s="5" t="s">
        <v>118</v>
      </c>
      <c r="B20" s="43">
        <v>2018</v>
      </c>
      <c r="I20" s="146" t="s">
        <v>220</v>
      </c>
      <c r="N20" s="223" t="s">
        <v>321</v>
      </c>
      <c r="AW20" s="529" t="s">
        <v>219</v>
      </c>
      <c r="AX20" s="530" t="s">
        <v>219</v>
      </c>
    </row>
    <row r="21" spans="1:50" ht="21" customHeight="1">
      <c r="A21" s="5" t="s">
        <v>119</v>
      </c>
      <c r="B21" s="43">
        <v>2019</v>
      </c>
      <c r="I21" s="146" t="s">
        <v>221</v>
      </c>
      <c r="N21" s="223" t="s">
        <v>320</v>
      </c>
      <c r="AW21" s="529" t="s">
        <v>220</v>
      </c>
      <c r="AX21" s="530" t="s">
        <v>220</v>
      </c>
    </row>
    <row r="22" spans="1:50" ht="21" customHeight="1">
      <c r="A22" s="5" t="s">
        <v>120</v>
      </c>
      <c r="B22" s="43">
        <v>2020</v>
      </c>
      <c r="N22" s="223" t="s">
        <v>319</v>
      </c>
      <c r="AW22" s="529" t="s">
        <v>221</v>
      </c>
      <c r="AX22" s="530" t="s">
        <v>221</v>
      </c>
    </row>
    <row r="23" spans="1:50" ht="21" customHeight="1">
      <c r="A23" s="5" t="s">
        <v>121</v>
      </c>
      <c r="B23" s="43">
        <v>2021</v>
      </c>
      <c r="AW23" s="529" t="s">
        <v>600</v>
      </c>
      <c r="AX23" s="530" t="s">
        <v>600</v>
      </c>
    </row>
    <row r="24" spans="1:50" ht="21" customHeight="1">
      <c r="A24" s="5" t="s">
        <v>122</v>
      </c>
      <c r="B24" s="43">
        <v>2022</v>
      </c>
      <c r="AW24" s="529" t="s">
        <v>601</v>
      </c>
      <c r="AX24" s="530" t="s">
        <v>601</v>
      </c>
    </row>
    <row r="25" spans="1:50">
      <c r="A25" s="5" t="s">
        <v>123</v>
      </c>
      <c r="B25" s="43">
        <v>2023</v>
      </c>
      <c r="AW25" s="529" t="s">
        <v>602</v>
      </c>
      <c r="AX25" s="530" t="s">
        <v>602</v>
      </c>
    </row>
    <row r="26" spans="1:50">
      <c r="A26" s="5" t="s">
        <v>124</v>
      </c>
      <c r="B26" s="43">
        <v>2024</v>
      </c>
      <c r="AX26" s="530" t="s">
        <v>603</v>
      </c>
    </row>
    <row r="27" spans="1:50">
      <c r="A27" s="5" t="s">
        <v>125</v>
      </c>
      <c r="B27" s="43">
        <v>2025</v>
      </c>
      <c r="AX27" s="530" t="s">
        <v>604</v>
      </c>
    </row>
    <row r="28" spans="1:50">
      <c r="A28" s="5" t="s">
        <v>126</v>
      </c>
      <c r="D28" s="370"/>
      <c r="E28" s="371"/>
      <c r="F28" s="371"/>
      <c r="H28" s="372" t="s">
        <v>439</v>
      </c>
      <c r="AX28" s="530" t="s">
        <v>605</v>
      </c>
    </row>
    <row r="29" spans="1:50">
      <c r="A29" s="5" t="s">
        <v>127</v>
      </c>
      <c r="D29" s="373" t="s">
        <v>440</v>
      </c>
      <c r="E29" s="374" t="str">
        <f>IF(periodStart = "","", periodStart)</f>
        <v>01.12.2022</v>
      </c>
      <c r="F29" s="374" t="str">
        <f>IF(periodEnd = "","", periodEnd)</f>
        <v>31.12.2023</v>
      </c>
      <c r="H29" s="375" t="s">
        <v>1799</v>
      </c>
      <c r="AX29" s="530" t="s">
        <v>606</v>
      </c>
    </row>
    <row r="30" spans="1:50">
      <c r="A30" s="5" t="s">
        <v>128</v>
      </c>
      <c r="D30" s="376"/>
      <c r="E30" s="377"/>
      <c r="F30" s="377"/>
      <c r="AX30" s="530" t="s">
        <v>607</v>
      </c>
    </row>
    <row r="31" spans="1:50" ht="12.75">
      <c r="A31" s="5" t="s">
        <v>129</v>
      </c>
      <c r="D31" s="370"/>
      <c r="E31" s="371"/>
      <c r="F31" s="371"/>
      <c r="H31" s="378"/>
      <c r="AX31" s="530" t="s">
        <v>608</v>
      </c>
    </row>
    <row r="32" spans="1:50">
      <c r="A32" s="5" t="s">
        <v>130</v>
      </c>
      <c r="D32" s="373" t="s">
        <v>441</v>
      </c>
      <c r="E32" s="379"/>
      <c r="F32" s="379"/>
      <c r="H32" s="380" t="s">
        <v>442</v>
      </c>
      <c r="AX32" s="530" t="s">
        <v>609</v>
      </c>
    </row>
    <row r="33" spans="1:50">
      <c r="A33" s="5" t="s">
        <v>131</v>
      </c>
      <c r="AX33" s="530" t="s">
        <v>610</v>
      </c>
    </row>
    <row r="34" spans="1:50">
      <c r="A34" s="5" t="s">
        <v>132</v>
      </c>
      <c r="AX34" s="530" t="s">
        <v>611</v>
      </c>
    </row>
    <row r="35" spans="1:50">
      <c r="A35" s="5" t="s">
        <v>133</v>
      </c>
      <c r="AX35" s="530" t="s">
        <v>612</v>
      </c>
    </row>
    <row r="36" spans="1:50">
      <c r="A36" s="5" t="s">
        <v>97</v>
      </c>
      <c r="AX36" s="530" t="s">
        <v>613</v>
      </c>
    </row>
    <row r="37" spans="1:50">
      <c r="A37" s="5" t="s">
        <v>98</v>
      </c>
      <c r="AX37" s="530" t="s">
        <v>614</v>
      </c>
    </row>
    <row r="38" spans="1:50">
      <c r="A38" s="5" t="s">
        <v>99</v>
      </c>
      <c r="AX38" s="530" t="s">
        <v>615</v>
      </c>
    </row>
    <row r="39" spans="1:50">
      <c r="A39" s="5" t="s">
        <v>100</v>
      </c>
      <c r="AX39" s="530" t="s">
        <v>563</v>
      </c>
    </row>
    <row r="40" spans="1:50">
      <c r="A40" s="5" t="s">
        <v>101</v>
      </c>
      <c r="AX40" s="530" t="s">
        <v>564</v>
      </c>
    </row>
    <row r="41" spans="1:50">
      <c r="A41" s="5" t="s">
        <v>102</v>
      </c>
      <c r="AX41" s="530" t="s">
        <v>565</v>
      </c>
    </row>
    <row r="42" spans="1:50">
      <c r="A42" s="5" t="s">
        <v>134</v>
      </c>
      <c r="AX42" s="530" t="s">
        <v>566</v>
      </c>
    </row>
    <row r="43" spans="1:50">
      <c r="A43" s="5" t="s">
        <v>135</v>
      </c>
      <c r="AX43" s="530" t="s">
        <v>567</v>
      </c>
    </row>
    <row r="44" spans="1:50">
      <c r="A44" s="5" t="s">
        <v>136</v>
      </c>
      <c r="AX44" s="530" t="s">
        <v>568</v>
      </c>
    </row>
    <row r="45" spans="1:50">
      <c r="A45" s="5" t="s">
        <v>137</v>
      </c>
      <c r="AX45" s="530" t="s">
        <v>569</v>
      </c>
    </row>
    <row r="46" spans="1:50">
      <c r="A46" s="5" t="s">
        <v>138</v>
      </c>
      <c r="AX46" s="530" t="s">
        <v>570</v>
      </c>
    </row>
    <row r="47" spans="1:50">
      <c r="A47" s="5" t="s">
        <v>159</v>
      </c>
      <c r="AX47" s="530" t="s">
        <v>571</v>
      </c>
    </row>
    <row r="48" spans="1:50">
      <c r="A48" s="5" t="s">
        <v>160</v>
      </c>
      <c r="AX48" s="530" t="s">
        <v>572</v>
      </c>
    </row>
    <row r="49" spans="1:50">
      <c r="A49" s="5" t="s">
        <v>161</v>
      </c>
      <c r="AX49" s="530" t="s">
        <v>573</v>
      </c>
    </row>
    <row r="50" spans="1:50">
      <c r="A50" s="5" t="s">
        <v>139</v>
      </c>
      <c r="AX50" s="530" t="s">
        <v>574</v>
      </c>
    </row>
    <row r="51" spans="1:50">
      <c r="A51" s="5" t="s">
        <v>140</v>
      </c>
      <c r="AX51" s="530" t="s">
        <v>575</v>
      </c>
    </row>
    <row r="52" spans="1:50">
      <c r="A52" s="5" t="s">
        <v>141</v>
      </c>
      <c r="AX52" s="530" t="s">
        <v>576</v>
      </c>
    </row>
    <row r="53" spans="1:50">
      <c r="A53" s="5" t="s">
        <v>142</v>
      </c>
      <c r="AX53" s="530" t="s">
        <v>577</v>
      </c>
    </row>
    <row r="54" spans="1:50">
      <c r="A54" s="5" t="s">
        <v>143</v>
      </c>
      <c r="AX54" s="530" t="s">
        <v>578</v>
      </c>
    </row>
    <row r="55" spans="1:50">
      <c r="A55" s="5" t="s">
        <v>144</v>
      </c>
      <c r="AX55" s="530" t="s">
        <v>579</v>
      </c>
    </row>
    <row r="56" spans="1:50">
      <c r="A56" s="5" t="s">
        <v>145</v>
      </c>
      <c r="AX56" s="530" t="s">
        <v>580</v>
      </c>
    </row>
    <row r="57" spans="1:50">
      <c r="A57" s="5" t="s">
        <v>409</v>
      </c>
      <c r="AX57" s="530" t="s">
        <v>581</v>
      </c>
    </row>
    <row r="58" spans="1:50">
      <c r="A58" s="5" t="s">
        <v>146</v>
      </c>
      <c r="AX58" s="530" t="s">
        <v>582</v>
      </c>
    </row>
    <row r="59" spans="1:50">
      <c r="A59" s="5" t="s">
        <v>147</v>
      </c>
      <c r="AX59" s="530" t="s">
        <v>583</v>
      </c>
    </row>
    <row r="60" spans="1:50">
      <c r="A60" s="5" t="s">
        <v>148</v>
      </c>
      <c r="AX60" s="530" t="s">
        <v>584</v>
      </c>
    </row>
    <row r="61" spans="1:50">
      <c r="A61" s="5" t="s">
        <v>149</v>
      </c>
      <c r="AX61" s="530" t="s">
        <v>585</v>
      </c>
    </row>
    <row r="62" spans="1:50">
      <c r="A62" s="5" t="s">
        <v>92</v>
      </c>
    </row>
    <row r="63" spans="1:50">
      <c r="A63" s="5" t="s">
        <v>150</v>
      </c>
    </row>
    <row r="64" spans="1:50">
      <c r="A64" s="5" t="s">
        <v>151</v>
      </c>
    </row>
    <row r="65" spans="1:1">
      <c r="A65" s="5" t="s">
        <v>152</v>
      </c>
    </row>
    <row r="66" spans="1:1">
      <c r="A66" s="5" t="s">
        <v>153</v>
      </c>
    </row>
    <row r="67" spans="1:1">
      <c r="A67" s="5" t="s">
        <v>154</v>
      </c>
    </row>
    <row r="68" spans="1:1">
      <c r="A68" s="5" t="s">
        <v>155</v>
      </c>
    </row>
    <row r="69" spans="1:1">
      <c r="A69" s="5" t="s">
        <v>156</v>
      </c>
    </row>
    <row r="70" spans="1:1">
      <c r="A70" s="5" t="s">
        <v>157</v>
      </c>
    </row>
    <row r="71" spans="1:1">
      <c r="A71" s="5" t="s">
        <v>158</v>
      </c>
    </row>
    <row r="72" spans="1:1">
      <c r="A72" s="5" t="s">
        <v>162</v>
      </c>
    </row>
    <row r="73" spans="1:1">
      <c r="A73" s="5" t="s">
        <v>163</v>
      </c>
    </row>
    <row r="74" spans="1:1">
      <c r="A74" s="5" t="s">
        <v>164</v>
      </c>
    </row>
    <row r="75" spans="1:1">
      <c r="A75" s="5" t="s">
        <v>165</v>
      </c>
    </row>
    <row r="76" spans="1:1">
      <c r="A76" s="5" t="s">
        <v>166</v>
      </c>
    </row>
    <row r="77" spans="1:1">
      <c r="A77" s="5" t="s">
        <v>167</v>
      </c>
    </row>
    <row r="78" spans="1:1">
      <c r="A78" s="5" t="s">
        <v>168</v>
      </c>
    </row>
    <row r="79" spans="1:1">
      <c r="A79" s="5" t="s">
        <v>96</v>
      </c>
    </row>
    <row r="80" spans="1:1">
      <c r="A80" s="5" t="s">
        <v>169</v>
      </c>
    </row>
    <row r="81" spans="1:1">
      <c r="A81" s="5" t="s">
        <v>170</v>
      </c>
    </row>
    <row r="82" spans="1:1">
      <c r="A82" s="5" t="s">
        <v>171</v>
      </c>
    </row>
    <row r="83" spans="1:1">
      <c r="A83" s="5" t="s">
        <v>46</v>
      </c>
    </row>
    <row r="84" spans="1:1">
      <c r="A84" s="5" t="s">
        <v>47</v>
      </c>
    </row>
    <row r="85" spans="1:1">
      <c r="A85" s="5" t="s">
        <v>48</v>
      </c>
    </row>
    <row r="86" spans="1:1">
      <c r="A86" s="5" t="s">
        <v>49</v>
      </c>
    </row>
    <row r="87" spans="1:1">
      <c r="A87" s="5" t="s">
        <v>50</v>
      </c>
    </row>
  </sheetData>
  <sheetProtection formatColumns="0" formatRows="0"/>
  <mergeCells count="1">
    <mergeCell ref="AZ1:BA1"/>
  </mergeCells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62</v>
      </c>
    </row>
    <row r="2" spans="2:4" ht="90">
      <c r="B2" s="52" t="s">
        <v>543</v>
      </c>
    </row>
    <row r="3" spans="2:4" ht="67.5">
      <c r="B3" s="52" t="s">
        <v>416</v>
      </c>
    </row>
    <row r="4" spans="2:4" ht="33.75">
      <c r="B4" s="52" t="s">
        <v>699</v>
      </c>
    </row>
    <row r="5" spans="2:4">
      <c r="B5" s="52" t="s">
        <v>225</v>
      </c>
    </row>
    <row r="6" spans="2:4" ht="22.5">
      <c r="B6" s="52" t="s">
        <v>269</v>
      </c>
    </row>
    <row r="7" spans="2:4" ht="22.5">
      <c r="B7" s="52" t="s">
        <v>270</v>
      </c>
    </row>
    <row r="8" spans="2:4" ht="22.5">
      <c r="B8" s="52" t="s">
        <v>271</v>
      </c>
    </row>
    <row r="9" spans="2:4" ht="22.5">
      <c r="B9" s="52" t="s">
        <v>544</v>
      </c>
    </row>
    <row r="10" spans="2:4" ht="56.25">
      <c r="B10" s="52" t="s">
        <v>698</v>
      </c>
    </row>
    <row r="11" spans="2:4" ht="12.75">
      <c r="B11" s="310" t="s">
        <v>414</v>
      </c>
    </row>
    <row r="12" spans="2:4">
      <c r="B12" s="50" t="s">
        <v>184</v>
      </c>
    </row>
    <row r="13" spans="2:4" ht="22.5">
      <c r="B13" s="52" t="s">
        <v>200</v>
      </c>
    </row>
    <row r="14" spans="2:4" ht="67.5">
      <c r="B14" s="52" t="s">
        <v>253</v>
      </c>
    </row>
    <row r="15" spans="2:4" ht="22.5">
      <c r="B15" s="52" t="s">
        <v>233</v>
      </c>
    </row>
    <row r="16" spans="2:4">
      <c r="B16" s="50" t="s">
        <v>209</v>
      </c>
      <c r="D16" s="92"/>
    </row>
    <row r="17" spans="1:2" ht="33.75">
      <c r="B17" s="52" t="s">
        <v>267</v>
      </c>
    </row>
    <row r="18" spans="1:2" ht="33.75">
      <c r="B18" s="52" t="s">
        <v>268</v>
      </c>
    </row>
    <row r="19" spans="1:2">
      <c r="B19" s="52" t="s">
        <v>254</v>
      </c>
    </row>
    <row r="20" spans="1:2" ht="33.75">
      <c r="B20" s="52" t="s">
        <v>295</v>
      </c>
    </row>
    <row r="21" spans="1:2">
      <c r="B21" s="50" t="s">
        <v>222</v>
      </c>
    </row>
    <row r="22" spans="1:2">
      <c r="B22" s="52" t="s">
        <v>224</v>
      </c>
    </row>
    <row r="24" spans="1:2" ht="22.5">
      <c r="B24" s="312" t="s">
        <v>380</v>
      </c>
    </row>
    <row r="26" spans="1:2">
      <c r="B26" s="50" t="s">
        <v>335</v>
      </c>
    </row>
    <row r="27" spans="1:2" ht="22.5">
      <c r="B27" s="311" t="s">
        <v>513</v>
      </c>
    </row>
    <row r="28" spans="1:2" ht="56.25">
      <c r="B28" s="311" t="s">
        <v>512</v>
      </c>
    </row>
    <row r="29" spans="1:2">
      <c r="B29" s="417" t="s">
        <v>415</v>
      </c>
    </row>
    <row r="30" spans="1:2" ht="22.5">
      <c r="B30" s="311" t="s">
        <v>697</v>
      </c>
    </row>
    <row r="32" spans="1:2">
      <c r="A32" s="381"/>
      <c r="B32" s="382" t="s">
        <v>465</v>
      </c>
    </row>
    <row r="33" spans="1:2" ht="14.25">
      <c r="A33" s="383">
        <v>1</v>
      </c>
      <c r="B33" s="384" t="s">
        <v>466</v>
      </c>
    </row>
    <row r="34" spans="1:2" ht="14.25">
      <c r="A34" s="383">
        <v>2</v>
      </c>
      <c r="B34" s="384" t="s">
        <v>467</v>
      </c>
    </row>
    <row r="35" spans="1:2">
      <c r="B35" s="382" t="s">
        <v>468</v>
      </c>
    </row>
    <row r="36" spans="1:2">
      <c r="B36" s="384" t="s">
        <v>469</v>
      </c>
    </row>
  </sheetData>
  <phoneticPr fontId="11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0"/>
  </cols>
  <sheetData>
    <row r="1" spans="1:1">
      <c r="A1" s="242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11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G11" sqref="G11"/>
    </sheetView>
  </sheetViews>
  <sheetFormatPr defaultRowHeight="11.25"/>
  <cols>
    <col min="1" max="2" width="3.7109375" style="289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298"/>
    </row>
    <row r="2" spans="1:20" hidden="1"/>
    <row r="3" spans="1:20" hidden="1"/>
    <row r="4" spans="1:20" ht="3" customHeight="1"/>
    <row r="5" spans="1:20" s="123" customFormat="1" ht="24.95" customHeight="1">
      <c r="A5" s="290"/>
      <c r="B5" s="290"/>
      <c r="D5" s="822" t="s">
        <v>644</v>
      </c>
      <c r="E5" s="823"/>
      <c r="F5" s="823"/>
      <c r="G5" s="823"/>
      <c r="H5" s="823"/>
      <c r="I5" s="823"/>
      <c r="J5" s="824"/>
      <c r="K5" s="576"/>
      <c r="L5" s="222"/>
      <c r="M5" s="222"/>
      <c r="N5" s="222"/>
      <c r="O5" s="222"/>
      <c r="P5" s="222"/>
      <c r="Q5" s="222"/>
      <c r="R5" s="222"/>
      <c r="S5" s="222"/>
    </row>
    <row r="6" spans="1:20" s="627" customFormat="1" ht="3" customHeight="1">
      <c r="A6" s="422"/>
      <c r="B6" s="422"/>
      <c r="D6" s="849"/>
      <c r="E6" s="850"/>
      <c r="F6" s="850"/>
      <c r="G6" s="850"/>
      <c r="H6" s="850"/>
      <c r="I6" s="850"/>
      <c r="J6" s="851"/>
    </row>
    <row r="7" spans="1:20" s="627" customFormat="1" ht="5.25" hidden="1">
      <c r="A7" s="422"/>
      <c r="B7" s="422"/>
      <c r="E7" s="852"/>
      <c r="F7" s="852"/>
      <c r="G7" s="847"/>
      <c r="H7" s="847"/>
      <c r="I7" s="847"/>
      <c r="J7" s="847"/>
    </row>
    <row r="8" spans="1:20" s="627" customFormat="1" ht="5.25" hidden="1">
      <c r="A8" s="422"/>
      <c r="B8" s="422"/>
      <c r="E8" s="852"/>
      <c r="F8" s="852"/>
      <c r="G8" s="847"/>
      <c r="H8" s="847"/>
      <c r="I8" s="847"/>
      <c r="J8" s="847"/>
    </row>
    <row r="9" spans="1:20" s="627" customFormat="1" ht="5.25" hidden="1">
      <c r="A9" s="422"/>
      <c r="B9" s="422"/>
      <c r="E9" s="852"/>
      <c r="F9" s="852"/>
      <c r="G9" s="847"/>
      <c r="H9" s="847"/>
      <c r="I9" s="847"/>
      <c r="J9" s="847"/>
    </row>
    <row r="10" spans="1:20" s="627" customFormat="1" ht="5.25" hidden="1">
      <c r="A10" s="422"/>
      <c r="B10" s="422"/>
      <c r="E10" s="852"/>
      <c r="F10" s="852"/>
      <c r="G10" s="847"/>
      <c r="H10" s="847"/>
      <c r="I10" s="847"/>
      <c r="J10" s="847"/>
    </row>
    <row r="11" spans="1:20" s="181" customFormat="1" ht="18.75">
      <c r="A11" s="422"/>
      <c r="B11" s="422"/>
      <c r="D11" s="164"/>
      <c r="E11" s="854" t="s">
        <v>679</v>
      </c>
      <c r="F11" s="854"/>
      <c r="G11" s="784" t="s">
        <v>87</v>
      </c>
      <c r="H11" s="623"/>
      <c r="I11" s="205"/>
      <c r="J11" s="164"/>
      <c r="K11" s="165"/>
      <c r="L11" s="164"/>
      <c r="M11" s="164"/>
      <c r="N11" s="165"/>
      <c r="O11" s="165"/>
      <c r="P11" s="164"/>
      <c r="Q11" s="164"/>
      <c r="R11" s="165"/>
    </row>
    <row r="12" spans="1:20" s="627" customFormat="1" ht="5.25" hidden="1">
      <c r="A12" s="422"/>
      <c r="B12" s="422"/>
      <c r="E12" s="853"/>
      <c r="F12" s="853"/>
      <c r="G12" s="626"/>
      <c r="H12" s="621"/>
      <c r="I12" s="621"/>
      <c r="J12" s="625"/>
      <c r="K12" s="620"/>
      <c r="L12" s="620"/>
      <c r="M12" s="620"/>
      <c r="N12" s="619"/>
      <c r="O12" s="620"/>
      <c r="P12" s="620"/>
      <c r="Q12" s="620"/>
      <c r="R12" s="619"/>
    </row>
    <row r="13" spans="1:20" s="627" customFormat="1" ht="5.25" hidden="1">
      <c r="A13" s="422"/>
      <c r="B13" s="422"/>
      <c r="E13" s="848"/>
      <c r="F13" s="848"/>
      <c r="G13" s="622"/>
      <c r="H13" s="621"/>
      <c r="I13" s="620"/>
      <c r="J13" s="620"/>
      <c r="K13" s="620"/>
      <c r="L13" s="620"/>
      <c r="M13" s="620"/>
      <c r="N13" s="619"/>
      <c r="O13" s="620"/>
      <c r="P13" s="620"/>
      <c r="Q13" s="620"/>
      <c r="R13" s="619"/>
    </row>
    <row r="14" spans="1:20" s="627" customFormat="1" ht="5.25" hidden="1">
      <c r="A14" s="422"/>
      <c r="B14" s="422"/>
    </row>
    <row r="15" spans="1:20" s="618" customFormat="1" ht="5.25" hidden="1">
      <c r="A15" s="668"/>
      <c r="B15" s="668"/>
    </row>
    <row r="16" spans="1:20" s="123" customFormat="1" ht="3" customHeight="1">
      <c r="A16" s="290"/>
      <c r="B16" s="290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166"/>
    </row>
    <row r="17" spans="1:20" ht="27" customHeight="1">
      <c r="D17" s="845" t="s">
        <v>94</v>
      </c>
      <c r="E17" s="845" t="s">
        <v>299</v>
      </c>
      <c r="F17" s="845" t="s">
        <v>82</v>
      </c>
      <c r="G17" s="845" t="s">
        <v>470</v>
      </c>
      <c r="H17" s="845" t="s">
        <v>94</v>
      </c>
      <c r="I17" s="845"/>
      <c r="J17" s="845" t="s">
        <v>23</v>
      </c>
      <c r="K17" s="846" t="s">
        <v>519</v>
      </c>
      <c r="L17" s="846"/>
      <c r="M17" s="846"/>
      <c r="N17" s="846"/>
      <c r="O17" s="846" t="s">
        <v>645</v>
      </c>
      <c r="P17" s="846"/>
      <c r="Q17" s="846"/>
      <c r="R17" s="846"/>
      <c r="S17" s="845" t="s">
        <v>246</v>
      </c>
    </row>
    <row r="18" spans="1:20" ht="30.75" customHeight="1">
      <c r="D18" s="845"/>
      <c r="E18" s="845"/>
      <c r="F18" s="845"/>
      <c r="G18" s="845"/>
      <c r="H18" s="845"/>
      <c r="I18" s="845"/>
      <c r="J18" s="845"/>
      <c r="K18" s="117" t="s">
        <v>302</v>
      </c>
      <c r="L18" s="845" t="s">
        <v>94</v>
      </c>
      <c r="M18" s="845"/>
      <c r="N18" s="117" t="s">
        <v>232</v>
      </c>
      <c r="O18" s="117" t="s">
        <v>302</v>
      </c>
      <c r="P18" s="845" t="s">
        <v>94</v>
      </c>
      <c r="Q18" s="845"/>
      <c r="R18" s="117" t="s">
        <v>232</v>
      </c>
      <c r="S18" s="845"/>
    </row>
    <row r="19" spans="1:20" s="524" customFormat="1" ht="12" customHeight="1">
      <c r="A19" s="523"/>
      <c r="B19" s="523"/>
      <c r="D19" s="41" t="s">
        <v>95</v>
      </c>
      <c r="E19" s="41" t="s">
        <v>51</v>
      </c>
      <c r="F19" s="41" t="s">
        <v>52</v>
      </c>
      <c r="G19" s="41" t="s">
        <v>53</v>
      </c>
      <c r="H19" s="844" t="s">
        <v>70</v>
      </c>
      <c r="I19" s="844"/>
      <c r="J19" s="41" t="s">
        <v>71</v>
      </c>
      <c r="K19" s="41" t="s">
        <v>185</v>
      </c>
      <c r="L19" s="844" t="s">
        <v>186</v>
      </c>
      <c r="M19" s="844"/>
      <c r="N19" s="41" t="s">
        <v>210</v>
      </c>
      <c r="O19" s="41" t="s">
        <v>211</v>
      </c>
      <c r="P19" s="844" t="s">
        <v>212</v>
      </c>
      <c r="Q19" s="844"/>
      <c r="R19" s="41" t="s">
        <v>213</v>
      </c>
      <c r="S19" s="41" t="s">
        <v>214</v>
      </c>
    </row>
    <row r="20" spans="1:20" ht="14.25" hidden="1">
      <c r="C20" s="416"/>
      <c r="D20" s="466">
        <v>0</v>
      </c>
      <c r="E20" s="519"/>
      <c r="F20" s="519"/>
      <c r="G20" s="124"/>
      <c r="H20" s="520"/>
      <c r="I20" s="520"/>
      <c r="J20" s="307"/>
      <c r="K20" s="124"/>
      <c r="L20" s="307"/>
      <c r="M20" s="307"/>
      <c r="N20" s="521"/>
      <c r="O20" s="124"/>
      <c r="P20" s="307"/>
      <c r="Q20" s="307"/>
      <c r="R20" s="522"/>
      <c r="S20" s="124"/>
      <c r="T20" s="221"/>
    </row>
    <row r="21" spans="1:20" s="763" customFormat="1" ht="17.100000000000001" customHeight="1">
      <c r="A21" s="284">
        <v>5</v>
      </c>
      <c r="C21" s="416"/>
      <c r="D21" s="832">
        <v>1</v>
      </c>
      <c r="E21" s="838" t="s">
        <v>663</v>
      </c>
      <c r="F21" s="840" t="s">
        <v>1601</v>
      </c>
      <c r="G21" s="843" t="s">
        <v>87</v>
      </c>
      <c r="H21" s="832"/>
      <c r="I21" s="832">
        <v>1</v>
      </c>
      <c r="J21" s="834" t="s">
        <v>1812</v>
      </c>
      <c r="K21" s="830" t="s">
        <v>87</v>
      </c>
      <c r="L21" s="837"/>
      <c r="M21" s="837" t="s">
        <v>95</v>
      </c>
      <c r="N21" s="828"/>
      <c r="O21" s="830" t="s">
        <v>87</v>
      </c>
      <c r="P21" s="774"/>
      <c r="Q21" s="774" t="s">
        <v>95</v>
      </c>
      <c r="R21" s="785"/>
      <c r="S21" s="768"/>
    </row>
    <row r="22" spans="1:20" s="763" customFormat="1" ht="17.100000000000001" customHeight="1">
      <c r="A22" s="284"/>
      <c r="C22" s="181"/>
      <c r="D22" s="833"/>
      <c r="E22" s="839"/>
      <c r="F22" s="841"/>
      <c r="G22" s="831"/>
      <c r="H22" s="833"/>
      <c r="I22" s="833"/>
      <c r="J22" s="835"/>
      <c r="K22" s="831"/>
      <c r="L22" s="833"/>
      <c r="M22" s="833"/>
      <c r="N22" s="829"/>
      <c r="O22" s="831"/>
      <c r="P22" s="308"/>
      <c r="Q22" s="121"/>
      <c r="R22" s="121"/>
      <c r="S22" s="122"/>
    </row>
    <row r="23" spans="1:20" s="763" customFormat="1" ht="15" customHeight="1">
      <c r="A23" s="284"/>
      <c r="C23" s="181"/>
      <c r="D23" s="833"/>
      <c r="E23" s="839"/>
      <c r="F23" s="841"/>
      <c r="G23" s="831"/>
      <c r="H23" s="833"/>
      <c r="I23" s="833"/>
      <c r="J23" s="836"/>
      <c r="K23" s="831"/>
      <c r="L23" s="120"/>
      <c r="M23" s="121"/>
      <c r="N23" s="121"/>
      <c r="O23" s="121"/>
      <c r="P23" s="121"/>
      <c r="Q23" s="121"/>
      <c r="R23" s="121"/>
      <c r="S23" s="122"/>
    </row>
    <row r="24" spans="1:20" s="763" customFormat="1" ht="15" customHeight="1">
      <c r="A24" s="284"/>
      <c r="C24" s="181"/>
      <c r="D24" s="833"/>
      <c r="E24" s="839"/>
      <c r="F24" s="842"/>
      <c r="G24" s="831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syh9bvJzJL/F9HWcN7ySlEIJOkUGWz1BmlRFwbSuB3E/A/+T5+4GuvatLP5z0OJeF8aIaHHYCgRkszJqRpgThQ==" saltValue="KEmkxbXOGMAKW/46N3lrmw==" spinCount="100000" sheet="1" objects="1" scenarios="1" formatColumns="0" formatRows="0"/>
  <dataConsolidate leftLabels="1"/>
  <mergeCells count="39"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11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allowBlank="1" showInputMessage="1" showErrorMessage="1" prompt="Для выбора выполните двойной щелчок левой клавиши мыши по соответствующей ячейке." sqref="G11 G21 K21 O21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51</v>
      </c>
    </row>
    <row r="2" spans="1:20" ht="22.5">
      <c r="F2" s="856" t="s">
        <v>531</v>
      </c>
      <c r="G2" s="857"/>
      <c r="H2" s="858"/>
      <c r="I2" s="575"/>
    </row>
    <row r="3" spans="1:20" ht="3" customHeight="1"/>
    <row r="4" spans="1:20" s="240" customFormat="1" ht="11.25">
      <c r="A4" s="295"/>
      <c r="B4" s="295"/>
      <c r="C4" s="295"/>
      <c r="D4" s="295"/>
      <c r="F4" s="813" t="s">
        <v>485</v>
      </c>
      <c r="G4" s="813"/>
      <c r="H4" s="813"/>
      <c r="I4" s="859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94</v>
      </c>
      <c r="G5" s="453" t="s">
        <v>488</v>
      </c>
      <c r="H5" s="430" t="s">
        <v>473</v>
      </c>
      <c r="I5" s="859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95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9">
        <v>1</v>
      </c>
      <c r="G7" s="536" t="s">
        <v>532</v>
      </c>
      <c r="H7" s="429" t="str">
        <f>IF(dateCh="","",dateCh)</f>
        <v>28.11.2022</v>
      </c>
      <c r="I7" s="268" t="s">
        <v>533</v>
      </c>
      <c r="J7" s="448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0">
        <v>1</v>
      </c>
      <c r="B8" s="295"/>
      <c r="C8" s="295"/>
      <c r="D8" s="295"/>
      <c r="F8" s="449" t="str">
        <f>"2." &amp;mergeValue(A8)</f>
        <v>2.1</v>
      </c>
      <c r="G8" s="536" t="s">
        <v>534</v>
      </c>
      <c r="H8" s="429"/>
      <c r="I8" s="268" t="s">
        <v>632</v>
      </c>
      <c r="J8" s="448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0"/>
      <c r="B9" s="295"/>
      <c r="C9" s="295"/>
      <c r="D9" s="295"/>
      <c r="F9" s="449" t="str">
        <f>"3." &amp;mergeValue(A9)</f>
        <v>3.1</v>
      </c>
      <c r="G9" s="536" t="s">
        <v>535</v>
      </c>
      <c r="H9" s="429"/>
      <c r="I9" s="268" t="s">
        <v>630</v>
      </c>
      <c r="J9" s="448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0"/>
      <c r="B10" s="295"/>
      <c r="C10" s="295"/>
      <c r="D10" s="295"/>
      <c r="F10" s="449" t="str">
        <f>"4."&amp;mergeValue(A10)</f>
        <v>4.1</v>
      </c>
      <c r="G10" s="536" t="s">
        <v>536</v>
      </c>
      <c r="H10" s="430" t="s">
        <v>489</v>
      </c>
      <c r="I10" s="268"/>
      <c r="J10" s="448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0"/>
      <c r="B11" s="860">
        <v>1</v>
      </c>
      <c r="C11" s="460"/>
      <c r="D11" s="460"/>
      <c r="F11" s="449" t="str">
        <f>"4."&amp;mergeValue(A11) &amp;"."&amp;mergeValue(B11)</f>
        <v>4.1.1</v>
      </c>
      <c r="G11" s="436" t="s">
        <v>634</v>
      </c>
      <c r="H11" s="429" t="str">
        <f>IF(region_name="","",region_name)</f>
        <v>Ростовская область</v>
      </c>
      <c r="I11" s="268" t="s">
        <v>539</v>
      </c>
      <c r="J11" s="448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0"/>
      <c r="B12" s="860"/>
      <c r="C12" s="860">
        <v>1</v>
      </c>
      <c r="D12" s="460"/>
      <c r="F12" s="449" t="str">
        <f>"4."&amp;mergeValue(A12) &amp;"."&amp;mergeValue(B12)&amp;"."&amp;mergeValue(C12)</f>
        <v>4.1.1.1</v>
      </c>
      <c r="G12" s="457" t="s">
        <v>537</v>
      </c>
      <c r="H12" s="429"/>
      <c r="I12" s="268" t="s">
        <v>540</v>
      </c>
      <c r="J12" s="448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60"/>
      <c r="B13" s="860"/>
      <c r="C13" s="860"/>
      <c r="D13" s="460">
        <v>1</v>
      </c>
      <c r="F13" s="449" t="str">
        <f>"4."&amp;mergeValue(A13) &amp;"."&amp;mergeValue(B13)&amp;"."&amp;mergeValue(C13)&amp;"."&amp;mergeValue(D13)</f>
        <v>4.1.1.1.1</v>
      </c>
      <c r="G13" s="539" t="s">
        <v>538</v>
      </c>
      <c r="H13" s="429"/>
      <c r="I13" s="861" t="s">
        <v>633</v>
      </c>
      <c r="J13" s="448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60"/>
      <c r="B14" s="860"/>
      <c r="C14" s="860"/>
      <c r="D14" s="460"/>
      <c r="F14" s="454"/>
      <c r="G14" s="161" t="s">
        <v>4</v>
      </c>
      <c r="H14" s="459"/>
      <c r="I14" s="861"/>
      <c r="J14" s="448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60"/>
      <c r="B15" s="860"/>
      <c r="C15" s="460"/>
      <c r="D15" s="460"/>
      <c r="F15" s="540"/>
      <c r="G15" s="260" t="s">
        <v>434</v>
      </c>
      <c r="H15" s="541"/>
      <c r="I15" s="542"/>
      <c r="J15" s="448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60"/>
      <c r="B16" s="295"/>
      <c r="C16" s="295"/>
      <c r="D16" s="295"/>
      <c r="F16" s="454"/>
      <c r="G16" s="174" t="s">
        <v>546</v>
      </c>
      <c r="H16" s="455"/>
      <c r="I16" s="456"/>
      <c r="J16" s="448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4"/>
      <c r="G17" s="203" t="s">
        <v>545</v>
      </c>
      <c r="H17" s="455"/>
      <c r="I17" s="456"/>
      <c r="J17" s="448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8" customFormat="1" ht="3" customHeight="1">
      <c r="A18" s="440"/>
      <c r="B18" s="440"/>
      <c r="C18" s="440"/>
      <c r="D18" s="440"/>
      <c r="F18" s="461"/>
      <c r="G18" s="462"/>
      <c r="H18" s="463"/>
      <c r="I18" s="464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</row>
    <row r="19" spans="1:20" s="438" customFormat="1" ht="15" customHeight="1">
      <c r="A19" s="440"/>
      <c r="B19" s="440"/>
      <c r="C19" s="440"/>
      <c r="D19" s="440"/>
      <c r="F19" s="437"/>
      <c r="G19" s="855" t="s">
        <v>635</v>
      </c>
      <c r="H19" s="855"/>
      <c r="I19" s="318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8" width="3.7109375" style="95" hidden="1" customWidth="1"/>
    <col min="9" max="9" width="3.7109375" style="95" customWidth="1"/>
    <col min="10" max="11" width="3.7109375" style="86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79"/>
    <col min="26" max="26" width="11.140625" style="279" customWidth="1"/>
    <col min="27" max="34" width="10.5703125" style="279"/>
    <col min="35" max="16384" width="10.5703125" style="35"/>
  </cols>
  <sheetData>
    <row r="1" spans="7:34" hidden="1">
      <c r="Q1" s="276"/>
      <c r="R1" s="276"/>
    </row>
    <row r="2" spans="7:34" hidden="1">
      <c r="U2" s="276"/>
    </row>
    <row r="3" spans="7:34" hidden="1"/>
    <row r="4" spans="7:34" ht="3" customHeight="1">
      <c r="J4" s="85"/>
      <c r="K4" s="85"/>
      <c r="L4" s="36"/>
      <c r="M4" s="36"/>
      <c r="N4" s="36"/>
      <c r="O4" s="100"/>
      <c r="P4" s="100"/>
      <c r="Q4" s="100"/>
      <c r="R4" s="100"/>
      <c r="S4" s="100"/>
      <c r="T4" s="100"/>
      <c r="U4" s="100"/>
    </row>
    <row r="5" spans="7:34" ht="24.95" customHeight="1">
      <c r="J5" s="85"/>
      <c r="K5" s="85"/>
      <c r="L5" s="856" t="s">
        <v>667</v>
      </c>
      <c r="M5" s="857"/>
      <c r="N5" s="857"/>
      <c r="O5" s="857"/>
      <c r="P5" s="857"/>
      <c r="Q5" s="857"/>
      <c r="R5" s="857"/>
      <c r="S5" s="857"/>
      <c r="T5" s="857"/>
      <c r="U5" s="858"/>
    </row>
    <row r="6" spans="7:34" ht="3" customHeight="1">
      <c r="J6" s="85"/>
      <c r="K6" s="85"/>
      <c r="L6" s="36"/>
      <c r="M6" s="36"/>
      <c r="N6" s="36"/>
      <c r="O6" s="82"/>
      <c r="P6" s="82"/>
      <c r="Q6" s="82"/>
      <c r="R6" s="82"/>
      <c r="S6" s="82"/>
      <c r="T6" s="82"/>
      <c r="U6" s="82"/>
    </row>
    <row r="7" spans="7:34" s="438" customFormat="1" ht="22.5">
      <c r="G7" s="439"/>
      <c r="H7" s="439"/>
      <c r="L7" s="437"/>
      <c r="M7" s="451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52"/>
      <c r="O7" s="878" t="str">
        <f>IF(NameOrPr_ch="",IF(NameOrPr="","",NameOrPr),NameOrPr_ch)</f>
        <v>РСТ поРО</v>
      </c>
      <c r="P7" s="878"/>
      <c r="Q7" s="878"/>
      <c r="R7" s="878"/>
      <c r="S7" s="878"/>
      <c r="T7" s="878"/>
      <c r="U7" s="878"/>
      <c r="V7" s="878"/>
      <c r="W7" s="759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</row>
    <row r="8" spans="7:34" s="438" customFormat="1" ht="18.75">
      <c r="G8" s="439"/>
      <c r="H8" s="439"/>
      <c r="L8" s="437"/>
      <c r="M8" s="451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52"/>
      <c r="O8" s="878" t="str">
        <f>IF(datePr_ch="",IF(datePr="","",datePr),datePr_ch)</f>
        <v>22.11.2022</v>
      </c>
      <c r="P8" s="878"/>
      <c r="Q8" s="878"/>
      <c r="R8" s="878"/>
      <c r="S8" s="878"/>
      <c r="T8" s="878"/>
      <c r="U8" s="878"/>
      <c r="V8" s="878"/>
      <c r="W8" s="759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</row>
    <row r="9" spans="7:34" s="438" customFormat="1" ht="18.75">
      <c r="G9" s="439"/>
      <c r="H9" s="439"/>
      <c r="L9" s="437"/>
      <c r="M9" s="451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52"/>
      <c r="O9" s="878" t="str">
        <f>IF(numberPr_ch="",IF(numberPr="","",numberPr),numberPr_ch)</f>
        <v>65/274</v>
      </c>
      <c r="P9" s="878"/>
      <c r="Q9" s="878"/>
      <c r="R9" s="878"/>
      <c r="S9" s="878"/>
      <c r="T9" s="878"/>
      <c r="U9" s="878"/>
      <c r="V9" s="878"/>
      <c r="W9" s="759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</row>
    <row r="10" spans="7:34" s="438" customFormat="1" ht="18.75">
      <c r="G10" s="439"/>
      <c r="H10" s="439"/>
      <c r="L10" s="437"/>
      <c r="M10" s="451" t="s">
        <v>541</v>
      </c>
      <c r="N10" s="452"/>
      <c r="O10" s="878" t="str">
        <f>IF(IstPub_ch="",IF(IstPub="","",IstPub),IstPub_ch)</f>
        <v>Официальный интернет - портал правовой информации pravo.donland.ru от 28.11.2022г. № 6145202211280061</v>
      </c>
      <c r="P10" s="878"/>
      <c r="Q10" s="878"/>
      <c r="R10" s="878"/>
      <c r="S10" s="878"/>
      <c r="T10" s="878"/>
      <c r="U10" s="878"/>
      <c r="V10" s="878"/>
      <c r="W10" s="759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</row>
    <row r="11" spans="7:34" s="240" customFormat="1" ht="15.75" hidden="1" customHeight="1">
      <c r="G11" s="239"/>
      <c r="H11" s="239"/>
      <c r="L11" s="877"/>
      <c r="M11" s="877"/>
      <c r="N11" s="204"/>
      <c r="O11" s="269"/>
      <c r="P11" s="269"/>
      <c r="Q11" s="269"/>
      <c r="R11" s="269"/>
      <c r="S11" s="269"/>
      <c r="T11" s="269"/>
      <c r="U11" s="291" t="s">
        <v>381</v>
      </c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</row>
    <row r="12" spans="7:34" s="240" customFormat="1">
      <c r="G12" s="239"/>
      <c r="H12" s="239"/>
      <c r="L12" s="204"/>
      <c r="M12" s="204"/>
      <c r="N12" s="204"/>
      <c r="O12" s="862"/>
      <c r="P12" s="862"/>
      <c r="Q12" s="862"/>
      <c r="R12" s="862"/>
      <c r="S12" s="862"/>
      <c r="T12" s="862"/>
      <c r="U12" s="862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</row>
    <row r="13" spans="7:34" ht="15" customHeight="1">
      <c r="J13" s="85"/>
      <c r="K13" s="85"/>
      <c r="L13" s="813" t="s">
        <v>485</v>
      </c>
      <c r="M13" s="813"/>
      <c r="N13" s="813"/>
      <c r="O13" s="813"/>
      <c r="P13" s="813"/>
      <c r="Q13" s="813"/>
      <c r="R13" s="813"/>
      <c r="S13" s="813"/>
      <c r="T13" s="813"/>
      <c r="U13" s="813"/>
      <c r="V13" s="813"/>
      <c r="W13" s="813" t="s">
        <v>486</v>
      </c>
    </row>
    <row r="14" spans="7:34" ht="15" customHeight="1">
      <c r="J14" s="85"/>
      <c r="K14" s="85"/>
      <c r="L14" s="813" t="s">
        <v>94</v>
      </c>
      <c r="M14" s="813" t="s">
        <v>410</v>
      </c>
      <c r="N14" s="813"/>
      <c r="O14" s="883" t="s">
        <v>504</v>
      </c>
      <c r="P14" s="883"/>
      <c r="Q14" s="883"/>
      <c r="R14" s="883"/>
      <c r="S14" s="883"/>
      <c r="T14" s="883"/>
      <c r="U14" s="813" t="s">
        <v>343</v>
      </c>
      <c r="V14" s="879" t="s">
        <v>277</v>
      </c>
      <c r="W14" s="813"/>
    </row>
    <row r="15" spans="7:34" ht="14.25" customHeight="1">
      <c r="J15" s="85"/>
      <c r="K15" s="85"/>
      <c r="L15" s="813"/>
      <c r="M15" s="813"/>
      <c r="N15" s="813"/>
      <c r="O15" s="237" t="s">
        <v>505</v>
      </c>
      <c r="P15" s="875" t="s">
        <v>273</v>
      </c>
      <c r="Q15" s="875"/>
      <c r="R15" s="845" t="s">
        <v>506</v>
      </c>
      <c r="S15" s="845"/>
      <c r="T15" s="845"/>
      <c r="U15" s="813"/>
      <c r="V15" s="879"/>
      <c r="W15" s="813"/>
    </row>
    <row r="16" spans="7:34" ht="33.75" customHeight="1">
      <c r="J16" s="85"/>
      <c r="K16" s="85"/>
      <c r="L16" s="813"/>
      <c r="M16" s="813"/>
      <c r="N16" s="813"/>
      <c r="O16" s="411" t="s">
        <v>507</v>
      </c>
      <c r="P16" s="412" t="s">
        <v>508</v>
      </c>
      <c r="Q16" s="412" t="s">
        <v>390</v>
      </c>
      <c r="R16" s="413" t="s">
        <v>276</v>
      </c>
      <c r="S16" s="876" t="s">
        <v>275</v>
      </c>
      <c r="T16" s="876"/>
      <c r="U16" s="813"/>
      <c r="V16" s="879"/>
      <c r="W16" s="813"/>
    </row>
    <row r="17" spans="1:35" ht="12" customHeight="1">
      <c r="J17" s="85"/>
      <c r="K17" s="234">
        <v>1</v>
      </c>
      <c r="L17" s="562" t="s">
        <v>95</v>
      </c>
      <c r="M17" s="562" t="s">
        <v>51</v>
      </c>
      <c r="N17" s="568" t="str">
        <f ca="1">OFFSET(N17,0,-1)</f>
        <v>2</v>
      </c>
      <c r="O17" s="563">
        <f ca="1">OFFSET(O17,0,-1)+1</f>
        <v>3</v>
      </c>
      <c r="P17" s="563">
        <f ca="1">OFFSET(P17,0,-1)+1</f>
        <v>4</v>
      </c>
      <c r="Q17" s="563">
        <f ca="1">OFFSET(Q17,0,-1)+1</f>
        <v>5</v>
      </c>
      <c r="R17" s="563">
        <f ca="1">OFFSET(R17,0,-1)+1</f>
        <v>6</v>
      </c>
      <c r="S17" s="880">
        <f ca="1">OFFSET(S17,0,-1)+1</f>
        <v>7</v>
      </c>
      <c r="T17" s="880"/>
      <c r="U17" s="563">
        <f ca="1">OFFSET(U17,0,-2)+1</f>
        <v>8</v>
      </c>
      <c r="V17" s="568">
        <f ca="1">OFFSET(V17,0,-1)</f>
        <v>8</v>
      </c>
      <c r="W17" s="563">
        <f ca="1">OFFSET(W17,0,-1)+1</f>
        <v>9</v>
      </c>
    </row>
    <row r="18" spans="1:35" ht="22.5">
      <c r="A18" s="881">
        <v>1</v>
      </c>
      <c r="B18" s="608"/>
      <c r="C18" s="608"/>
      <c r="D18" s="608"/>
      <c r="E18" s="609"/>
      <c r="F18" s="609"/>
      <c r="G18" s="610"/>
      <c r="H18" s="385"/>
      <c r="I18" s="318"/>
      <c r="J18" s="177"/>
      <c r="K18" s="177"/>
      <c r="L18" s="554">
        <f>mergeValue(A18)</f>
        <v>1</v>
      </c>
      <c r="M18" s="561" t="s">
        <v>23</v>
      </c>
      <c r="N18" s="567"/>
      <c r="O18" s="842"/>
      <c r="P18" s="842"/>
      <c r="Q18" s="842"/>
      <c r="R18" s="842"/>
      <c r="S18" s="842"/>
      <c r="T18" s="842"/>
      <c r="U18" s="842"/>
      <c r="V18" s="842"/>
      <c r="W18" s="685" t="s">
        <v>513</v>
      </c>
    </row>
    <row r="19" spans="1:35" ht="22.5">
      <c r="A19" s="881"/>
      <c r="B19" s="881">
        <v>1</v>
      </c>
      <c r="C19" s="608"/>
      <c r="D19" s="608"/>
      <c r="E19" s="611"/>
      <c r="F19" s="610"/>
      <c r="G19" s="610"/>
      <c r="H19" s="385"/>
      <c r="I19" s="194"/>
      <c r="J19" s="178"/>
      <c r="K19" s="35"/>
      <c r="L19" s="315" t="str">
        <f>mergeValue(A19) &amp;"."&amp; mergeValue(B19)</f>
        <v>1.1</v>
      </c>
      <c r="M19" s="157" t="s">
        <v>18</v>
      </c>
      <c r="N19" s="267"/>
      <c r="O19" s="864"/>
      <c r="P19" s="864"/>
      <c r="Q19" s="864"/>
      <c r="R19" s="864"/>
      <c r="S19" s="864"/>
      <c r="T19" s="864"/>
      <c r="U19" s="864"/>
      <c r="V19" s="864"/>
      <c r="W19" s="532" t="s">
        <v>514</v>
      </c>
    </row>
    <row r="20" spans="1:35" ht="45">
      <c r="A20" s="881"/>
      <c r="B20" s="881"/>
      <c r="C20" s="881">
        <v>1</v>
      </c>
      <c r="D20" s="608"/>
      <c r="E20" s="611"/>
      <c r="F20" s="610"/>
      <c r="G20" s="610"/>
      <c r="H20" s="385"/>
      <c r="I20" s="319"/>
      <c r="J20" s="178"/>
      <c r="K20" s="100"/>
      <c r="L20" s="315" t="str">
        <f>mergeValue(A20) &amp;"."&amp; mergeValue(B20)&amp;"."&amp; mergeValue(C20)</f>
        <v>1.1.1</v>
      </c>
      <c r="M20" s="158" t="s">
        <v>646</v>
      </c>
      <c r="N20" s="267"/>
      <c r="O20" s="864"/>
      <c r="P20" s="864"/>
      <c r="Q20" s="864"/>
      <c r="R20" s="864"/>
      <c r="S20" s="864"/>
      <c r="T20" s="864"/>
      <c r="U20" s="864"/>
      <c r="V20" s="864"/>
      <c r="W20" s="532" t="s">
        <v>647</v>
      </c>
      <c r="AA20" s="293"/>
    </row>
    <row r="21" spans="1:35" ht="33.75">
      <c r="A21" s="881"/>
      <c r="B21" s="881"/>
      <c r="C21" s="881"/>
      <c r="D21" s="881">
        <v>1</v>
      </c>
      <c r="E21" s="611"/>
      <c r="F21" s="610"/>
      <c r="G21" s="610"/>
      <c r="H21" s="862"/>
      <c r="I21" s="871"/>
      <c r="J21" s="178"/>
      <c r="K21" s="100"/>
      <c r="L21" s="315" t="str">
        <f>mergeValue(A21) &amp;"."&amp; mergeValue(B21)&amp;"."&amp; mergeValue(C21)&amp;"."&amp; mergeValue(D21)</f>
        <v>1.1.1.1</v>
      </c>
      <c r="M21" s="159" t="s">
        <v>411</v>
      </c>
      <c r="N21" s="267"/>
      <c r="O21" s="863"/>
      <c r="P21" s="863"/>
      <c r="Q21" s="863"/>
      <c r="R21" s="863"/>
      <c r="S21" s="863"/>
      <c r="T21" s="863"/>
      <c r="U21" s="863"/>
      <c r="V21" s="863"/>
      <c r="W21" s="532" t="s">
        <v>677</v>
      </c>
      <c r="AA21" s="293"/>
    </row>
    <row r="22" spans="1:35" ht="33.75">
      <c r="A22" s="881"/>
      <c r="B22" s="881"/>
      <c r="C22" s="881"/>
      <c r="D22" s="881"/>
      <c r="E22" s="882" t="s">
        <v>95</v>
      </c>
      <c r="F22" s="608"/>
      <c r="G22" s="610"/>
      <c r="H22" s="862"/>
      <c r="I22" s="871"/>
      <c r="J22" s="862"/>
      <c r="K22" s="100"/>
      <c r="L22" s="315" t="str">
        <f>mergeValue(A22) &amp;"."&amp; mergeValue(B22)&amp;"."&amp; mergeValue(C22)&amp;"."&amp; mergeValue(D22)&amp;"."&amp; mergeValue(E22)</f>
        <v>1.1.1.1.1</v>
      </c>
      <c r="M22" s="169" t="s">
        <v>10</v>
      </c>
      <c r="N22" s="268"/>
      <c r="O22" s="867"/>
      <c r="P22" s="867"/>
      <c r="Q22" s="867"/>
      <c r="R22" s="867"/>
      <c r="S22" s="867"/>
      <c r="T22" s="867"/>
      <c r="U22" s="867"/>
      <c r="V22" s="868"/>
      <c r="W22" s="532" t="s">
        <v>515</v>
      </c>
      <c r="Y22" s="293" t="str">
        <f>strCheckUnique(Z22:Z25)</f>
        <v/>
      </c>
      <c r="AA22" s="293"/>
    </row>
    <row r="23" spans="1:35" ht="156" customHeight="1">
      <c r="A23" s="881"/>
      <c r="B23" s="881"/>
      <c r="C23" s="881"/>
      <c r="D23" s="881"/>
      <c r="E23" s="882"/>
      <c r="F23" s="675">
        <v>1</v>
      </c>
      <c r="G23" s="608"/>
      <c r="H23" s="862"/>
      <c r="I23" s="871"/>
      <c r="J23" s="862"/>
      <c r="K23" s="319"/>
      <c r="L23" s="315" t="str">
        <f>mergeValue(A23) &amp;"."&amp; mergeValue(B23)&amp;"."&amp; mergeValue(C23)&amp;"."&amp; mergeValue(D23)&amp;"."&amp; mergeValue(E23)&amp;"."&amp; mergeValue(F23)</f>
        <v>1.1.1.1.1.1</v>
      </c>
      <c r="M23" s="739"/>
      <c r="N23" s="870"/>
      <c r="O23" s="189"/>
      <c r="P23" s="189"/>
      <c r="Q23" s="189"/>
      <c r="R23" s="865"/>
      <c r="S23" s="869" t="s">
        <v>86</v>
      </c>
      <c r="T23" s="865"/>
      <c r="U23" s="869" t="s">
        <v>87</v>
      </c>
      <c r="V23" s="658"/>
      <c r="W23" s="872" t="s">
        <v>680</v>
      </c>
      <c r="X23" s="279" t="str">
        <f>strCheckDate(O24:V24)</f>
        <v/>
      </c>
      <c r="Z23" s="293" t="str">
        <f>IF(M23="","",M23 )</f>
        <v/>
      </c>
      <c r="AA23" s="293"/>
      <c r="AB23" s="293"/>
      <c r="AC23" s="293"/>
    </row>
    <row r="24" spans="1:35" ht="14.25" hidden="1" customHeight="1">
      <c r="A24" s="881"/>
      <c r="B24" s="881"/>
      <c r="C24" s="881"/>
      <c r="D24" s="881"/>
      <c r="E24" s="882"/>
      <c r="F24" s="675"/>
      <c r="G24" s="608"/>
      <c r="H24" s="862"/>
      <c r="I24" s="871"/>
      <c r="J24" s="862"/>
      <c r="K24" s="319"/>
      <c r="L24" s="168"/>
      <c r="M24" s="198"/>
      <c r="N24" s="870"/>
      <c r="O24" s="280"/>
      <c r="P24" s="277"/>
      <c r="Q24" s="278" t="str">
        <f>R23 &amp; "-" &amp; T23</f>
        <v>-</v>
      </c>
      <c r="R24" s="865"/>
      <c r="S24" s="869"/>
      <c r="T24" s="866"/>
      <c r="U24" s="869"/>
      <c r="V24" s="658"/>
      <c r="W24" s="873"/>
      <c r="AA24" s="293"/>
    </row>
    <row r="25" spans="1:35" customFormat="1" ht="15" customHeight="1">
      <c r="A25" s="881"/>
      <c r="B25" s="881"/>
      <c r="C25" s="881"/>
      <c r="D25" s="881"/>
      <c r="E25" s="882"/>
      <c r="F25" s="612"/>
      <c r="G25" s="610"/>
      <c r="H25" s="862"/>
      <c r="I25" s="871"/>
      <c r="J25" s="862"/>
      <c r="K25" s="195"/>
      <c r="L25" s="111"/>
      <c r="M25" s="172" t="s">
        <v>412</v>
      </c>
      <c r="N25" s="192"/>
      <c r="O25" s="155"/>
      <c r="P25" s="155"/>
      <c r="Q25" s="155"/>
      <c r="R25" s="247"/>
      <c r="S25" s="193"/>
      <c r="T25" s="193"/>
      <c r="U25" s="193"/>
      <c r="V25" s="184"/>
      <c r="W25" s="874"/>
      <c r="X25" s="283"/>
      <c r="Y25" s="283"/>
      <c r="Z25" s="283"/>
      <c r="AA25" s="293"/>
      <c r="AB25" s="283"/>
      <c r="AC25" s="279"/>
      <c r="AD25" s="279"/>
      <c r="AE25" s="279"/>
      <c r="AF25" s="279"/>
      <c r="AG25" s="279"/>
      <c r="AH25" s="279"/>
      <c r="AI25" s="35"/>
    </row>
    <row r="26" spans="1:35" customFormat="1" ht="15" customHeight="1">
      <c r="A26" s="881"/>
      <c r="B26" s="881"/>
      <c r="C26" s="881"/>
      <c r="D26" s="881"/>
      <c r="E26" s="611"/>
      <c r="F26" s="612"/>
      <c r="G26" s="610"/>
      <c r="H26" s="862"/>
      <c r="I26" s="871"/>
      <c r="J26" s="84"/>
      <c r="K26" s="195"/>
      <c r="L26" s="111"/>
      <c r="M26" s="162" t="s">
        <v>13</v>
      </c>
      <c r="N26" s="192"/>
      <c r="O26" s="155"/>
      <c r="P26" s="155"/>
      <c r="Q26" s="155"/>
      <c r="R26" s="247"/>
      <c r="S26" s="193"/>
      <c r="T26" s="193"/>
      <c r="U26" s="192"/>
      <c r="V26" s="193"/>
      <c r="W26" s="1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</row>
    <row r="27" spans="1:35" customFormat="1" ht="15" customHeight="1">
      <c r="A27" s="881"/>
      <c r="B27" s="881"/>
      <c r="C27" s="881"/>
      <c r="D27" s="613"/>
      <c r="E27" s="613"/>
      <c r="F27" s="614"/>
      <c r="G27" s="613"/>
      <c r="H27" s="385"/>
      <c r="I27" s="195"/>
      <c r="J27" s="84"/>
      <c r="K27" s="177"/>
      <c r="L27" s="111"/>
      <c r="M27" s="161" t="s">
        <v>413</v>
      </c>
      <c r="N27" s="192"/>
      <c r="O27" s="155"/>
      <c r="P27" s="155"/>
      <c r="Q27" s="155"/>
      <c r="R27" s="247"/>
      <c r="S27" s="193"/>
      <c r="T27" s="193"/>
      <c r="U27" s="192"/>
      <c r="V27" s="193"/>
      <c r="W27" s="1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</row>
    <row r="28" spans="1:35" customFormat="1" ht="15" customHeight="1">
      <c r="A28" s="881"/>
      <c r="B28" s="881"/>
      <c r="C28" s="613"/>
      <c r="D28" s="613"/>
      <c r="E28" s="613"/>
      <c r="F28" s="614"/>
      <c r="G28" s="613"/>
      <c r="H28" s="385"/>
      <c r="I28" s="195"/>
      <c r="J28" s="84"/>
      <c r="K28" s="177"/>
      <c r="L28" s="111"/>
      <c r="M28" s="160" t="s">
        <v>389</v>
      </c>
      <c r="N28" s="193"/>
      <c r="O28" s="160"/>
      <c r="P28" s="160"/>
      <c r="Q28" s="160"/>
      <c r="R28" s="247"/>
      <c r="S28" s="193"/>
      <c r="T28" s="193"/>
      <c r="U28" s="192"/>
      <c r="V28" s="193"/>
      <c r="W28" s="1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</row>
    <row r="29" spans="1:35" customFormat="1" ht="15" customHeight="1">
      <c r="A29" s="881"/>
      <c r="B29" s="613"/>
      <c r="C29" s="613"/>
      <c r="D29" s="613"/>
      <c r="E29" s="613"/>
      <c r="F29" s="614"/>
      <c r="G29" s="613"/>
      <c r="H29" s="385"/>
      <c r="I29" s="195"/>
      <c r="J29" s="84"/>
      <c r="K29" s="177"/>
      <c r="L29" s="111"/>
      <c r="M29" s="174" t="s">
        <v>21</v>
      </c>
      <c r="N29" s="193"/>
      <c r="O29" s="160"/>
      <c r="P29" s="160"/>
      <c r="Q29" s="160"/>
      <c r="R29" s="247"/>
      <c r="S29" s="193"/>
      <c r="T29" s="193"/>
      <c r="U29" s="192"/>
      <c r="V29" s="193"/>
      <c r="W29" s="1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</row>
    <row r="30" spans="1:35" customFormat="1" ht="15" customHeight="1">
      <c r="A30" s="316"/>
      <c r="B30" s="321"/>
      <c r="C30" s="321"/>
      <c r="D30" s="321"/>
      <c r="E30" s="322"/>
      <c r="F30" s="321"/>
      <c r="G30" s="385"/>
      <c r="H30" s="385"/>
      <c r="I30" s="194"/>
      <c r="J30" s="84"/>
      <c r="K30" s="319"/>
      <c r="L30" s="111"/>
      <c r="M30" s="203" t="s">
        <v>311</v>
      </c>
      <c r="N30" s="193"/>
      <c r="O30" s="160"/>
      <c r="P30" s="160"/>
      <c r="Q30" s="160"/>
      <c r="R30" s="247"/>
      <c r="S30" s="193"/>
      <c r="T30" s="193"/>
      <c r="U30" s="192"/>
      <c r="V30" s="193"/>
      <c r="W30" s="1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</row>
    <row r="31" spans="1:35" ht="3" customHeight="1"/>
    <row r="32" spans="1:35" ht="48.95" customHeight="1">
      <c r="L32" s="607">
        <v>1</v>
      </c>
      <c r="M32" s="855" t="s">
        <v>709</v>
      </c>
      <c r="N32" s="855"/>
      <c r="O32" s="855"/>
      <c r="P32" s="855"/>
      <c r="Q32" s="855"/>
      <c r="R32" s="855"/>
      <c r="S32" s="855"/>
      <c r="T32" s="855"/>
      <c r="U32" s="855"/>
      <c r="V32" s="855"/>
    </row>
  </sheetData>
  <sheetProtection password="FA9C" sheet="1" objects="1" scenarios="1" formatColumns="0" formatRows="0"/>
  <dataConsolidate leftLabels="1"/>
  <mergeCells count="39">
    <mergeCell ref="L14:L16"/>
    <mergeCell ref="M14:M16"/>
    <mergeCell ref="O19:V19"/>
    <mergeCell ref="O18:V18"/>
    <mergeCell ref="O14:T14"/>
    <mergeCell ref="R15:T15"/>
    <mergeCell ref="N14:N16"/>
    <mergeCell ref="U14:U16"/>
    <mergeCell ref="D21:D26"/>
    <mergeCell ref="A18:A29"/>
    <mergeCell ref="B19:B28"/>
    <mergeCell ref="C20:C27"/>
    <mergeCell ref="E22:E25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</mergeCells>
  <dataValidations xWindow="911" yWindow="637" count="7"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5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53</v>
      </c>
    </row>
    <row r="2" spans="1:20" ht="22.5">
      <c r="F2" s="856" t="s">
        <v>531</v>
      </c>
      <c r="G2" s="857"/>
      <c r="H2" s="858"/>
      <c r="I2" s="575"/>
    </row>
    <row r="3" spans="1:20" ht="3" customHeight="1"/>
    <row r="4" spans="1:20" s="240" customFormat="1" ht="11.25">
      <c r="A4" s="295"/>
      <c r="B4" s="295"/>
      <c r="C4" s="295"/>
      <c r="D4" s="295"/>
      <c r="F4" s="813" t="s">
        <v>485</v>
      </c>
      <c r="G4" s="813"/>
      <c r="H4" s="813"/>
      <c r="I4" s="859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94</v>
      </c>
      <c r="G5" s="453" t="s">
        <v>488</v>
      </c>
      <c r="H5" s="430" t="s">
        <v>473</v>
      </c>
      <c r="I5" s="859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95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9">
        <v>1</v>
      </c>
      <c r="G7" s="536" t="s">
        <v>532</v>
      </c>
      <c r="H7" s="429" t="str">
        <f>IF(dateCh="","",dateCh)</f>
        <v>28.11.2022</v>
      </c>
      <c r="I7" s="268" t="s">
        <v>533</v>
      </c>
      <c r="J7" s="448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0">
        <v>1</v>
      </c>
      <c r="B8" s="295"/>
      <c r="C8" s="295"/>
      <c r="D8" s="295"/>
      <c r="F8" s="449" t="str">
        <f>"2." &amp;mergeValue(A8)</f>
        <v>2.1</v>
      </c>
      <c r="G8" s="536" t="s">
        <v>534</v>
      </c>
      <c r="H8" s="429" t="str">
        <f>IF('Перечень тарифов'!R21="","наименование отсутствует","" &amp; 'Перечень тарифов'!R21 &amp; "")</f>
        <v>наименование отсутствует</v>
      </c>
      <c r="I8" s="268" t="s">
        <v>632</v>
      </c>
      <c r="J8" s="448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0"/>
      <c r="B9" s="295"/>
      <c r="C9" s="295"/>
      <c r="D9" s="295"/>
      <c r="F9" s="449" t="str">
        <f>"3." &amp;mergeValue(A9)</f>
        <v>3.1</v>
      </c>
      <c r="G9" s="536" t="s">
        <v>535</v>
      </c>
      <c r="H9" s="429" t="str">
        <f>IF('Перечень тарифов'!F21="","наименование отсутствует","" &amp; 'Перечень тарифов'!F21 &amp; "")</f>
        <v>Горячее водоснабжение</v>
      </c>
      <c r="I9" s="268" t="s">
        <v>630</v>
      </c>
      <c r="J9" s="448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0"/>
      <c r="B10" s="295"/>
      <c r="C10" s="295"/>
      <c r="D10" s="295"/>
      <c r="F10" s="449" t="str">
        <f>"4."&amp;mergeValue(A10)</f>
        <v>4.1</v>
      </c>
      <c r="G10" s="536" t="s">
        <v>536</v>
      </c>
      <c r="H10" s="430" t="s">
        <v>489</v>
      </c>
      <c r="I10" s="268"/>
      <c r="J10" s="448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0"/>
      <c r="B11" s="860">
        <v>1</v>
      </c>
      <c r="C11" s="460"/>
      <c r="D11" s="460"/>
      <c r="F11" s="449" t="str">
        <f>"4."&amp;mergeValue(A11) &amp;"."&amp;mergeValue(B11)</f>
        <v>4.1.1</v>
      </c>
      <c r="G11" s="436" t="s">
        <v>634</v>
      </c>
      <c r="H11" s="429" t="str">
        <f>IF(region_name="","",region_name)</f>
        <v>Ростовская область</v>
      </c>
      <c r="I11" s="268" t="s">
        <v>539</v>
      </c>
      <c r="J11" s="448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0"/>
      <c r="B12" s="860"/>
      <c r="C12" s="860">
        <v>1</v>
      </c>
      <c r="D12" s="460"/>
      <c r="F12" s="449" t="str">
        <f>"4."&amp;mergeValue(A12) &amp;"."&amp;mergeValue(B12)&amp;"."&amp;mergeValue(C12)</f>
        <v>4.1.1.1</v>
      </c>
      <c r="G12" s="457" t="s">
        <v>537</v>
      </c>
      <c r="H12" s="429" t="str">
        <f>IF(Территории!H13="","","" &amp; Территории!H13 &amp; "")</f>
        <v>Егорлыкский район</v>
      </c>
      <c r="I12" s="268" t="s">
        <v>540</v>
      </c>
      <c r="J12" s="448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56.25">
      <c r="A13" s="860"/>
      <c r="B13" s="860"/>
      <c r="C13" s="860"/>
      <c r="D13" s="460">
        <v>1</v>
      </c>
      <c r="F13" s="449" t="str">
        <f>"4."&amp;mergeValue(A13) &amp;"."&amp;mergeValue(B13)&amp;"."&amp;mergeValue(C13)&amp;"."&amp;mergeValue(D13)</f>
        <v>4.1.1.1.1</v>
      </c>
      <c r="G13" s="539" t="s">
        <v>538</v>
      </c>
      <c r="H13" s="429" t="str">
        <f>IF(Территории!R14="","","" &amp; Территории!R14 &amp; "")</f>
        <v>Егорлыкское сельское поселение (60615417)</v>
      </c>
      <c r="I13" s="767" t="s">
        <v>633</v>
      </c>
      <c r="J13" s="448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438" customFormat="1" ht="3" customHeight="1">
      <c r="A14" s="440"/>
      <c r="B14" s="440"/>
      <c r="C14" s="440"/>
      <c r="D14" s="440"/>
      <c r="F14" s="461"/>
      <c r="G14" s="462"/>
      <c r="H14" s="463"/>
      <c r="I14" s="464"/>
      <c r="J14" s="440"/>
      <c r="K14" s="440"/>
      <c r="L14" s="440"/>
      <c r="M14" s="440"/>
      <c r="N14" s="440"/>
      <c r="O14" s="440"/>
      <c r="P14" s="440"/>
      <c r="Q14" s="440"/>
      <c r="R14" s="440"/>
      <c r="S14" s="440"/>
      <c r="T14" s="440"/>
    </row>
    <row r="15" spans="1:20" s="438" customFormat="1" ht="15" customHeight="1">
      <c r="A15" s="440"/>
      <c r="B15" s="440"/>
      <c r="C15" s="440"/>
      <c r="D15" s="440"/>
      <c r="F15" s="437"/>
      <c r="G15" s="855" t="s">
        <v>635</v>
      </c>
      <c r="H15" s="855"/>
      <c r="I15" s="318"/>
      <c r="J15" s="440"/>
      <c r="K15" s="440"/>
      <c r="L15" s="440"/>
      <c r="M15" s="440"/>
      <c r="N15" s="440"/>
      <c r="O15" s="440"/>
      <c r="P15" s="440"/>
      <c r="Q15" s="440"/>
      <c r="R15" s="440"/>
      <c r="S15" s="440"/>
      <c r="T15" s="440"/>
    </row>
  </sheetData>
  <sheetProtection algorithmName="SHA-512" hashValue="q+tZE/I3UzMK7tYOaO213FNn1lZJbrvQxezyTuoJN7fqOQYH76YCtDjtEkj2Xuaxix5hPf7FzltWatfVEi7/rg==" saltValue="RDea7HOVVqdERQIrbvYssQ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557</vt:i4>
      </vt:variant>
    </vt:vector>
  </HeadingPairs>
  <TitlesOfParts>
    <vt:vector size="567" baseType="lpstr">
      <vt:lpstr>Инструкция</vt:lpstr>
      <vt:lpstr>Титульный</vt:lpstr>
      <vt:lpstr>Территории</vt:lpstr>
      <vt:lpstr>Перечень тарифов</vt:lpstr>
      <vt:lpstr>Форма 1.0.1 | Т-гор.вода</vt:lpstr>
      <vt:lpstr>Форма 1.2 | Т-гор.вода</vt:lpstr>
      <vt:lpstr>Форма 1.0.1 | Форма 1.8</vt:lpstr>
      <vt:lpstr>Форма 1.8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checkCells_List05_10</vt:lpstr>
      <vt:lpstr>checkCells_List05_11</vt:lpstr>
      <vt:lpstr>checkCells_List05_2</vt:lpstr>
      <vt:lpstr>checkCells_List05_5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Component_comp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UpdStatus</vt:lpstr>
      <vt:lpstr>VDET_END_DATE</vt:lpstr>
      <vt:lpstr>VDET_START_DATE</vt:lpstr>
      <vt:lpstr>version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горячего водоснабжения (цены и тарифы)</dc:title>
  <dc:subject>Показатели, подлежащие раскрытию в сфере горячего водоснабжения (цены и тарифы)</dc:subject>
  <dc:creator>--</dc:creator>
  <cp:lastModifiedBy>User</cp:lastModifiedBy>
  <cp:lastPrinted>2013-08-29T08:11:20Z</cp:lastPrinted>
  <dcterms:created xsi:type="dcterms:W3CDTF">2004-05-21T07:18:45Z</dcterms:created>
  <dcterms:modified xsi:type="dcterms:W3CDTF">2023-03-09T22:19:12Z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