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ww\"/>
    </mc:Choice>
  </mc:AlternateContent>
  <bookViews>
    <workbookView xWindow="0" yWindow="0" windowWidth="28800" windowHeight="12300" tabRatio="900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Перечень тарифов" sheetId="569" r:id="rId4"/>
    <sheet name="Дифференциация" sheetId="570" r:id="rId5"/>
    <sheet name="Форма 1.0.1 | Форма 5.3.1" sheetId="585" r:id="rId6"/>
    <sheet name="Форма 5.3.1" sheetId="572" r:id="rId7"/>
    <sheet name="Форма 1.0.1 | Форма 5.3.2" sheetId="589" r:id="rId8"/>
    <sheet name="Форма 5.3.2" sheetId="571" r:id="rId9"/>
    <sheet name="Форма 1.0.2" sheetId="583" state="veryHidden" r:id="rId10"/>
    <sheet name="Сведения об изменении" sheetId="547" state="veryHidden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modReestr" sheetId="582" state="veryHidden" r:id="rId17"/>
    <sheet name="modList07" sheetId="584" state="veryHidden" r:id="rId18"/>
    <sheet name="modfrmRezimChoose" sheetId="563" state="veryHidden" r:id="rId19"/>
    <sheet name="modCheckCyan" sheetId="553" state="veryHidden" r:id="rId20"/>
    <sheet name="modInfo" sheetId="513" state="veryHidden" r:id="rId21"/>
    <sheet name="modList03" sheetId="548" state="veryHidden" r:id="rId22"/>
    <sheet name="et_union_vert" sheetId="521" state="veryHidden" r:id="rId23"/>
    <sheet name="modList00" sheetId="546" state="veryHidden" r:id="rId24"/>
    <sheet name="modHTTP" sheetId="554" state="veryHidden" r:id="rId25"/>
    <sheet name="modfrmRegion" sheetId="545" state="veryHidden" r:id="rId26"/>
    <sheet name="MR_LIST" sheetId="540" state="veryHidden" r:id="rId27"/>
    <sheet name="REESTR_VED" sheetId="544" state="veryHidden" r:id="rId28"/>
    <sheet name="REESTR_VT" sheetId="543" state="veryHidden" r:id="rId29"/>
    <sheet name="modList01" sheetId="573" state="veryHidden" r:id="rId30"/>
    <sheet name="dblList01" sheetId="577" state="veryHidden" r:id="rId31"/>
    <sheet name="dblList02" sheetId="578" state="veryHidden" r:id="rId32"/>
    <sheet name="modList02" sheetId="574" state="veryHidden" r:id="rId33"/>
    <sheet name="dblList04" sheetId="579" state="veryHidden" r:id="rId34"/>
    <sheet name="modList04_1" sheetId="587" state="veryHidden" r:id="rId35"/>
    <sheet name="modList04" sheetId="575" state="veryHidden" r:id="rId36"/>
    <sheet name="dblList05" sheetId="580" state="veryHidden" r:id="rId37"/>
    <sheet name="dblList07" sheetId="581" state="veryHidden" r:id="rId38"/>
    <sheet name="modList05_1" sheetId="588" state="veryHidden" r:id="rId39"/>
    <sheet name="modList05" sheetId="576" state="veryHidden" r:id="rId40"/>
    <sheet name="modfrmReestrObj" sheetId="539" state="veryHidden" r:id="rId41"/>
    <sheet name="modProv" sheetId="531" state="veryHidden" r:id="rId42"/>
    <sheet name="modfrmReestr" sheetId="434" state="veryHidden" r:id="rId43"/>
    <sheet name="modUpdTemplMain" sheetId="424" state="veryHidden" r:id="rId44"/>
    <sheet name="REESTR_ORG" sheetId="390" state="veryHidden" r:id="rId45"/>
    <sheet name="modClassifierValidate" sheetId="400" state="veryHidden" r:id="rId46"/>
    <sheet name="modHyp" sheetId="398" state="veryHidden" r:id="rId47"/>
    <sheet name="modfrmDateChoose" sheetId="517" state="veryHidden" r:id="rId48"/>
    <sheet name="modComm" sheetId="514" state="veryHidden" r:id="rId49"/>
    <sheet name="modThisWorkbook" sheetId="511" state="veryHidden" r:id="rId50"/>
    <sheet name="REESTR_MO" sheetId="518" state="veryHidden" r:id="rId51"/>
    <sheet name="modfrmReestrMR" sheetId="519" state="veryHidden" r:id="rId52"/>
    <sheet name="modServiceModule" sheetId="561" state="veryHidden" r:id="rId53"/>
    <sheet name="modfrmCheckUpdates" sheetId="512" state="veryHidden" r:id="rId54"/>
    <sheet name="REESTR_DS" sheetId="559" state="veryHidden" r:id="rId55"/>
    <sheet name="REESTR_CHS" sheetId="551" state="veryHidden" r:id="rId56"/>
    <sheet name="REESTR_LINK" sheetId="552" state="veryHidden" r:id="rId57"/>
  </sheets>
  <externalReferences>
    <externalReference r:id="rId58"/>
  </externalReferences>
  <definedNames>
    <definedName name="_xlnm._FilterDatabase" localSheetId="12" hidden="1">Проверка!$B$4:$E$4</definedName>
    <definedName name="activity">'Перечень тарифов'!$E$9:$E$13</definedName>
    <definedName name="availability_price">TEHSHEET!$L$8</definedName>
    <definedName name="CHECK_LINK_RANGE_1">"Калькуляция!$I$11:$I$132"</definedName>
    <definedName name="checkCell_List07">'Сведения об изменении'!$E$12:$F$13</definedName>
    <definedName name="chkGetUpdatesValue">Инструкция!$AA$88</definedName>
    <definedName name="chkNoUpdatesValue">Инструкция!$AA$90</definedName>
    <definedName name="code">Инструкция!$B$2</definedName>
    <definedName name="CURRENT_DATE">TEHSHEET!$G$17</definedName>
    <definedName name="data_type">TEHSHEET!$N$2:$N$3</definedName>
    <definedName name="DATA_URL">TEHSHEET!$L$11</definedName>
    <definedName name="dateChPeriod">Титульный!$F$16</definedName>
    <definedName name="datePr">Титульный!$F$19</definedName>
    <definedName name="datePr_ch">Титульный!$F$24</definedName>
    <definedName name="DocProp_TemplateCode">TEHSHEET!$M$2</definedName>
    <definedName name="DocProp_Version">TEHSHEET!$M$1</definedName>
    <definedName name="et_Comm">et_union_hor!$9:$9</definedName>
    <definedName name="et_copy_HL">et_union_hor!$AC$82:$AP$82</definedName>
    <definedName name="et_copy_HL1">et_union_hor!$H$103:$L$107</definedName>
    <definedName name="et_List_101_mo">et_union_hor!$166:$166</definedName>
    <definedName name="et_List_101_mr">et_union_hor!$165:$165</definedName>
    <definedName name="et_List_101_st">et_union_hor!$160:$162</definedName>
    <definedName name="et_List_101_ter">et_union_hor!$163:$164</definedName>
    <definedName name="et_List_101_vd">et_union_hor!$161:$162</definedName>
    <definedName name="et_List01_H1">'Перечень тарифов'!$9:$10</definedName>
    <definedName name="et_List01_H2">'Перечень тарифов'!$9:$9</definedName>
    <definedName name="et_List01_V1">'Перечень тарифов'!$N:$T</definedName>
    <definedName name="et_List02">et_union_hor!$5:$5</definedName>
    <definedName name="et_List02_H1">et_union_hor!$19:$26</definedName>
    <definedName name="et_List02_H2">et_union_hor!$30:$36</definedName>
    <definedName name="et_List02_H3">et_union_hor!$40:$45</definedName>
    <definedName name="et_List02_H4">et_union_hor!$49:$53</definedName>
    <definedName name="et_List02_H5">et_union_hor!$57:$60</definedName>
    <definedName name="et_List02_H5_1">et_union_hor!$80:$83</definedName>
    <definedName name="et_List02_H6">et_union_hor!$64:$66</definedName>
    <definedName name="et_List02_H6_1">et_union_hor!$87:$89</definedName>
    <definedName name="et_List02_H7">et_union_hor!$70:$71</definedName>
    <definedName name="et_List02_H8">et_union_hor!$75:$75</definedName>
    <definedName name="et_List03">et_union_hor!$155:$155</definedName>
    <definedName name="et_List04_H1">et_union_hor!$94:$99</definedName>
    <definedName name="et_List04_H2">et_union_hor!$95:$99</definedName>
    <definedName name="et_List04_V1">'Форма 5.3.2'!$H:$L</definedName>
    <definedName name="et_List05_copy_HL1_1">et_union_hor!$H$130:$L$134</definedName>
    <definedName name="et_List05_copy_HL1_2">et_union_hor!$H$138:$M$142</definedName>
    <definedName name="et_List05_copy_HL1_3_6">et_union_hor!$H$146:$M$150</definedName>
    <definedName name="et_List05_H1_2">et_union_hor!$112:$117</definedName>
    <definedName name="et_List05_H1_4">et_union_hor!$121:$126</definedName>
    <definedName name="et_List05_H2_2">et_union_hor!$113:$117</definedName>
    <definedName name="et_List05_H2_4">et_union_hor!$122:$126</definedName>
    <definedName name="et_List05_V1">'Форма 5.3.1'!$H:$M</definedName>
    <definedName name="et_List07">et_union_hor!$13:$13</definedName>
    <definedName name="f_endDate">Титульный!$F$12</definedName>
    <definedName name="f_startDate">Титульный!$F$11</definedName>
    <definedName name="fil">Титульный!$F$35</definedName>
    <definedName name="fil_flag">Титульный!$F$33</definedName>
    <definedName name="FirstLine">Инструкция!$A$6</definedName>
    <definedName name="flag_publication">Титульный!$F$9</definedName>
    <definedName name="form_type">Титульный!$F$14</definedName>
    <definedName name="form_up_date">Титульный!$F$15</definedName>
    <definedName name="gblnRefreshPForms">TEHSHEET!$G$20</definedName>
    <definedName name="Info_ChngExcludeHelp_1">modInfo!$B$24</definedName>
    <definedName name="Info_DiffExcludeHelp_1">modInfo!$B$17</definedName>
    <definedName name="Info_DiffExcludeHelp_2">modInfo!$B$18</definedName>
    <definedName name="Info_DiffExcludeHelp_3">modInfo!$B$19</definedName>
    <definedName name="Info_DiffExcludeHelp_4">modInfo!$B$20</definedName>
    <definedName name="Info_DiffTarExcludeHelp_1">modInfo!$B$32</definedName>
    <definedName name="Info_DiffTarExcludeHelp_2">modInfo!$B$33</definedName>
    <definedName name="Info_FilFlag">modInfo!$B$1</definedName>
    <definedName name="Info_FxdExcludeHelp_1">modInfo!$B$27</definedName>
    <definedName name="Info_FxdExcludeHelp_2">modInfo!$B$28</definedName>
    <definedName name="Info_InvExcludeHelp_1">modInfo!$B$30</definedName>
    <definedName name="Info_NoUpdates">modInfo!$B$25</definedName>
    <definedName name="Info_PokExcludeHelp_1">modInfo!$B$22</definedName>
    <definedName name="Info_PubExcludeHelp_1">modInfo!$B$11</definedName>
    <definedName name="Info_PublicationWeb">modInfo!$B$11</definedName>
    <definedName name="Info_TerExcludeHelp_1">modInfo!$B$13</definedName>
    <definedName name="Info_TerExcludeHelp_2">modInfo!$B$14</definedName>
    <definedName name="Info_TerExcludeHelp_3">modInfo!$B$15</definedName>
    <definedName name="Info_TitleExcludeHelp_1">modInfo!$B$3</definedName>
    <definedName name="Info_TitleExcludeHelp_2">modInfo!$B$4</definedName>
    <definedName name="Info_TitleExcludeHelp_3">modInfo!$B$5</definedName>
    <definedName name="Info_TitleExcludeHelp_4">modInfo!$B$6</definedName>
    <definedName name="Info_TitleExcludeHelp_5">modInfo!$B$7</definedName>
    <definedName name="Info_TitleExcludeHelp_6">modInfo!$B$8</definedName>
    <definedName name="Info_TitleExcludeHelp_7">modInfo!$B$2</definedName>
    <definedName name="Info_TitleExcludeHelp_8">modInfo!$B$9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Инструкция!$86:$100</definedName>
    <definedName name="instr_hyp1">Инструкция!$H$58</definedName>
    <definedName name="instr_hyp2">Инструкция!$I$83</definedName>
    <definedName name="Instruction_region">Инструкция!$E$84</definedName>
    <definedName name="IstPub">Титульный!$F$21</definedName>
    <definedName name="IstPub_ch">Титульный!$F$26</definedName>
    <definedName name="kind_of_control_method">TEHSHEET!$AB$2:$AB$5</definedName>
    <definedName name="kind_of_forms">TEHSHEET!$AD$2:$AD$4</definedName>
    <definedName name="kind_of_nameforms">TEHSHEET!$AE$2:$AE$4</definedName>
    <definedName name="kind_of_NDS">TEHSHEET!$X$2:$X$5</definedName>
    <definedName name="kind_of_NDS_tariff">TEHSHEET!$Z$2:$Z$3</definedName>
    <definedName name="kind_of_publication">TEHSHEET!$G$2:$G$3</definedName>
    <definedName name="kind_of_unit">TEHSHEET!$H$2:$H$3</definedName>
    <definedName name="kind_of_unit_2">TEHSHEET!$I$2:$I$3</definedName>
    <definedName name="kpp">Титульный!$F$37</definedName>
    <definedName name="LINK_RANGE">REESTR_LINK!$B$2:$B$3</definedName>
    <definedName name="list_classTKO">TEHSHEET!$T$2:$T$6</definedName>
    <definedName name="List_H">TEHSHEET!$Q$2:$Q$25</definedName>
    <definedName name="List_M">TEHSHEET!$R$2:$R$61</definedName>
    <definedName name="LIST_MR_MO_OKTMO">REESTR_MO!$A$2:$D$464</definedName>
    <definedName name="list_of_tariff">TEHSHEET!$J$2:$J$3</definedName>
    <definedName name="list_typeTKO">TEHSHEET!$V$2:$V$4</definedName>
    <definedName name="List00_checkFill">Титульный!$F$7:$F$49</definedName>
    <definedName name="List00_Fill">Титульный!$F$48</definedName>
    <definedName name="List00_Print">Титульный!$G$4:$K$6</definedName>
    <definedName name="List01_ActivityID">'Перечень тарифов'!$W$9:$W$13</definedName>
    <definedName name="List01_Fill">'Перечень тарифов'!$D$15:$F$18</definedName>
    <definedName name="List01_flag_H1">'Перечень тарифов'!$J$2:$U$2</definedName>
    <definedName name="List01_N_activity">'Перечень тарифов'!$D$9:$D$13</definedName>
    <definedName name="List01_NameTar">'Перечень тарифов'!$I$9:$I$13</definedName>
    <definedName name="List02_Activity">Дифференциация!$E$10:$E$18</definedName>
    <definedName name="List02_class">Дифференциация!$AM$10:$AM$18</definedName>
    <definedName name="List02_Fill">Дифференциация!$D$20:$H$23</definedName>
    <definedName name="List02_flag_H1">Дифференциация!$J$2:$AN$2</definedName>
    <definedName name="List02_flag_V1">Дифференциация!$AP$10:$AP$18</definedName>
    <definedName name="List02_mo">Дифференциация!$Z$10:$Z$18</definedName>
    <definedName name="List02_mr">Дифференциация!$W$10:$W$18</definedName>
    <definedName name="List02_NameTar">Дифференциация!$H$10:$H$18</definedName>
    <definedName name="List02_oktmo">Дифференциация!$AA$10:$AA$18</definedName>
    <definedName name="List02_Ter">Дифференциация!$T$10:$T$18</definedName>
    <definedName name="List02_TO">Дифференциация!$N$10:$N$18</definedName>
    <definedName name="List02_type">Дифференциация!$AG$10:$AG$18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flag_H1">'Форма 5.3.2'!$H$3:$R$3</definedName>
    <definedName name="List05_1_Data" localSheetId="7">'Форма 1.0.1 | Форма 5.3.2'!$F$7:$I$14</definedName>
    <definedName name="List05_1_Data">'Форма 1.0.1 | Форма 5.3.1'!$F$7:$I$14</definedName>
    <definedName name="List05_Data_2">'Форма 5.3.1'!$I$17:$N$23</definedName>
    <definedName name="List05_Data_4">'Форма 5.3.1'!$I$25:$N$31</definedName>
    <definedName name="List05_flag_H1">'Форма 5.3.1'!$H$3:$N$3</definedName>
    <definedName name="List06_5_MC">'[1]Т-гор'!$O$18:$O$32</definedName>
    <definedName name="List07_Date">'Сведения об изменении'!$F$12:$F$13</definedName>
    <definedName name="logical">TEHSHEET!$D$2:$D$3</definedName>
    <definedName name="mail">Титульный!$F$39</definedName>
    <definedName name="MONTH">TEHSHEET!$E$2:$E$13</definedName>
    <definedName name="mr_id">TEHSHEET!$K$2</definedName>
    <definedName name="mr_list">MR_LIST!$A$1</definedName>
    <definedName name="NameOrPr">Титульный!$F$18</definedName>
    <definedName name="NameOrPr_ch">Титульный!$F$23</definedName>
    <definedName name="NDS">Титульный!$F$30</definedName>
    <definedName name="NO">Титульный!$F$28</definedName>
    <definedName name="numberPr">Титульный!$F$20</definedName>
    <definedName name="numberPr_ch">Титульный!$F$25</definedName>
    <definedName name="org">Титульный!$F$34</definedName>
    <definedName name="Org_Address">Титульный!$F$39:$F$39</definedName>
    <definedName name="ORG_END_DATE">TEHSHEET!$E$17</definedName>
    <definedName name="Org_main">Титульный!$F$40:$F$40</definedName>
    <definedName name="Org_otv_lico">Титульный!$F$43:$F$46</definedName>
    <definedName name="ORG_START_DATE">TEHSHEET!$D$17</definedName>
    <definedName name="pDel_Comm">Комментарии!$C$11:$C$12</definedName>
    <definedName name="pDel_List01_H1">'Перечень тарифов'!$C$9:$C$13</definedName>
    <definedName name="pDel_List01_H2">'Перечень тарифов'!$G$9:$G$13</definedName>
    <definedName name="pDel_List01_V1">'Перечень тарифов'!$N$5:$U$5</definedName>
    <definedName name="pDel_List02_H3">Дифференциация!$L$10:$L$18</definedName>
    <definedName name="pDel_List02_H4">Дифференциация!$R$10:$R$18</definedName>
    <definedName name="pDel_List02_H5">Дифференциация!$U$10:$U$18</definedName>
    <definedName name="pDel_List02_H5_1">Дифференциация!$U$10:$U$18</definedName>
    <definedName name="pDel_List02_H6">Дифференциация!$X$10:$X$18</definedName>
    <definedName name="pDel_List02_H6_1">Дифференциация!$X$10:$X$18</definedName>
    <definedName name="pDel_List02_H7">Дифференциация!$AE$10:$AE$18</definedName>
    <definedName name="pDel_List02_H8">Дифференциация!$AK$10:$AK$18</definedName>
    <definedName name="pDel_List03">'Форма 1.0.2'!$C$12:$C$13</definedName>
    <definedName name="pDel_List04_V1">'Форма 5.3.2'!$H$5:$R$5</definedName>
    <definedName name="pDel_List05_V1">'Форма 5.3.1'!$H$10:$N$10</definedName>
    <definedName name="pDel_List07">'Сведения об изменении'!$C$12:$C$13</definedName>
    <definedName name="pIns_Comm">Комментарии!$E$12</definedName>
    <definedName name="pIns_List01_H1">'Перечень тарифов'!$E$13</definedName>
    <definedName name="pIns_List01_V1">'Перечень тарифов'!$U$6</definedName>
    <definedName name="pIns_List02_H1">Дифференциация!$E$18</definedName>
    <definedName name="pIns_List03">'Форма 1.0.2'!$E$13</definedName>
    <definedName name="pIns_List04_H1">'Форма 5.3.2'!$E$17</definedName>
    <definedName name="pIns_List04_H2">'Форма 5.3.2'!$F$17</definedName>
    <definedName name="pIns_List04_V1">'Форма 5.3.2'!$R$7</definedName>
    <definedName name="pIns_List05_1" localSheetId="7">'Форма 1.0.1 | Форма 5.3.2'!$14:$14</definedName>
    <definedName name="pIns_List05_1">'Форма 1.0.1 | Форма 5.3.1'!$14:$14</definedName>
    <definedName name="pIns_List05_H1_2">'Форма 5.3.1'!$E$23</definedName>
    <definedName name="pIns_List05_H1_4">'Форма 5.3.1'!$E$31</definedName>
    <definedName name="pIns_List05_H2_2">'Форма 5.3.1'!$F$23</definedName>
    <definedName name="pIns_List05_H2_4">'Форма 5.3.1'!$F$31</definedName>
    <definedName name="pIns_List05_V1">'Форма 5.3.1'!$N$12</definedName>
    <definedName name="pIns_List07">'Сведения об изменении'!$E$13</definedName>
    <definedName name="pRen_List01_V1">'Перечень тарифов'!$N$1:$U$1</definedName>
    <definedName name="pRen_List04_V1">'Форма 5.3.2'!$H$1:$R$1</definedName>
    <definedName name="pRen_List05_V1">'Форма 5.3.1'!$H$1:$N$1</definedName>
    <definedName name="Print_form">TEHSHEET!$O$2:$O$43</definedName>
    <definedName name="QUARTER">TEHSHEET!$F$2:$F$5</definedName>
    <definedName name="REESTR_LINK_RANGE">REESTR_LINK!$A$2:$C$3</definedName>
    <definedName name="REESTR_ORG_RANGE">REESTR_ORG!$A$2:$J$35</definedName>
    <definedName name="REESTR_VED_RANGE">REESTR_VED!$B$2:$B$6</definedName>
    <definedName name="REESTR_VT_RANGE">REESTR_VT!$B$2:$B$6</definedName>
    <definedName name="REGION">TEHSHEET!$A$2:$A$87</definedName>
    <definedName name="region_name">Титульный!$F$7</definedName>
    <definedName name="ruk_fio">Титульный!$F$40</definedName>
    <definedName name="sys_id">TEHSHEET!$K$4</definedName>
    <definedName name="TECH_ORG_ID">Титульный!$F$1</definedName>
    <definedName name="TitlePr_ch">Титульный!$F$22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_END_DATE">TEHSHEET!$E$20</definedName>
    <definedName name="VDET_START_DATE">TEHSHEET!$D$20</definedName>
    <definedName name="version">Инструкция!$B$3</definedName>
    <definedName name="year_list">TEHSHEET!$C$2:$C$3</definedName>
  </definedNames>
  <calcPr calcId="162913"/>
</workbook>
</file>

<file path=xl/calcChain.xml><?xml version="1.0" encoding="utf-8"?>
<calcChain xmlns="http://schemas.openxmlformats.org/spreadsheetml/2006/main">
  <c r="A31" i="553" l="1"/>
  <c r="A28" i="553"/>
  <c r="A29" i="553"/>
  <c r="A30" i="553"/>
  <c r="M10" i="571"/>
  <c r="N2" i="571"/>
  <c r="N10" i="571" s="1"/>
  <c r="M10" i="579"/>
  <c r="N2" i="579"/>
  <c r="O2" i="579" s="1"/>
  <c r="H11" i="589"/>
  <c r="H7" i="589"/>
  <c r="H11" i="585"/>
  <c r="O2" i="571" l="1"/>
  <c r="Q2" i="571" s="1"/>
  <c r="Q10" i="571" s="1"/>
  <c r="O10" i="579"/>
  <c r="Q2" i="579"/>
  <c r="Q10" i="579" s="1"/>
  <c r="N10" i="579"/>
  <c r="O10" i="571"/>
  <c r="A26" i="553"/>
  <c r="A27" i="553"/>
  <c r="A20" i="553"/>
  <c r="A21" i="553"/>
  <c r="A22" i="553"/>
  <c r="A23" i="553"/>
  <c r="A24" i="553"/>
  <c r="A25" i="553"/>
  <c r="A19" i="553"/>
  <c r="A15" i="553"/>
  <c r="A16" i="553"/>
  <c r="A17" i="553"/>
  <c r="A18" i="553"/>
  <c r="A13" i="553"/>
  <c r="A14" i="553"/>
  <c r="A9" i="553"/>
  <c r="A10" i="553"/>
  <c r="A11" i="553"/>
  <c r="A12" i="553"/>
  <c r="A3" i="553"/>
  <c r="A4" i="553"/>
  <c r="A5" i="553"/>
  <c r="A6" i="553"/>
  <c r="A7" i="553"/>
  <c r="A8" i="553"/>
  <c r="A2" i="553"/>
  <c r="A1" i="553"/>
  <c r="B3" i="525"/>
  <c r="D25" i="580" l="1"/>
  <c r="M15" i="580"/>
  <c r="L15" i="580"/>
  <c r="H15" i="580"/>
  <c r="F9" i="580"/>
  <c r="F8" i="580"/>
  <c r="E8" i="580"/>
  <c r="F7" i="580"/>
  <c r="E7" i="580"/>
  <c r="F6" i="580"/>
  <c r="E6" i="580"/>
  <c r="I2" i="580"/>
  <c r="I15" i="580" s="1"/>
  <c r="O1" i="580"/>
  <c r="O15" i="580" s="1"/>
  <c r="D19" i="580"/>
  <c r="D20" i="580"/>
  <c r="D17" i="580"/>
  <c r="D22" i="580"/>
  <c r="D29" i="580"/>
  <c r="D26" i="580"/>
  <c r="D30" i="580"/>
  <c r="D18" i="580"/>
  <c r="D27" i="580"/>
  <c r="D28" i="580"/>
  <c r="D21" i="580"/>
  <c r="B2" i="525"/>
  <c r="K2" i="580" l="1"/>
  <c r="J15" i="580" s="1"/>
  <c r="D16" i="579"/>
  <c r="D15" i="579"/>
  <c r="D14" i="579"/>
  <c r="D13" i="579"/>
  <c r="D12" i="579"/>
  <c r="H10" i="579"/>
  <c r="I2" i="579"/>
  <c r="J2" i="579" s="1"/>
  <c r="S1" i="579"/>
  <c r="S10" i="579" s="1"/>
  <c r="O1" i="572"/>
  <c r="J10" i="579" l="1"/>
  <c r="L2" i="579"/>
  <c r="L10" i="579" s="1"/>
  <c r="I10" i="579"/>
  <c r="H160" i="471" l="1"/>
  <c r="F164" i="471"/>
  <c r="H164" i="471"/>
  <c r="D17" i="572"/>
  <c r="D123" i="471"/>
  <c r="D97" i="471"/>
  <c r="D95" i="471"/>
  <c r="D29" i="572"/>
  <c r="D114" i="471"/>
  <c r="D113" i="471"/>
  <c r="D22" i="572"/>
  <c r="D27" i="572"/>
  <c r="D30" i="572"/>
  <c r="D99" i="471"/>
  <c r="D20" i="572"/>
  <c r="D117" i="471"/>
  <c r="D26" i="572"/>
  <c r="D122" i="471"/>
  <c r="D124" i="471"/>
  <c r="D116" i="471"/>
  <c r="D96" i="471"/>
  <c r="D19" i="572"/>
  <c r="D18" i="572"/>
  <c r="D126" i="471"/>
  <c r="D28" i="572"/>
  <c r="D21" i="572"/>
  <c r="D125" i="471"/>
  <c r="D115" i="471"/>
  <c r="D98" i="471"/>
  <c r="F9" i="572" l="1"/>
  <c r="F8" i="572"/>
  <c r="F7" i="572"/>
  <c r="F6" i="572"/>
  <c r="E8" i="572"/>
  <c r="E7" i="572"/>
  <c r="E6" i="572"/>
  <c r="F11" i="577" l="1"/>
  <c r="F9" i="577"/>
  <c r="H7" i="585" l="1"/>
  <c r="S1" i="571" l="1"/>
  <c r="S10" i="571" s="1"/>
  <c r="D121" i="471"/>
  <c r="D112" i="471"/>
  <c r="H10" i="578" l="1"/>
  <c r="E10" i="578"/>
  <c r="L15" i="572"/>
  <c r="D25" i="572"/>
  <c r="O15" i="572"/>
  <c r="D16" i="571"/>
  <c r="D15" i="571"/>
  <c r="D14" i="571"/>
  <c r="D13" i="571"/>
  <c r="D12" i="571"/>
  <c r="M155" i="471" l="1"/>
  <c r="M12" i="583"/>
  <c r="H15" i="572" l="1"/>
  <c r="I2" i="572"/>
  <c r="K2" i="572" s="1"/>
  <c r="J15" i="572" s="1"/>
  <c r="I15" i="572" l="1"/>
  <c r="H30" i="471"/>
  <c r="H19" i="471"/>
  <c r="E19" i="471"/>
  <c r="M15" i="572" l="1"/>
  <c r="E10" i="570" l="1"/>
  <c r="F11" i="569" l="1"/>
  <c r="F9" i="569"/>
  <c r="H10" i="571"/>
  <c r="I2" i="571"/>
  <c r="I10" i="571" s="1"/>
  <c r="E17" i="205"/>
  <c r="D17" i="205"/>
  <c r="E11" i="579" l="1"/>
  <c r="E25" i="580"/>
  <c r="E17" i="580"/>
  <c r="F10" i="578"/>
  <c r="E112" i="471"/>
  <c r="E121" i="471"/>
  <c r="E17" i="572"/>
  <c r="E25" i="572"/>
  <c r="E94" i="471"/>
  <c r="F19" i="471"/>
  <c r="F10" i="570"/>
  <c r="J2" i="571"/>
  <c r="E11" i="571"/>
  <c r="E3" i="437"/>
  <c r="E4" i="437"/>
  <c r="J10" i="571" l="1"/>
  <c r="L2" i="571"/>
  <c r="L10" i="571" l="1"/>
</calcChain>
</file>

<file path=xl/sharedStrings.xml><?xml version="1.0" encoding="utf-8"?>
<sst xmlns="http://schemas.openxmlformats.org/spreadsheetml/2006/main" count="3079" uniqueCount="1669">
  <si>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</si>
  <si>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</si>
  <si>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</si>
  <si>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</si>
  <si>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</si>
  <si>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</si>
  <si>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</si>
  <si>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</si>
  <si>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</si>
  <si>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</si>
  <si>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</si>
  <si>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</si>
  <si>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</si>
  <si>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</si>
  <si>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</si>
  <si>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</si>
  <si>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</si>
  <si>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</si>
  <si>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</si>
  <si>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</si>
  <si>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</si>
  <si>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</si>
  <si>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</si>
  <si>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</si>
  <si>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Причина</t>
  </si>
  <si>
    <t>№ п/п</t>
  </si>
  <si>
    <t>1</t>
  </si>
  <si>
    <t>Является ли данное юридическое лицо подразделением (филиалом) другой организации</t>
  </si>
  <si>
    <t>(код) номер телефона</t>
  </si>
  <si>
    <t>Комментарий</t>
  </si>
  <si>
    <t>Добавить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</si>
  <si>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</si>
  <si>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</si>
  <si>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</si>
  <si>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</si>
  <si>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</si>
  <si>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</si>
  <si>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</si>
  <si>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</si>
  <si>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</si>
  <si>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</si>
  <si>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</si>
  <si>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</si>
  <si>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</si>
  <si>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 официальном сайте организации</t>
  </si>
  <si>
    <t>На сайте регулирующего органа</t>
  </si>
  <si>
    <t>Месяц
(kind_of_publication)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</si>
  <si>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</si>
  <si>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</si>
  <si>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</si>
  <si>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</si>
  <si>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</si>
  <si>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</si>
  <si>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</si>
  <si>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</si>
  <si>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</si>
  <si>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</si>
  <si>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</si>
  <si>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</si>
  <si>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</si>
  <si>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</si>
  <si>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</si>
  <si>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</si>
  <si>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</si>
  <si>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</si>
  <si>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</si>
  <si>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</si>
  <si>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</si>
  <si>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</si>
  <si>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</si>
  <si>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</si>
  <si>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</si>
  <si>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</si>
  <si>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</si>
  <si>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</si>
  <si>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</si>
  <si>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</si>
  <si>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</si>
  <si>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</si>
  <si>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</si>
  <si>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</si>
  <si>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</si>
  <si>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</si>
  <si>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</si>
  <si>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</si>
  <si>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</si>
  <si>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</si>
  <si>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</si>
  <si>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</si>
  <si>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ТС</t>
  </si>
  <si>
    <t>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</si>
  <si>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</si>
  <si>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color indexed="8"/>
        <rFont val="Tahoma"/>
        <family val="2"/>
        <charset val="204"/>
      </rPr>
      <t xml:space="preserve">
data_type</t>
    </r>
  </si>
  <si>
    <t>Почтовый адрес регулируемой организации</t>
  </si>
  <si>
    <t>Без дифференциации</t>
  </si>
  <si>
    <t>Вид тарифа
/list_of_tariff/</t>
  </si>
  <si>
    <t>mr_id</t>
  </si>
  <si>
    <t>sys_id</t>
  </si>
  <si>
    <t>MR_LIST</t>
  </si>
  <si>
    <t>modfrmReestrObj</t>
  </si>
  <si>
    <t>Фамилия, имя, отчество руководителя</t>
  </si>
  <si>
    <t>REESTR_VT</t>
  </si>
  <si>
    <t>REESTR_VED</t>
  </si>
  <si>
    <t>Вид деятельности</t>
  </si>
  <si>
    <t>et_List02</t>
  </si>
  <si>
    <t>et_Comm</t>
  </si>
  <si>
    <t>Шаблон предназначен для отправки в субъект РФ, на территории которого осуществляется оказание услуг</t>
  </si>
  <si>
    <t>Ссылка1</t>
  </si>
  <si>
    <t>Ссылка2</t>
  </si>
  <si>
    <t>Сведения</t>
  </si>
  <si>
    <t>Лист заполняется в случае, если на Титульном листе в поле "Тип отчета" выбрано значение «Изменения в раскрытой ранее информации».</t>
  </si>
  <si>
    <t>et_List03</t>
  </si>
  <si>
    <t>Сведения об изменении</t>
  </si>
  <si>
    <t>modList03</t>
  </si>
  <si>
    <t>Print_form</t>
  </si>
  <si>
    <t>Форма 1.1</t>
  </si>
  <si>
    <t>Форма 1.2</t>
  </si>
  <si>
    <t>Форма 1.3</t>
  </si>
  <si>
    <t>Форма 1.4</t>
  </si>
  <si>
    <t>Форма 1.5</t>
  </si>
  <si>
    <t>Форма 1.6</t>
  </si>
  <si>
    <t>Форма 1.7</t>
  </si>
  <si>
    <t>Форма 1.8</t>
  </si>
  <si>
    <t>Форма 1.9</t>
  </si>
  <si>
    <t>Форма 1.10</t>
  </si>
  <si>
    <t>Форма 1.11</t>
  </si>
  <si>
    <t>Форма 1.12</t>
  </si>
  <si>
    <t>Форма 2.1</t>
  </si>
  <si>
    <t>Форма 2.2</t>
  </si>
  <si>
    <t>Форма 2.3</t>
  </si>
  <si>
    <t>Форма 2.4</t>
  </si>
  <si>
    <t>Форма 2.5</t>
  </si>
  <si>
    <t>Форма 2.6</t>
  </si>
  <si>
    <t>Форма 2.7</t>
  </si>
  <si>
    <t>Форма 2.8</t>
  </si>
  <si>
    <t>Форма 2.9</t>
  </si>
  <si>
    <t>Форма 2.10</t>
  </si>
  <si>
    <t>Форма 2.11</t>
  </si>
  <si>
    <t>Форма 2.12</t>
  </si>
  <si>
    <t>Форма 2.13</t>
  </si>
  <si>
    <t>Форма 2.14</t>
  </si>
  <si>
    <t>Форма 3.1</t>
  </si>
  <si>
    <t>Форма 3.2</t>
  </si>
  <si>
    <t>Форма 3.3</t>
  </si>
  <si>
    <t>Форма 3.4</t>
  </si>
  <si>
    <t>Форма 3.5</t>
  </si>
  <si>
    <t>Форма 3.6</t>
  </si>
  <si>
    <t>Форма 3.7</t>
  </si>
  <si>
    <t>Форма 3.8</t>
  </si>
  <si>
    <t>Форма 3.9</t>
  </si>
  <si>
    <t>Форма 3.10</t>
  </si>
  <si>
    <t>Форма 3.11</t>
  </si>
  <si>
    <t>Форма 3.12</t>
  </si>
  <si>
    <t>Форма 4.1</t>
  </si>
  <si>
    <t>Форма 4.2</t>
  </si>
  <si>
    <t>Форма 4.3</t>
  </si>
  <si>
    <t>Форма 4.4</t>
  </si>
  <si>
    <t>true</t>
  </si>
  <si>
    <t>REESTR_CHS</t>
  </si>
  <si>
    <t>Нет доступных обновлений, версия отчёта актуальна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</si>
  <si>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</si>
  <si>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Информация, подлежит обязательному опубликованию на официальном сайте в сети "Интернет"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согласно пункту 3а) Постановления Правительства РФ от 05.07.2013 №570.</t>
  </si>
  <si>
    <t>Организация</t>
  </si>
  <si>
    <t>Виды деятельности</t>
  </si>
  <si>
    <t>REESTR_LINK</t>
  </si>
  <si>
    <t>modHTTP</t>
  </si>
  <si>
    <t>modCheckCyan</t>
  </si>
  <si>
    <t>Если информация публикуется только на официальном сайте в информационно-телекоммуникационной сети "Интернет" (далее – сети Интернет) органа исполнительной власти субъекта Российской Федерации в области государственного регулирования цен (тарифов) или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(тарифов), в поле "По решению организации информация раскрыта на ее официальном сайте в сети Интернет?" необходимо указать "Нет".
Если же информация дополнительно публикуется на официальном сайте организации в сети Интернет, в поле "По решению организации информация раскрыта на ее официальном сайте в сети Интернет?" необходимо указать "Да".</t>
  </si>
  <si>
    <t>Муниципальный район</t>
  </si>
  <si>
    <t>Муниципальное образование</t>
  </si>
  <si>
    <t>ОКТМО</t>
  </si>
  <si>
    <t/>
  </si>
  <si>
    <t>МР</t>
  </si>
  <si>
    <t>МО</t>
  </si>
  <si>
    <t>МО_ОКТМО</t>
  </si>
  <si>
    <t>№</t>
  </si>
  <si>
    <t>Поле заполняется выбором значений из списка. Если значений для выбора нет - убедитесь, что лист "Территории" заполнен.</t>
  </si>
  <si>
    <t>Территории</t>
  </si>
  <si>
    <t>Дифференциация</t>
  </si>
  <si>
    <t>Тип отчета</t>
  </si>
  <si>
    <t>При использовании регулируемой организацией нескольких систем теплоснабжения информация о резерве мощности таких систем публикуется в отношении каждой системы теплоснабжения.</t>
  </si>
  <si>
    <t>Сведения об изменениях в первоначально опубликованной информации</t>
  </si>
  <si>
    <t>REESTR_DS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</si>
  <si>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</si>
  <si>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</si>
  <si>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</si>
  <si>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</si>
  <si>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</si>
  <si>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</si>
  <si>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</si>
  <si>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</si>
  <si>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Текущая дата</t>
  </si>
  <si>
    <t>Условное наименование системы теплоснабжения для целей идентификации.</t>
  </si>
  <si>
    <t>О</t>
  </si>
  <si>
    <t>Доступ к товарам и услугам</t>
  </si>
  <si>
    <t>Признак изменения данных на листе Доступ к товарам и услугам</t>
  </si>
  <si>
    <t>Добавить строку</t>
  </si>
  <si>
    <t>https://appsrv.regportal-tariff.ru/procwsxls/</t>
  </si>
  <si>
    <t>modServiceModule</t>
  </si>
  <si>
    <t>Ответственный за составление формы</t>
  </si>
  <si>
    <t>Условия оказания услуг</t>
  </si>
  <si>
    <t>10</t>
  </si>
  <si>
    <t>12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</si>
  <si>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</si>
  <si>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</si>
  <si>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</si>
  <si>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</si>
  <si>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</si>
  <si>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</si>
  <si>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</si>
  <si>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</si>
  <si>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</si>
  <si>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</si>
  <si>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</si>
  <si>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</si>
  <si>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</si>
  <si>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</si>
  <si>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</si>
  <si>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</si>
  <si>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</si>
  <si>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</si>
  <si>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</si>
  <si>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</si>
  <si>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</si>
  <si>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</si>
  <si>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</si>
  <si>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</si>
  <si>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</si>
  <si>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</si>
  <si>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</si>
  <si>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</si>
  <si>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</si>
  <si>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</si>
  <si>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</si>
  <si>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</si>
  <si>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</si>
  <si>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</si>
  <si>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</si>
  <si>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</si>
  <si>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</si>
  <si>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</si>
  <si>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</si>
  <si>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</si>
  <si>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</si>
  <si>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</si>
  <si>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</si>
  <si>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</si>
  <si>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</si>
  <si>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</si>
  <si>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</si>
  <si>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</si>
  <si>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</si>
  <si>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</si>
  <si>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</si>
  <si>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</si>
  <si>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</si>
  <si>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</si>
  <si>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</si>
  <si>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</si>
  <si>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</si>
  <si>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</si>
  <si>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</si>
  <si>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</si>
  <si>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modfrmRezimChoose</t>
  </si>
  <si>
    <t>Муниципальные районы, на территории которых осуществляется оказание услуг</t>
  </si>
  <si>
    <t>Муниципальные образования, на территории которых осуществляется оказание услуг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</si>
  <si>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"Инструкция" в п."Методология заполнения".
Вводите адрес сайта, не нарушая цвет ячейки. Если копируете гиперссылку из браузера, то выполните двойной щелчок по ячейке и только после этого можете вставить скопированный элемент.
Для редактирования указанной гиперссылки или перехода по ней выполните двойной щелчок левой клавиши мыши по ячейке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</si>
  <si>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</si>
  <si>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Укажите количество технологически не связанных между собой систем теплоснабжения (или их групп), в отношении которых устанавливаются различные тарифы в сфере теплоснабжения. Внимание! Одна централизованная система теплоснабжения может включать несколько систем теплоснабжения, объединенных для целей установления тарифа. Необходимо указать только количество централизованных систем теплоснабжения.
В случае если централизованная система теплоснабжения одна, в поле "Применяется дифференциация тарифа по централизованным системам теплоснабжения" необходимо указать "Нет".</t>
  </si>
  <si>
    <t>В случае если регулируемая организация осуществляет несколько видов деятельности, информация о которых подлежит раскрытию, информация по каждому виду деятельности раскрывается отдельно.</t>
  </si>
  <si>
    <t>В случае, если регулируемая организация осуществляет несколько видов деятельности, информация по которым подлежит раскрытию, информация по каждому виду деятельности раскрывается отдельно.</t>
  </si>
  <si>
    <t>Единица измерения</t>
  </si>
  <si>
    <t>2.1</t>
  </si>
  <si>
    <t>x</t>
  </si>
  <si>
    <t>Значение</t>
  </si>
  <si>
    <t>Регулируемая организация, осуществляющая сдачу годового бухгалтерского баланса в налоговые органы, раскрывает данную информацию не позднее 30 календарных дней со дня направления годового бухгалтерского баланса в налоговые органы;
Регулируемая организация, не осуществляющая сдачу годового бухгалтерского баланса в налоговые органы, раскрывает данную информацию не позднее 30 апреля года, следующим за отчетным.</t>
  </si>
  <si>
    <t>Показатели ФХД</t>
  </si>
  <si>
    <t>Указываются расходы, которые подлежат отнесению на регулируемые виды деятельности в соответствии с основами ценообразования в сфере обращения с твердыми коммунальными отходами, утверждаемыми Правительством Российской Федерации (постановление Правительства РФ от 30 мая 2016 г. N 484)</t>
  </si>
  <si>
    <t>Единица измерения
/kind_of_unit/</t>
  </si>
  <si>
    <t>Дата внесения изменений</t>
  </si>
  <si>
    <t>Инвестиции</t>
  </si>
  <si>
    <t>8.1</t>
  </si>
  <si>
    <t>8.2</t>
  </si>
  <si>
    <t>modList04</t>
  </si>
  <si>
    <t>7.1</t>
  </si>
  <si>
    <t>7.2</t>
  </si>
  <si>
    <t>Информация о внесении изменений в инвестиционную программу раскрывается регулируемой организацией в течение 10 календарных дней со дня принятия органом исполнительной власти субъекта Российской Федерации (органом местного самоуправления в случае передачи соответствующих полномочий) решения о внесении изменений в инвестиционную программу.</t>
  </si>
  <si>
    <t>Раскрывается регулируемыми организациями, выручка от регулируемой деятельности которых превышает 80 процентов совокупной выручки за отчетный год</t>
  </si>
  <si>
    <t>• На рабочем месте должен быть установлен MS Office 2007 SP3, 2010, 2013, 2016 с полной версией MS Excel
• Для корректной работы отчета необходим доступ к сети "Интернет" 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</si>
  <si>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Режим налогообложения</t>
  </si>
  <si>
    <t>общий</t>
  </si>
  <si>
    <t>общий с учетом освобождения от уплаты НДС</t>
  </si>
  <si>
    <t>тариф указан с НДС для плательщиков НДС</t>
  </si>
  <si>
    <t>тариф указан без НДС для плательщиков НДС</t>
  </si>
  <si>
    <r>
      <t xml:space="preserve">НДС для общего режима налогообложения
</t>
    </r>
    <r>
      <rPr>
        <sz val="10"/>
        <rFont val="Tahoma"/>
        <family val="2"/>
        <charset val="204"/>
      </rPr>
      <t>/kind_of_NDS_tariff/</t>
    </r>
  </si>
  <si>
    <r>
      <t xml:space="preserve">Режим налогообложения
</t>
    </r>
    <r>
      <rPr>
        <sz val="10"/>
        <rFont val="Tahoma"/>
        <family val="2"/>
        <charset val="204"/>
      </rPr>
      <t>/kind_of_NDS/</t>
    </r>
  </si>
  <si>
    <t>НДС (отметка об учтенном НДС)</t>
  </si>
  <si>
    <t>Перечень тарифов в области обращения с твердыми коммунальными отходами</t>
  </si>
  <si>
    <t>Вид тарифа</t>
  </si>
  <si>
    <t>Наименование тарифа</t>
  </si>
  <si>
    <t>Первичное установление тарифов</t>
  </si>
  <si>
    <t>9</t>
  </si>
  <si>
    <t>5.1</t>
  </si>
  <si>
    <t>5.2</t>
  </si>
  <si>
    <t>Дифференциация тарифов в области обращения с твердыми коммунальными отходами</t>
  </si>
  <si>
    <t>Дифференциация по технологическим особенностям</t>
  </si>
  <si>
    <t>Дифференциация по территории оказания услуг</t>
  </si>
  <si>
    <t>Дифференциация по классу опасности твердых коммунальных отходов</t>
  </si>
  <si>
    <t>Описание</t>
  </si>
  <si>
    <t>I</t>
  </si>
  <si>
    <t>II</t>
  </si>
  <si>
    <t>IV</t>
  </si>
  <si>
    <t>Добавить класс ТКО</t>
  </si>
  <si>
    <t>III</t>
  </si>
  <si>
    <t>Добавить вид ТКО</t>
  </si>
  <si>
    <t>Добавить муниципальное образование</t>
  </si>
  <si>
    <t>Добавить муниципальный район</t>
  </si>
  <si>
    <t>Добавить территорию оказания услуг</t>
  </si>
  <si>
    <t>Добавить технологическую особенность</t>
  </si>
  <si>
    <t>6.1</t>
  </si>
  <si>
    <t>6.2</t>
  </si>
  <si>
    <t>6.3</t>
  </si>
  <si>
    <t>6.4</t>
  </si>
  <si>
    <t>6.5</t>
  </si>
  <si>
    <t>Дифференциация по виду твердых коммунальных отходов</t>
  </si>
  <si>
    <r>
      <t xml:space="preserve">класс опасности ТКО
</t>
    </r>
    <r>
      <rPr>
        <sz val="10"/>
        <rFont val="Tahoma"/>
        <family val="2"/>
        <charset val="204"/>
      </rPr>
      <t>/list_classTKO/</t>
    </r>
  </si>
  <si>
    <r>
      <t xml:space="preserve">вид ТКО
</t>
    </r>
    <r>
      <rPr>
        <sz val="10"/>
        <rFont val="Tahoma"/>
        <family val="2"/>
        <charset val="204"/>
      </rPr>
      <t>/list_typeTKO/</t>
    </r>
  </si>
  <si>
    <t>несортированные</t>
  </si>
  <si>
    <t>сортированные</t>
  </si>
  <si>
    <t>крупногабаритные</t>
  </si>
  <si>
    <t>Добавить период</t>
  </si>
  <si>
    <t>Величина тарифа</t>
  </si>
  <si>
    <t>Наличие периода действия тарифа</t>
  </si>
  <si>
    <t>1.1</t>
  </si>
  <si>
    <t>метод индексации установленных тарифов</t>
  </si>
  <si>
    <t>Долгосрочные параметры регулирования (в случае если их установление предусмотрено выбранным методом регулирования)</t>
  </si>
  <si>
    <t>метод экономически обоснованных расходов (затрат)</t>
  </si>
  <si>
    <t>метод обеспечения доходности инвестированного капитала</t>
  </si>
  <si>
    <t>метод сравнения аналогов</t>
  </si>
  <si>
    <r>
      <t xml:space="preserve">Метод регулирования
</t>
    </r>
    <r>
      <rPr>
        <sz val="10"/>
        <rFont val="Tahoma"/>
        <family val="2"/>
        <charset val="204"/>
      </rPr>
      <t>/kind_of_control_method/</t>
    </r>
  </si>
  <si>
    <t>et_List02_H1</t>
  </si>
  <si>
    <t>et_List02_H2</t>
  </si>
  <si>
    <t>et_List02_H3</t>
  </si>
  <si>
    <t>et_List02_H4</t>
  </si>
  <si>
    <t>et_List02_H5</t>
  </si>
  <si>
    <t>et_List02_H6</t>
  </si>
  <si>
    <t>et_List02_H7</t>
  </si>
  <si>
    <t>et_List02_H8</t>
  </si>
  <si>
    <t>fdif</t>
  </si>
  <si>
    <t>fdif_1</t>
  </si>
  <si>
    <t>fa</t>
  </si>
  <si>
    <t>fha</t>
  </si>
  <si>
    <t>fmo</t>
  </si>
  <si>
    <t>fmr</t>
  </si>
  <si>
    <t>et_List02_H5_1</t>
  </si>
  <si>
    <t>et_List04_H1, et_List04_H2</t>
  </si>
  <si>
    <t>d</t>
  </si>
  <si>
    <t>руб./куб. м</t>
  </si>
  <si>
    <t>руб./тонна</t>
  </si>
  <si>
    <t>fd1</t>
  </si>
  <si>
    <t>fd2</t>
  </si>
  <si>
    <t>JKH.OPEN.INFO.REQUEST.TKO.564</t>
  </si>
  <si>
    <t>et_copy_HL1</t>
  </si>
  <si>
    <t>fn</t>
  </si>
  <si>
    <t>fn1</t>
  </si>
  <si>
    <t>Перечень тарифов</t>
  </si>
  <si>
    <t>Дифференциация тарифов</t>
  </si>
  <si>
    <t>Прочие показатели</t>
  </si>
  <si>
    <t>modList01</t>
  </si>
  <si>
    <t>dblList01</t>
  </si>
  <si>
    <t>dblList02</t>
  </si>
  <si>
    <t>modList02</t>
  </si>
  <si>
    <t>dblList04</t>
  </si>
  <si>
    <t>dblList05</t>
  </si>
  <si>
    <t>modList05</t>
  </si>
  <si>
    <t>0</t>
  </si>
  <si>
    <t>et_List02_H6_1</t>
  </si>
  <si>
    <t>система налогообложения для сельскохозяйственных товаропроизводителей (единый сельскохозяйственный налог)</t>
  </si>
  <si>
    <t>упрощенная система налогообложения</t>
  </si>
  <si>
    <t>V</t>
  </si>
  <si>
    <t>5.3</t>
  </si>
  <si>
    <t>Дифференциация, да/нет</t>
  </si>
  <si>
    <t>Тарифы</t>
  </si>
  <si>
    <t>6.6</t>
  </si>
  <si>
    <t>7.3</t>
  </si>
  <si>
    <t>8.3</t>
  </si>
  <si>
    <t>fdif_e</t>
  </si>
  <si>
    <t>Начало
периода регулирования</t>
  </si>
  <si>
    <t>Окончание
периода регулирования</t>
  </si>
  <si>
    <t>et_List05_H1_2, et_List05_H2_2</t>
  </si>
  <si>
    <t>et_List05_H1_4, et_List05_H2_4</t>
  </si>
  <si>
    <t>fp</t>
  </si>
  <si>
    <t>куб. м</t>
  </si>
  <si>
    <t>тонна</t>
  </si>
  <si>
    <t>Единица измерения 2
/kind_of_unit_2/</t>
  </si>
  <si>
    <t>В случае выбора значения "да" далее в шаблоне необходимо будет указать тариф для каждого добавленного муниципального образования.
В случае выбора значения "нет" далее в шаблоне необходимо будет указать тариф для территории целиком независимо от количества добавленных муниципальных образований. При этом возможность дифференциации прочих величин (НВВ, объем (масса) ТКО и др.) по муниципальным образованиям также будет отсутствовать.</t>
  </si>
  <si>
    <t>Задайте период регулирования, выбрав даты начала и окончания периода регулирования из календаря (иконка справа от указанной ячейки) либо введите дату непосредственно в ячейку в формате 'ДД.ММ.ГГГГ'</t>
  </si>
  <si>
    <t>et_List05_copy_HL1_1</t>
  </si>
  <si>
    <t>et_List05_copy_HL1_2</t>
  </si>
  <si>
    <t>et_List05_copy_HL1_3_6</t>
  </si>
  <si>
    <t>Показатели, подлежащие раскрытию в области обращения с твердыми коммунальными отходами (цены и тарифы)</t>
  </si>
  <si>
    <t>Источник официального опубликования решения</t>
  </si>
  <si>
    <t>Дата принятия решения об изменении тарифов</t>
  </si>
  <si>
    <t>Номер принятия решения об изменении тарифов</t>
  </si>
  <si>
    <t>Дата периода регулирования, с которой вводятся изменения в тарифы</t>
  </si>
  <si>
    <t>Дифференциация прочих показателей, раскрываемых в данной форме: объем (масса) ТКО и др.</t>
  </si>
  <si>
    <t>Информация о тарифах в области обращения с твердыми коммунальными отходами</t>
  </si>
  <si>
    <t>Информация</t>
  </si>
  <si>
    <t>Инструкция по загрузке сопроводительных материалов</t>
  </si>
  <si>
    <t>Инструкция по работе с отчетной формой</t>
  </si>
  <si>
    <t>Обратиться за помощью в службу технической поддержки</t>
  </si>
  <si>
    <t xml:space="preserve"> - с выбором значений по двойному клику</t>
  </si>
  <si>
    <t>первичное раскрытие информации</t>
  </si>
  <si>
    <t>изменения в раскрытой ранее информации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</si>
  <si>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</si>
  <si>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Отсутствует Интернет в границах территории МО, где организация осуществляет регулируемые виды деятельности</t>
  </si>
  <si>
    <t>Наименование организации</t>
  </si>
  <si>
    <t>Наименование филиала</t>
  </si>
  <si>
    <t>et_List07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</si>
  <si>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</si>
  <si>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Параметры формы</t>
  </si>
  <si>
    <t>Описание параметров формы</t>
  </si>
  <si>
    <t>Форма публикации</t>
  </si>
  <si>
    <t>Официальное печатное издание</t>
  </si>
  <si>
    <t>Номер</t>
  </si>
  <si>
    <t>Наименование</t>
  </si>
  <si>
    <t>Дата выпуска</t>
  </si>
  <si>
    <t>Ссылка на документ</t>
  </si>
  <si>
    <t>7</t>
  </si>
  <si>
    <t>8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</si>
  <si>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</si>
  <si>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</si>
  <si>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Перечень форм
(kind_of_forms)</t>
  </si>
  <si>
    <t>Форма 1.0.1</t>
  </si>
  <si>
    <t>Основные параметры раскрываемой информации</t>
  </si>
  <si>
    <t>Форма 5.3.2 Информация о величинах тарифов в области обращения с твердыми коммунальными отходами</t>
  </si>
  <si>
    <t>Параметр дифференциации тарифа</t>
  </si>
  <si>
    <t>Значение параметра дифференциации тарифа</t>
  </si>
  <si>
    <t>дата начала</t>
  </si>
  <si>
    <t>дата окончания</t>
  </si>
  <si>
    <t>Указывается наименование вида тарифа в соответствии с видами тарифов в области обращения с твердыми коммунальными отходами, предусмотренных законодательством в области обращения с твердыми коммунальными отходами.
В случае утверждения нескольких видов тарифов информация по каждому из них указывается отдельно.</t>
  </si>
  <si>
    <t>наименование тарифа</t>
  </si>
  <si>
    <t>технологическая особенность</t>
  </si>
  <si>
    <t>территория оказания услуг</t>
  </si>
  <si>
    <t>вид твердых коммунальных отходов</t>
  </si>
  <si>
    <t xml:space="preserve">класс опасности твердых коммунальных отходов </t>
  </si>
  <si>
    <t>Указывается наименование тарифа в случае утверждения нескольких видов тарифов.
В случае наличия нескольких тарифов информация по ним указывается в отдельных строках.</t>
  </si>
  <si>
    <t>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признаку.
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</si>
  <si>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</si>
  <si>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вид твердых коммунальных отходов при наличии дифференциации тарифа по виду твердых коммунальных отходов.
Значение вида твердых коммунальных отходов выбирается из перечня: Сортированные; Несортированные; Крупногабаритные.
В случае дифференциации тарифа по виду твердых коммунальных отходов информация указывается в отдельных строках</t>
  </si>
  <si>
    <t>Период действия тарифа</t>
  </si>
  <si>
    <t>Информация о величинах тарифов в области обращения с твердыми коммунальными отходами</t>
  </si>
  <si>
    <t>Форма 5.3.2</t>
  </si>
  <si>
    <r>
      <t>Форма 5.3.1 Информация о тарифах в области обращения с твердыми коммунальными отходами</t>
    </r>
    <r>
      <rPr>
        <vertAlign val="superscript"/>
        <sz val="10"/>
        <rFont val="Tahoma"/>
        <family val="2"/>
        <charset val="204"/>
      </rPr>
      <t>1</t>
    </r>
  </si>
  <si>
    <t>Форма 5.3.1</t>
  </si>
  <si>
    <t>Период действия</t>
  </si>
  <si>
    <t>Долгосрочные параметры регулирования указываются в колонке «Ссылка на документ» в виде ссылки на документ, предварительно загруженный в хранилище файлов ФГИС ЕИАС.
В случае дифференциации долгосрочных параметров регулирования информация по каждому из них указывается отдельно.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долгосрочных параметров регулирования по периодам действия тарифа информация по ним указывается в отдельных колонках.</t>
  </si>
  <si>
    <t>В колонке «Значение параметра дифференциации» 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</si>
  <si>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В колонке «Значение параметра дифференциации» указывается наименование технологической особенности в соответствии с территориальной схемой обращения с отходами при наличии дифференциации тарифа по данному признаку.
В случае дифференциации тарифов по технологическим особенностям в соответствии с территориальной схемой обращения с отходами информация указывается в отдельных строках.</t>
  </si>
  <si>
    <t>В колонке «Значение параметра дифференциации»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</si>
  <si>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В колонке «Значение параметра дифференциации» указывается вид твердых коммунальных отходов при наличии дифференциации тарифа по виду твердых коммунальных отходов.
Значение вида твердых коммунальных отходов выбирается из перечня: сортированные, несортированные, крупногабаритные.
В случае дифференциации тарифа по виду твердых коммунальных отходов информация указывается в отдельных строках.</t>
  </si>
  <si>
    <t>В колонке «Значение параметра дифференциации» указывается класс опасности твердых коммунальных отходов при наличии дифференциации тарифа по классу опасности твердых коммунальных отходов.
Значение класса опасности твердых коммунальных отходов выбирается из перечня: I, II, III, IV, V.
В случае дифференциации тарифа по классу опасности твердых коммунальных отходов информация указывается в отдельных строках.</t>
  </si>
  <si>
    <t>Годовой объем (масса) принятых твердых коммунальных отходов</t>
  </si>
  <si>
    <t>Годовой объем (масса) принятых твердых коммунальных отходов указываются в колонке «Информация».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годового объема (массы) принятых твердых коммунальных отходов по периодам действия тарифа информация по ним указывается в отдельных колонках.</t>
  </si>
  <si>
    <t>Указывается наименование вида тарифа в соответствии с видами тарифов в области обращения с твердыми коммунальными отходами, предусмотренного законодательством в области обращения с твердыми коммунальными отходами.
В случае утверждения нескольких видов тарифов информация по каждому из них указывается отдельно.</t>
  </si>
  <si>
    <t>В колонке «Значение параметра дифференциации» указывается наименование тарифа в утверждения нескольких тарифов.
В случае наличия нескольких тарифов информация по ним указывается в отдельных строках.</t>
  </si>
  <si>
    <t>Указывается класс опасности твердых коммунальных отходов при наличии дифференциации тарифа по классу опасности твердых коммунальных отходов.
Значение класса опасности твердых коммунальных отходов выбирается из перечня: I, II, III, IV, V.
В случае дифференциации тарифа по классу опасности твердых коммунальных отходов информация указывается в отдельных строках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тарифов по периодам действия тарифа информация по ним указывается в отдельных колонках.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</si>
  <si>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</si>
  <si>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</si>
  <si>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</si>
  <si>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</si>
  <si>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</si>
  <si>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</si>
  <si>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</si>
  <si>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</si>
  <si>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</si>
  <si>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</si>
  <si>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</si>
  <si>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</si>
  <si>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</si>
  <si>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</si>
  <si>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</si>
  <si>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</si>
  <si>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</si>
  <si>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</si>
  <si>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</si>
  <si>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t>3.1</t>
  </si>
  <si>
    <t>4.1</t>
  </si>
  <si>
    <t>4.1.1.1</t>
  </si>
  <si>
    <t>4.1.1.1.1</t>
  </si>
  <si>
    <t>отсутствует</t>
  </si>
  <si>
    <t>et_List_101_st</t>
  </si>
  <si>
    <t>et_List_101_ter</t>
  </si>
  <si>
    <t>et_List_101_mr</t>
  </si>
  <si>
    <t>et_List_101_mo</t>
  </si>
  <si>
    <t>Форма 1.0.1 | Форма 5.3.1</t>
  </si>
  <si>
    <t>Форма 1.0.2</t>
  </si>
  <si>
    <t>modList07</t>
  </si>
  <si>
    <t>dblList07</t>
  </si>
  <si>
    <t>modList04_1</t>
  </si>
  <si>
    <t>modList05_1</t>
  </si>
  <si>
    <t>REGION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</si>
  <si>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</si>
  <si>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</si>
  <si>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</si>
  <si>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</si>
  <si>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</si>
  <si>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</si>
  <si>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</si>
  <si>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</si>
  <si>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</si>
  <si>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</si>
  <si>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г.Байконур</t>
  </si>
  <si>
    <t>г. Москва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</si>
  <si>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</si>
  <si>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</si>
  <si>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</si>
  <si>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</si>
  <si>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</si>
  <si>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</si>
  <si>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</si>
  <si>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</si>
  <si>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</si>
  <si>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</si>
  <si>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</si>
  <si>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</si>
  <si>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</si>
  <si>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</si>
  <si>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</si>
  <si>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</si>
  <si>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</si>
  <si>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</si>
  <si>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</si>
  <si>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</si>
  <si>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</si>
  <si>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</si>
  <si>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</si>
  <si>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</si>
  <si>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</si>
  <si>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</si>
  <si>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</si>
  <si>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</si>
  <si>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</si>
  <si>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</si>
  <si>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</si>
  <si>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</si>
  <si>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</si>
  <si>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</si>
  <si>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</si>
  <si>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</si>
  <si>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</si>
  <si>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</si>
  <si>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</si>
  <si>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</si>
  <si>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</si>
  <si>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</si>
  <si>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</si>
  <si>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</si>
  <si>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</si>
  <si>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</si>
  <si>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</si>
  <si>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</si>
  <si>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</si>
  <si>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</si>
  <si>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</si>
  <si>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</si>
  <si>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</si>
  <si>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</si>
  <si>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</si>
  <si>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</si>
  <si>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</si>
  <si>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</si>
  <si>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</si>
  <si>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</si>
  <si>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</si>
  <si>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</si>
  <si>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</si>
  <si>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</si>
  <si>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</si>
  <si>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</si>
  <si>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</si>
  <si>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</si>
  <si>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</si>
  <si>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</si>
  <si>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</si>
  <si>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</si>
  <si>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</si>
  <si>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</si>
  <si>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Изменение тарифов</t>
  </si>
  <si>
    <t>Наименование органа регулирования, принявшего решение об изменении тарифов</t>
  </si>
  <si>
    <t>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</si>
  <si>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Дата внесения изменений в информацию, подлежащую раскрытию</t>
  </si>
  <si>
    <t>Проверка доступных обновлений...</t>
  </si>
  <si>
    <t>Нет доступных обновлений для отчёта с кодом FAS.JKH.OPEN.INFO.PRICE.TKO!</t>
  </si>
  <si>
    <t>ID</t>
  </si>
  <si>
    <t>LINK_NAME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</si>
  <si>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</si>
  <si>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</si>
  <si>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</si>
  <si>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ID_TARIFF_NAME</t>
  </si>
  <si>
    <t>VED_NAME</t>
  </si>
  <si>
    <t>Захоронение твердых коммунальных отходов</t>
  </si>
  <si>
    <t>Обезвреживание твердых коммунальных отходов</t>
  </si>
  <si>
    <t>Обработка твердых коммунальных отходов</t>
  </si>
  <si>
    <t>Оказание услуги по обращению с твердыми коммунальными отходами региональным оператором</t>
  </si>
  <si>
    <t>Энергетическая утилизация</t>
  </si>
  <si>
    <t>TARIFF_NAME</t>
  </si>
  <si>
    <t>ID_VED</t>
  </si>
  <si>
    <t>4214144</t>
  </si>
  <si>
    <t>Тариф на обработку твердых коммунальных отходов</t>
  </si>
  <si>
    <t>4189710</t>
  </si>
  <si>
    <t>4214145</t>
  </si>
  <si>
    <t>Единый тариф регионального оператора по обращению с твердыми коммунальными отходами</t>
  </si>
  <si>
    <t>4189711</t>
  </si>
  <si>
    <t>4214146</t>
  </si>
  <si>
    <t>Тариф на захоронение твердых коммунальных отходов</t>
  </si>
  <si>
    <t>4189708</t>
  </si>
  <si>
    <t>4214147</t>
  </si>
  <si>
    <t>Тариф на обезвреживание твердых коммунальных отходов</t>
  </si>
  <si>
    <t>4189709</t>
  </si>
  <si>
    <t>5110782</t>
  </si>
  <si>
    <t>Тариф на энергетическую утилизацию</t>
  </si>
  <si>
    <t>5110778</t>
  </si>
  <si>
    <t>01.01.2022</t>
  </si>
  <si>
    <t>31.12.2022</t>
  </si>
  <si>
    <t>2625</t>
  </si>
  <si>
    <t>26382583</t>
  </si>
  <si>
    <t>АО "Сервис-ЖКХ"</t>
  </si>
  <si>
    <t>6126101985</t>
  </si>
  <si>
    <t>612601001</t>
  </si>
  <si>
    <t>26374530</t>
  </si>
  <si>
    <t>Верхнедонское МП ПУЖКХ</t>
  </si>
  <si>
    <t>6105002888</t>
  </si>
  <si>
    <t>610501001</t>
  </si>
  <si>
    <t>26374532</t>
  </si>
  <si>
    <t>Веселовское МУП ЖКХ</t>
  </si>
  <si>
    <t>6106000636</t>
  </si>
  <si>
    <t>610601001</t>
  </si>
  <si>
    <t>26374535</t>
  </si>
  <si>
    <t>ЕМУП "Коммунальник"</t>
  </si>
  <si>
    <t>6109001290</t>
  </si>
  <si>
    <t>610901001</t>
  </si>
  <si>
    <t>26382599</t>
  </si>
  <si>
    <t>МУП "Коммунальное хозяйство"</t>
  </si>
  <si>
    <t>6146005020</t>
  </si>
  <si>
    <t>614601001</t>
  </si>
  <si>
    <t>26380988</t>
  </si>
  <si>
    <t>МУП "Коммунальщик"</t>
  </si>
  <si>
    <t>6138006126</t>
  </si>
  <si>
    <t>613801001</t>
  </si>
  <si>
    <t>26545813</t>
  </si>
  <si>
    <t>МУП "МПО ЖКХ Миллеровского района"</t>
  </si>
  <si>
    <t>6149000694</t>
  </si>
  <si>
    <t>614901001</t>
  </si>
  <si>
    <t>26822428</t>
  </si>
  <si>
    <t>МУП "Полигон"</t>
  </si>
  <si>
    <t>6119000986</t>
  </si>
  <si>
    <t>611901001</t>
  </si>
  <si>
    <t>28-10-2010 00:00:00</t>
  </si>
  <si>
    <t>27044728</t>
  </si>
  <si>
    <t>МУП "Спецавтохозяйство"</t>
  </si>
  <si>
    <t>6144000570</t>
  </si>
  <si>
    <t>614401001</t>
  </si>
  <si>
    <t>30-09-2002 00:00:00</t>
  </si>
  <si>
    <t>26382585</t>
  </si>
  <si>
    <t>МУП "Чистый город"</t>
  </si>
  <si>
    <t>6128004585</t>
  </si>
  <si>
    <t>612801001</t>
  </si>
  <si>
    <t>26374662</t>
  </si>
  <si>
    <t>МУП ВКХ РО Целинского  района</t>
  </si>
  <si>
    <t>6136000070</t>
  </si>
  <si>
    <t>613601001</t>
  </si>
  <si>
    <t>26374550</t>
  </si>
  <si>
    <t>МУП Заветинское ПЖКХ</t>
  </si>
  <si>
    <t>6110002379</t>
  </si>
  <si>
    <t>611001001</t>
  </si>
  <si>
    <t>26455241</t>
  </si>
  <si>
    <t>МУП Зерноградского городского поселения "Зерноградское ПП ЖКХ"</t>
  </si>
  <si>
    <t>6111007517</t>
  </si>
  <si>
    <t>611101001</t>
  </si>
  <si>
    <t>26458650</t>
  </si>
  <si>
    <t>МУП Кагальницкого района "УЮТ"</t>
  </si>
  <si>
    <t>6113016972</t>
  </si>
  <si>
    <t>611301001</t>
  </si>
  <si>
    <t>26374564</t>
  </si>
  <si>
    <t>МУП ПЖКХ Зимовниковского района</t>
  </si>
  <si>
    <t>6112000867</t>
  </si>
  <si>
    <t>611201001</t>
  </si>
  <si>
    <t>26455222</t>
  </si>
  <si>
    <t>Муниципальное унитарное предприятие Жилищно-коммунального хозяйства Мартыновского сельского поселения Мартыновского района</t>
  </si>
  <si>
    <t>6118000334</t>
  </si>
  <si>
    <t>611801001</t>
  </si>
  <si>
    <t>26382594</t>
  </si>
  <si>
    <t>ООО "Алмаз"</t>
  </si>
  <si>
    <t>6142019551</t>
  </si>
  <si>
    <t>614201001</t>
  </si>
  <si>
    <t>31212122</t>
  </si>
  <si>
    <t>ООО "ГК "Чистый город"</t>
  </si>
  <si>
    <t>3435085647</t>
  </si>
  <si>
    <t>772501001</t>
  </si>
  <si>
    <t>26382600</t>
  </si>
  <si>
    <t>ООО "Комбинат коммунальных предприятий"</t>
  </si>
  <si>
    <t>6147005351</t>
  </si>
  <si>
    <t>614701001</t>
  </si>
  <si>
    <t>31065004</t>
  </si>
  <si>
    <t>ООО "Полигон-Аксай"</t>
  </si>
  <si>
    <t>6102067887</t>
  </si>
  <si>
    <t>610201001</t>
  </si>
  <si>
    <t>26382596</t>
  </si>
  <si>
    <t>ООО "Спецавтотранс"</t>
  </si>
  <si>
    <t>6143057486</t>
  </si>
  <si>
    <t>614301001</t>
  </si>
  <si>
    <t>26545114</t>
  </si>
  <si>
    <t>ООО "Топливно-энергетическая компания"</t>
  </si>
  <si>
    <t>6101038273</t>
  </si>
  <si>
    <t>610101001</t>
  </si>
  <si>
    <t>27992837</t>
  </si>
  <si>
    <t>ООО "Чистота"</t>
  </si>
  <si>
    <t>6135007971</t>
  </si>
  <si>
    <t>613501001</t>
  </si>
  <si>
    <t>31382311</t>
  </si>
  <si>
    <t>ООО "Чистый Мир"</t>
  </si>
  <si>
    <t>6165215087</t>
  </si>
  <si>
    <t>616301001</t>
  </si>
  <si>
    <t>20-08-2018 00:00:00</t>
  </si>
  <si>
    <t>31204500</t>
  </si>
  <si>
    <t>ООО "Чистый город"</t>
  </si>
  <si>
    <t>6153006219</t>
  </si>
  <si>
    <t>615301001</t>
  </si>
  <si>
    <t>14-12-2017 00:00:00</t>
  </si>
  <si>
    <t>26437000</t>
  </si>
  <si>
    <t>ООО "ЭКО"</t>
  </si>
  <si>
    <t>6121995802</t>
  </si>
  <si>
    <t>612101001</t>
  </si>
  <si>
    <t>27553065</t>
  </si>
  <si>
    <t>ООО "ЭКОГРАД"</t>
  </si>
  <si>
    <t>6150067982</t>
  </si>
  <si>
    <t>615001001</t>
  </si>
  <si>
    <t>19-10-2011 00:00:00</t>
  </si>
  <si>
    <t>31180803</t>
  </si>
  <si>
    <t>ООО "ЭКОГРАД-Н"</t>
  </si>
  <si>
    <t>6150074556</t>
  </si>
  <si>
    <t>30908955</t>
  </si>
  <si>
    <t>ООО "ЭкоЦентр"</t>
  </si>
  <si>
    <t>3444177534</t>
  </si>
  <si>
    <t>770501001</t>
  </si>
  <si>
    <t>31211923</t>
  </si>
  <si>
    <t>ООО "Экосервис"</t>
  </si>
  <si>
    <t>6141047531</t>
  </si>
  <si>
    <t>616701001</t>
  </si>
  <si>
    <t>28795430</t>
  </si>
  <si>
    <t>ООО "Экострой-Дон"</t>
  </si>
  <si>
    <t>6125028860</t>
  </si>
  <si>
    <t>612501001</t>
  </si>
  <si>
    <t>09-03-2010 00:00:00</t>
  </si>
  <si>
    <t>31212002</t>
  </si>
  <si>
    <t>ООО "Экотранс"</t>
  </si>
  <si>
    <t>6623121815</t>
  </si>
  <si>
    <t>616401001</t>
  </si>
  <si>
    <t>31455223</t>
  </si>
  <si>
    <t>ООО "Экотранс-Про"</t>
  </si>
  <si>
    <t>6164130377</t>
  </si>
  <si>
    <t>30350089</t>
  </si>
  <si>
    <t>ООО "Южный город"</t>
  </si>
  <si>
    <t>6162050599</t>
  </si>
  <si>
    <t>616801001</t>
  </si>
  <si>
    <t>TKO</t>
  </si>
  <si>
    <t>Азовский район</t>
  </si>
  <si>
    <t>60601000</t>
  </si>
  <si>
    <t>Александровское сельское поселение</t>
  </si>
  <si>
    <t>60601405</t>
  </si>
  <si>
    <t>Елизаветинское сельское поселение</t>
  </si>
  <si>
    <t>60601410</t>
  </si>
  <si>
    <t>Елизаветовское сельское поселение</t>
  </si>
  <si>
    <t>60601420</t>
  </si>
  <si>
    <t>Задонское сельское поселение</t>
  </si>
  <si>
    <t>60601425</t>
  </si>
  <si>
    <t>Кагальницкое сельское поселение</t>
  </si>
  <si>
    <t>60601430</t>
  </si>
  <si>
    <t>Калиновское сельское поселение</t>
  </si>
  <si>
    <t>60601435</t>
  </si>
  <si>
    <t>Красносадовское сельское поселение</t>
  </si>
  <si>
    <t>60601438</t>
  </si>
  <si>
    <t>Круглянское сельское поселение</t>
  </si>
  <si>
    <t>60601440</t>
  </si>
  <si>
    <t>Кугейское сельское поселение</t>
  </si>
  <si>
    <t>60601444</t>
  </si>
  <si>
    <t>Кулешовское сельское поселение</t>
  </si>
  <si>
    <t>60601448</t>
  </si>
  <si>
    <t>Маргаритовское сельское поселение</t>
  </si>
  <si>
    <t>60601452</t>
  </si>
  <si>
    <t>Новоалександровское сельское поселение</t>
  </si>
  <si>
    <t>60601455</t>
  </si>
  <si>
    <t>Обильненское сельское поселение</t>
  </si>
  <si>
    <t>60601458</t>
  </si>
  <si>
    <t>Отрадовское сельское поселение</t>
  </si>
  <si>
    <t>60601460</t>
  </si>
  <si>
    <t>Пешковское сельское поселение</t>
  </si>
  <si>
    <t>60601463</t>
  </si>
  <si>
    <t>Рогожкинское сельское поселение</t>
  </si>
  <si>
    <t>60601472</t>
  </si>
  <si>
    <t>Самарское сельское поселение</t>
  </si>
  <si>
    <t>60601476</t>
  </si>
  <si>
    <t>Семибалковское сельское поселение</t>
  </si>
  <si>
    <t>60601480</t>
  </si>
  <si>
    <t>Аксайский район</t>
  </si>
  <si>
    <t>60602000</t>
  </si>
  <si>
    <t>Аксайское городское поселение</t>
  </si>
  <si>
    <t>60602101</t>
  </si>
  <si>
    <t>Большелогское сельское поселение</t>
  </si>
  <si>
    <t>60602405</t>
  </si>
  <si>
    <t>Верхнеподпольненское сельское поселение</t>
  </si>
  <si>
    <t>60602410</t>
  </si>
  <si>
    <t>Грушевское сельское поселение</t>
  </si>
  <si>
    <t>60602415</t>
  </si>
  <si>
    <t>Истоминское сельское поселение</t>
  </si>
  <si>
    <t>60602420</t>
  </si>
  <si>
    <t>Ленинское сельское поселение</t>
  </si>
  <si>
    <t>60602423</t>
  </si>
  <si>
    <t>Мишкинское сельское поселение</t>
  </si>
  <si>
    <t>60602425</t>
  </si>
  <si>
    <t>Ольгинское сельское поселение</t>
  </si>
  <si>
    <t>60602447</t>
  </si>
  <si>
    <t>Рассветовское сельское поселение</t>
  </si>
  <si>
    <t>60602458</t>
  </si>
  <si>
    <t>Старочеркасское сельское поселение</t>
  </si>
  <si>
    <t>60602462</t>
  </si>
  <si>
    <t>Щепкинское сельское поселение</t>
  </si>
  <si>
    <t>60602436</t>
  </si>
  <si>
    <t>Багаевский район</t>
  </si>
  <si>
    <t>60605000</t>
  </si>
  <si>
    <t>Ажиновское сельское поселение</t>
  </si>
  <si>
    <t>60605402</t>
  </si>
  <si>
    <t>Багаевское сельское поселение</t>
  </si>
  <si>
    <t>60605405</t>
  </si>
  <si>
    <t>Елкинское сельское поселение</t>
  </si>
  <si>
    <t>60605415</t>
  </si>
  <si>
    <t>Красненское сельское поселение</t>
  </si>
  <si>
    <t>60605420</t>
  </si>
  <si>
    <t>Манычское сельское поселение</t>
  </si>
  <si>
    <t>60605440</t>
  </si>
  <si>
    <t>Белокалитвинский район</t>
  </si>
  <si>
    <t>60606000</t>
  </si>
  <si>
    <t>Белокалитвинское городское поселение</t>
  </si>
  <si>
    <t>60606101</t>
  </si>
  <si>
    <t>Богураевское сельское поселение</t>
  </si>
  <si>
    <t>60606410</t>
  </si>
  <si>
    <t>Горняцкое сельское поселение</t>
  </si>
  <si>
    <t>60606417</t>
  </si>
  <si>
    <t>Грушево-Дубовское сельское поселение</t>
  </si>
  <si>
    <t>60606420</t>
  </si>
  <si>
    <t>Ильинское сельское поселение</t>
  </si>
  <si>
    <t>60606430</t>
  </si>
  <si>
    <t>Коксовское сельское поселение</t>
  </si>
  <si>
    <t>60606433</t>
  </si>
  <si>
    <t>Краснодонецкое сельское поселение</t>
  </si>
  <si>
    <t>60606435</t>
  </si>
  <si>
    <t>Литвиновское сельское поселение</t>
  </si>
  <si>
    <t>60606445</t>
  </si>
  <si>
    <t>Нижнепоповское сельское поселение</t>
  </si>
  <si>
    <t>60606450</t>
  </si>
  <si>
    <t>Рудаковское сельское поселение</t>
  </si>
  <si>
    <t>60606440</t>
  </si>
  <si>
    <t>Синегорское сельское поселение</t>
  </si>
  <si>
    <t>60606459</t>
  </si>
  <si>
    <t>Шолоховское городское поселение</t>
  </si>
  <si>
    <t>60606102</t>
  </si>
  <si>
    <t>Боковский район</t>
  </si>
  <si>
    <t>60607000</t>
  </si>
  <si>
    <t>Боковское сельское поселение</t>
  </si>
  <si>
    <t>60607411</t>
  </si>
  <si>
    <t>Верхнечирское сельское поселение</t>
  </si>
  <si>
    <t>60607422</t>
  </si>
  <si>
    <t>Грачевское сельское поселение</t>
  </si>
  <si>
    <t>60607433</t>
  </si>
  <si>
    <t>Земцовское сельское поселение</t>
  </si>
  <si>
    <t>60607455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</si>
  <si>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</si>
  <si>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</si>
  <si>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</si>
  <si>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</si>
  <si>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</si>
  <si>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</si>
  <si>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Верхнедонской район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</si>
  <si>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</si>
  <si>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</si>
  <si>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</si>
  <si>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</si>
  <si>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</si>
  <si>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</si>
  <si>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</si>
  <si>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</si>
  <si>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</si>
  <si>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</si>
  <si>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</si>
  <si>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</si>
  <si>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</si>
  <si>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</si>
  <si>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</si>
  <si>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</si>
  <si>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</si>
  <si>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</si>
  <si>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</si>
  <si>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</si>
  <si>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</si>
  <si>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Веселовский район</t>
  </si>
  <si>
    <t>60609000</t>
  </si>
  <si>
    <t>Верхнесоленовское сельское поселение</t>
  </si>
  <si>
    <t>60609409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</si>
  <si>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</si>
  <si>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</si>
  <si>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</si>
  <si>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</si>
  <si>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</si>
  <si>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</si>
  <si>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Волгодонской район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</si>
  <si>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</si>
  <si>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</si>
  <si>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</si>
  <si>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</si>
  <si>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</si>
  <si>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</si>
  <si>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</si>
  <si>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</si>
  <si>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</si>
  <si>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</si>
  <si>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</si>
  <si>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</si>
  <si>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</si>
  <si>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</si>
  <si>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</si>
  <si>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Город Азов</t>
  </si>
  <si>
    <t>60704000</t>
  </si>
  <si>
    <t>Город Батайск</t>
  </si>
  <si>
    <t>60707000</t>
  </si>
  <si>
    <t>Город Волгодонск</t>
  </si>
  <si>
    <t>60712000</t>
  </si>
  <si>
    <t>Город Гуково</t>
  </si>
  <si>
    <t>60715000</t>
  </si>
  <si>
    <t>Город Донецк</t>
  </si>
  <si>
    <t>60717000</t>
  </si>
  <si>
    <t>Город Зверево</t>
  </si>
  <si>
    <t>60718000</t>
  </si>
  <si>
    <t>Город Каменск-Шахтинский</t>
  </si>
  <si>
    <t>60719000</t>
  </si>
  <si>
    <t>Город Новочеркасск</t>
  </si>
  <si>
    <t>60727000</t>
  </si>
  <si>
    <t>Город Новошахтинск</t>
  </si>
  <si>
    <t>60730000</t>
  </si>
  <si>
    <t>Город Ростов-на-Дону</t>
  </si>
  <si>
    <t>60701000</t>
  </si>
  <si>
    <t>Город Таганрог</t>
  </si>
  <si>
    <t>60737000</t>
  </si>
  <si>
    <t>Город Шахты</t>
  </si>
  <si>
    <t>60740000</t>
  </si>
  <si>
    <t>Дубовский район</t>
  </si>
  <si>
    <t>60613000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</si>
  <si>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</si>
  <si>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</si>
  <si>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</si>
  <si>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</si>
  <si>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</si>
  <si>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</si>
  <si>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</si>
  <si>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</si>
  <si>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</si>
  <si>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</si>
  <si>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</si>
  <si>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</si>
  <si>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</si>
  <si>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</si>
  <si>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</si>
  <si>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</si>
  <si>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</si>
  <si>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</si>
  <si>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</si>
  <si>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</si>
  <si>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</si>
  <si>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</si>
  <si>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</si>
  <si>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</si>
  <si>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Егорлыкский район</t>
  </si>
  <si>
    <t>60615000</t>
  </si>
  <si>
    <t>Балко-Грузское сельское поселение</t>
  </si>
  <si>
    <t>60615410</t>
  </si>
  <si>
    <t>Войновское сельское поселение</t>
  </si>
  <si>
    <t>60615415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</si>
  <si>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</si>
  <si>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</si>
  <si>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</si>
  <si>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</si>
  <si>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</si>
  <si>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</si>
  <si>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</si>
  <si>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</si>
  <si>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</si>
  <si>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</si>
  <si>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</si>
  <si>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</si>
  <si>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</si>
  <si>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Заветинский район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</si>
  <si>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</si>
  <si>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</si>
  <si>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</si>
  <si>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</si>
  <si>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</si>
  <si>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</si>
  <si>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</si>
  <si>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</si>
  <si>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</si>
  <si>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</si>
  <si>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</si>
  <si>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</si>
  <si>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</si>
  <si>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</si>
  <si>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</si>
  <si>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</si>
  <si>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</si>
  <si>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</si>
  <si>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</si>
  <si>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Зерноградский район</t>
  </si>
  <si>
    <t>60618000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</si>
  <si>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</si>
  <si>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</si>
  <si>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</si>
  <si>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</si>
  <si>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</si>
  <si>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</si>
  <si>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</si>
  <si>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</si>
  <si>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</si>
  <si>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</si>
  <si>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</si>
  <si>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</si>
  <si>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</si>
  <si>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</si>
  <si>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</si>
  <si>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</si>
  <si>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</si>
  <si>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Зимовниковский район</t>
  </si>
  <si>
    <t>60619000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</si>
  <si>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</si>
  <si>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</si>
  <si>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</si>
  <si>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</si>
  <si>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</si>
  <si>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</si>
  <si>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</si>
  <si>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</si>
  <si>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</si>
  <si>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</si>
  <si>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</si>
  <si>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</si>
  <si>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</si>
  <si>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</si>
  <si>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</si>
  <si>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</si>
  <si>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</si>
  <si>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</si>
  <si>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</si>
  <si>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</si>
  <si>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</si>
  <si>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Кагальницкий район</t>
  </si>
  <si>
    <t>60622000</t>
  </si>
  <si>
    <t>Иваново-Шамшевское сельское поселение</t>
  </si>
  <si>
    <t>60622412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</si>
  <si>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</si>
  <si>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</si>
  <si>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</si>
  <si>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</si>
  <si>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</si>
  <si>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</si>
  <si>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</si>
  <si>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</si>
  <si>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</si>
  <si>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</si>
  <si>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</si>
  <si>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</si>
  <si>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Каменский район</t>
  </si>
  <si>
    <t>60623000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</si>
  <si>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</si>
  <si>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</si>
  <si>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</si>
  <si>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</si>
  <si>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</si>
  <si>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</si>
  <si>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</si>
  <si>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</si>
  <si>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</si>
  <si>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</si>
  <si>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</si>
  <si>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</si>
  <si>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</si>
  <si>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</si>
  <si>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</si>
  <si>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</si>
  <si>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</si>
  <si>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</si>
  <si>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</si>
  <si>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</si>
  <si>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</si>
  <si>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</si>
  <si>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</si>
  <si>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</si>
  <si>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Кашарский район</t>
  </si>
  <si>
    <t>60624000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</si>
  <si>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</si>
  <si>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</si>
  <si>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</si>
  <si>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</si>
  <si>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</si>
  <si>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</si>
  <si>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</si>
  <si>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</si>
  <si>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</si>
  <si>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</si>
  <si>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</si>
  <si>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</si>
  <si>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</si>
  <si>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</si>
  <si>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</si>
  <si>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</si>
  <si>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</si>
  <si>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</si>
  <si>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</si>
  <si>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</si>
  <si>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Константиновский район</t>
  </si>
  <si>
    <t>60625000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</si>
  <si>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</si>
  <si>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</si>
  <si>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</si>
  <si>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</si>
  <si>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</si>
  <si>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</si>
  <si>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</si>
  <si>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</si>
  <si>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</si>
  <si>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</si>
  <si>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</si>
  <si>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</si>
  <si>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</si>
  <si>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</si>
  <si>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Красносулинский район</t>
  </si>
  <si>
    <t>60626000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</si>
  <si>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</si>
  <si>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</si>
  <si>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</si>
  <si>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</si>
  <si>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</si>
  <si>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</si>
  <si>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</si>
  <si>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</si>
  <si>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</si>
  <si>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</si>
  <si>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</si>
  <si>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</si>
  <si>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</si>
  <si>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</si>
  <si>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</si>
  <si>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</si>
  <si>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</si>
  <si>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</si>
  <si>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</si>
  <si>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</si>
  <si>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</si>
  <si>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</si>
  <si>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</si>
  <si>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</si>
  <si>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</si>
  <si>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</si>
  <si>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</si>
  <si>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</si>
  <si>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Куйбышевский район</t>
  </si>
  <si>
    <t>60627000</t>
  </si>
  <si>
    <t>Кринично-Лугское сельское поселение</t>
  </si>
  <si>
    <t>60627404</t>
  </si>
  <si>
    <t>Куйбышевское сельское поселение</t>
  </si>
  <si>
    <t>60627405</t>
  </si>
  <si>
    <t>Лысогорское сельское поселение</t>
  </si>
  <si>
    <t>60627410</t>
  </si>
  <si>
    <t>Мартыновский район</t>
  </si>
  <si>
    <t>60630000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</si>
  <si>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</si>
  <si>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</si>
  <si>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</si>
  <si>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</si>
  <si>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</si>
  <si>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</si>
  <si>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</si>
  <si>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</si>
  <si>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</si>
  <si>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</si>
  <si>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</si>
  <si>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</si>
  <si>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</si>
  <si>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</si>
  <si>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</si>
  <si>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</si>
  <si>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</si>
  <si>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</si>
  <si>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Матвеево-Курганский район</t>
  </si>
  <si>
    <t>60631000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</si>
  <si>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</si>
  <si>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</si>
  <si>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</si>
  <si>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</si>
  <si>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</si>
  <si>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</si>
  <si>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</si>
  <si>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</si>
  <si>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</si>
  <si>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</si>
  <si>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</si>
  <si>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</si>
  <si>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</si>
  <si>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</si>
  <si>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</si>
  <si>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</si>
  <si>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Миллеровский район</t>
  </si>
  <si>
    <t>60632000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</si>
  <si>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</si>
  <si>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</si>
  <si>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</si>
  <si>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</si>
  <si>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</si>
  <si>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</si>
  <si>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</si>
  <si>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</si>
  <si>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</si>
  <si>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</si>
  <si>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</si>
  <si>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</si>
  <si>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</si>
  <si>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</si>
  <si>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</si>
  <si>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</si>
  <si>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</si>
  <si>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</si>
  <si>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</si>
  <si>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</si>
  <si>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</si>
  <si>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</si>
  <si>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</si>
  <si>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</si>
  <si>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</si>
  <si>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Милютинский район</t>
  </si>
  <si>
    <t>60633000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</si>
  <si>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</si>
  <si>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</si>
  <si>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</si>
  <si>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</si>
  <si>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</si>
  <si>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</si>
  <si>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</si>
  <si>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</si>
  <si>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</si>
  <si>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</si>
  <si>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</si>
  <si>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</si>
  <si>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</si>
  <si>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</si>
  <si>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Морозовский район</t>
  </si>
  <si>
    <t>60634000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</si>
  <si>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</si>
  <si>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</si>
  <si>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</si>
  <si>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</si>
  <si>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</si>
  <si>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</si>
  <si>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</si>
  <si>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</si>
  <si>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</si>
  <si>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</si>
  <si>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</si>
  <si>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</si>
  <si>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</si>
  <si>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</si>
  <si>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</si>
  <si>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</si>
  <si>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</si>
  <si>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</si>
  <si>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Мясниковский район</t>
  </si>
  <si>
    <t>60635000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</si>
  <si>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</si>
  <si>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</si>
  <si>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</si>
  <si>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</si>
  <si>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</si>
  <si>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</si>
  <si>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</si>
  <si>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</si>
  <si>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</si>
  <si>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</si>
  <si>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</si>
  <si>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</si>
  <si>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</si>
  <si>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Неклиновский район</t>
  </si>
  <si>
    <t>60636000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</si>
  <si>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</si>
  <si>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</si>
  <si>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</si>
  <si>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</si>
  <si>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</si>
  <si>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</si>
  <si>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</si>
  <si>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</si>
  <si>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</si>
  <si>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</si>
  <si>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</si>
  <si>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</si>
  <si>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</si>
  <si>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</si>
  <si>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</si>
  <si>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</si>
  <si>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</si>
  <si>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</si>
  <si>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</si>
  <si>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</si>
  <si>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</si>
  <si>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</si>
  <si>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</si>
  <si>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Приморское сельское поселение</t>
  </si>
  <si>
    <t>60636452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</si>
  <si>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</si>
  <si>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</si>
  <si>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</si>
  <si>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</si>
  <si>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</si>
  <si>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</si>
  <si>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</si>
  <si>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</si>
  <si>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</si>
  <si>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</si>
  <si>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Обливский район</t>
  </si>
  <si>
    <t>60640000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</si>
  <si>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</si>
  <si>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</si>
  <si>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</si>
  <si>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</si>
  <si>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</si>
  <si>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</si>
  <si>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</si>
  <si>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</si>
  <si>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Обливское сельское поселение</t>
  </si>
  <si>
    <t>60640420</t>
  </si>
  <si>
    <t>Солонецкое сельское поселение</t>
  </si>
  <si>
    <t>60640430</t>
  </si>
  <si>
    <t>Октябрьский район</t>
  </si>
  <si>
    <t>60641000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</si>
  <si>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</si>
  <si>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</si>
  <si>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</si>
  <si>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</si>
  <si>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</si>
  <si>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</si>
  <si>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</si>
  <si>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</si>
  <si>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</si>
  <si>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</si>
  <si>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</si>
  <si>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</si>
  <si>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</si>
  <si>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</si>
  <si>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</si>
  <si>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</si>
  <si>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</si>
  <si>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</si>
  <si>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</si>
  <si>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</si>
  <si>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Персиановское сельское поселение</t>
  </si>
  <si>
    <t>60641450</t>
  </si>
  <si>
    <t>Орловский район</t>
  </si>
  <si>
    <t>60642000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</si>
  <si>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</si>
  <si>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</si>
  <si>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</si>
  <si>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</si>
  <si>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</si>
  <si>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</si>
  <si>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</si>
  <si>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</si>
  <si>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</si>
  <si>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</si>
  <si>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</si>
  <si>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</si>
  <si>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</si>
  <si>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60642446</t>
  </si>
  <si>
    <t>Островянское сельское поселение</t>
  </si>
  <si>
    <t>60642448</t>
  </si>
  <si>
    <t>60642452</t>
  </si>
  <si>
    <t>Песчанокопский район</t>
  </si>
  <si>
    <t>60644000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</si>
  <si>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</si>
  <si>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</si>
  <si>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</si>
  <si>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</si>
  <si>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</si>
  <si>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</si>
  <si>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</si>
  <si>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</si>
  <si>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</si>
  <si>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</si>
  <si>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</si>
  <si>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</si>
  <si>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</si>
  <si>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</si>
  <si>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</si>
  <si>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</si>
  <si>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</si>
  <si>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Пролетарский район</t>
  </si>
  <si>
    <t>60645000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</si>
  <si>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</si>
  <si>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</si>
  <si>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</si>
  <si>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</si>
  <si>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</si>
  <si>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</si>
  <si>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</si>
  <si>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</si>
  <si>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</si>
  <si>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</si>
  <si>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</si>
  <si>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</si>
  <si>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</si>
  <si>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</si>
  <si>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</si>
  <si>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</si>
  <si>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</si>
  <si>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</si>
  <si>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</si>
  <si>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Ремонтненский район</t>
  </si>
  <si>
    <t>60647000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</si>
  <si>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</si>
  <si>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</si>
  <si>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</si>
  <si>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</si>
  <si>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</si>
  <si>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</si>
  <si>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</si>
  <si>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</si>
  <si>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</si>
  <si>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</si>
  <si>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</si>
  <si>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</si>
  <si>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</si>
  <si>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</si>
  <si>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</si>
  <si>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Ремонтненское сельское поселение</t>
  </si>
  <si>
    <t>60647472</t>
  </si>
  <si>
    <t>Родионово-Несветайский район</t>
  </si>
  <si>
    <t>60648000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</si>
  <si>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</si>
  <si>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</si>
  <si>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</si>
  <si>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</si>
  <si>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</si>
  <si>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</si>
  <si>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</si>
  <si>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</si>
  <si>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Родионово-Несветайское сельское поселение</t>
  </si>
  <si>
    <t>60648447</t>
  </si>
  <si>
    <t>Сальский район</t>
  </si>
  <si>
    <t>60650000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</si>
  <si>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</si>
  <si>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</si>
  <si>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</si>
  <si>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</si>
  <si>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</si>
  <si>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</si>
  <si>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</si>
  <si>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</si>
  <si>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</si>
  <si>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</si>
  <si>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</si>
  <si>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</si>
  <si>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</si>
  <si>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</si>
  <si>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</si>
  <si>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</si>
  <si>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</si>
  <si>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</si>
  <si>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</si>
  <si>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Семикаракорский район</t>
  </si>
  <si>
    <t>60651000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</si>
  <si>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</si>
  <si>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</si>
  <si>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</si>
  <si>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</si>
  <si>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</si>
  <si>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</si>
  <si>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</si>
  <si>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</si>
  <si>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</si>
  <si>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</si>
  <si>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</si>
  <si>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</si>
  <si>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</si>
  <si>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</si>
  <si>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</si>
  <si>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</si>
  <si>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</si>
  <si>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</si>
  <si>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</si>
  <si>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</si>
  <si>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Советский район</t>
  </si>
  <si>
    <t>60652000</t>
  </si>
  <si>
    <t>Калач-Куртлакское сельское поселение</t>
  </si>
  <si>
    <t>60652414</t>
  </si>
  <si>
    <t>Советское сельское поселение</t>
  </si>
  <si>
    <t>60652426</t>
  </si>
  <si>
    <t>Чирское сельское поселение</t>
  </si>
  <si>
    <t>60652437</t>
  </si>
  <si>
    <t>Тарасовский район</t>
  </si>
  <si>
    <t>60653000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</si>
  <si>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</si>
  <si>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</si>
  <si>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</si>
  <si>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</si>
  <si>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</si>
  <si>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</si>
  <si>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</si>
  <si>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</si>
  <si>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</si>
  <si>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</si>
  <si>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</si>
  <si>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</si>
  <si>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</si>
  <si>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</si>
  <si>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</si>
  <si>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</si>
  <si>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</si>
  <si>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Тарасовское сельское поселение</t>
  </si>
  <si>
    <t>60653453</t>
  </si>
  <si>
    <t>Тацинский район</t>
  </si>
  <si>
    <t>60654000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</si>
  <si>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</si>
  <si>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</si>
  <si>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</si>
  <si>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</si>
  <si>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</si>
  <si>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</si>
  <si>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</si>
  <si>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</si>
  <si>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</si>
  <si>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</si>
  <si>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</si>
  <si>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</si>
  <si>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</si>
  <si>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</si>
  <si>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</si>
  <si>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</si>
  <si>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Тацинское сельское поселение</t>
  </si>
  <si>
    <t>60654465</t>
  </si>
  <si>
    <t>Углегорское сельское поселение</t>
  </si>
  <si>
    <t>60654467</t>
  </si>
  <si>
    <t>Усть-Донецкий район</t>
  </si>
  <si>
    <t>60655000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</si>
  <si>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</si>
  <si>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</si>
  <si>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</si>
  <si>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</si>
  <si>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</si>
  <si>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</si>
  <si>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</si>
  <si>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</si>
  <si>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</si>
  <si>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</si>
  <si>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</si>
  <si>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</si>
  <si>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</si>
  <si>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Усть-Донецкое городское поселение</t>
  </si>
  <si>
    <t>60655151</t>
  </si>
  <si>
    <t>Целинский район</t>
  </si>
  <si>
    <t>60656000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</si>
  <si>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</si>
  <si>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</si>
  <si>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</si>
  <si>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</si>
  <si>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</si>
  <si>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</si>
  <si>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</si>
  <si>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</si>
  <si>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</si>
  <si>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</si>
  <si>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</si>
  <si>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</si>
  <si>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Целинское сельское поселение</t>
  </si>
  <si>
    <t>60656455</t>
  </si>
  <si>
    <t>60656460</t>
  </si>
  <si>
    <t>Цимлянский район</t>
  </si>
  <si>
    <t>60657000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</si>
  <si>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</si>
  <si>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</si>
  <si>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</si>
  <si>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</si>
  <si>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</si>
  <si>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</si>
  <si>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</si>
  <si>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</si>
  <si>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</si>
  <si>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</si>
  <si>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</si>
  <si>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Цимлянское городское поселение</t>
  </si>
  <si>
    <t>60657101</t>
  </si>
  <si>
    <t>Чертковский район</t>
  </si>
  <si>
    <t>60658000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</si>
  <si>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</si>
  <si>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</si>
  <si>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</si>
  <si>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</si>
  <si>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</si>
  <si>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</si>
  <si>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</si>
  <si>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</si>
  <si>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</si>
  <si>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</si>
  <si>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</si>
  <si>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</si>
  <si>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</si>
  <si>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</si>
  <si>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</si>
  <si>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</si>
  <si>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</si>
  <si>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</si>
  <si>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</si>
  <si>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</si>
  <si>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</si>
  <si>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</si>
  <si>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</si>
  <si>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</si>
  <si>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</si>
  <si>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</si>
  <si>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Шолоховский район</t>
  </si>
  <si>
    <t>60659000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</si>
  <si>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</si>
  <si>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</si>
  <si>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</si>
  <si>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</si>
  <si>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</si>
  <si>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</si>
  <si>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</si>
  <si>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</si>
  <si>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</si>
  <si>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</si>
  <si>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</si>
  <si>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</si>
  <si>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</si>
  <si>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</si>
  <si>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</si>
  <si>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</si>
  <si>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</si>
  <si>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РСТ по РО</t>
  </si>
  <si>
    <t>20.12.2021</t>
  </si>
  <si>
    <t>71/70</t>
  </si>
  <si>
    <t>Официальный интернет - портал правовой информации pravo.donland.ru от 20.12.2021г. №614520212220042</t>
  </si>
  <si>
    <t>тариф указан без НДС</t>
  </si>
  <si>
    <t>347660 РО, Егорлыкский р-он, ст.Егорлыкская, ул. Орджоникидзе, 59</t>
  </si>
  <si>
    <t>Угроватый Василий Алексеевич</t>
  </si>
  <si>
    <t>Парамонова Людмила Анатольевна</t>
  </si>
  <si>
    <t>Гл. экономист</t>
  </si>
  <si>
    <t>8 (86370) 22833</t>
  </si>
  <si>
    <t>emup_ekonom@mail.ru</t>
  </si>
  <si>
    <t>корректировка предельных тарифов в области обращения с ТКО</t>
  </si>
  <si>
    <t>без дифференциации</t>
  </si>
  <si>
    <t>4.1.1</t>
  </si>
  <si>
    <t>Егорлыкский район (60615000)</t>
  </si>
  <si>
    <t>30.06.2022</t>
  </si>
  <si>
    <t>01.07.2022</t>
  </si>
  <si>
    <t>04.01.2022 9:55:44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</si>
</sst>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&quot;$&quot;#,##0_);[Red]\(&quot;$&quot;#,##0\)"/>
    <numFmt numFmtId="167" formatCode="#,##0.000"/>
    <numFmt numFmtId="168" formatCode="_-* #,##0.00[$€-1]_-;\-* #,##0.00[$€-1]_-;_-* &quot;-&quot;??[$€-1]_-"/>
    <numFmt numFmtId="169" formatCode="#,##0.0"/>
    <numFmt numFmtId="170" formatCode="#,##0.0000"/>
  </numFmts>
  <fonts count="101">
    <font>
      <sz val="9"/>
      <color indexed="8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color indexed="60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vertAlign val="superscript"/>
      <sz val="10"/>
      <name val="Tahoma"/>
      <family val="2"/>
      <charset val="204"/>
    </font>
    <font>
      <sz val="9"/>
      <color indexed="62"/>
      <name val="Tahoma"/>
      <family val="2"/>
      <charset val="204"/>
    </font>
    <font>
      <sz val="8"/>
      <color indexed="8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12"/>
      <name val="Tahoma"/>
      <family val="2"/>
      <charset val="204"/>
    </font>
    <font>
      <sz val="12"/>
      <color indexed="9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ahoma"/>
      <family val="2"/>
      <charset val="204"/>
    </font>
    <font>
      <sz val="15"/>
      <color indexed="8"/>
      <name val="Tahoma"/>
      <family val="2"/>
      <charset val="204"/>
    </font>
    <font>
      <u/>
      <sz val="20"/>
      <color indexed="56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11"/>
      <color indexed="8"/>
      <name val="Calibri"/>
      <family val="2"/>
    </font>
    <font>
      <sz val="9"/>
      <color indexed="9"/>
      <name val="Tahoma"/>
      <family val="2"/>
      <charset val="204"/>
    </font>
    <font>
      <sz val="11"/>
      <color indexed="9"/>
      <name val="Wingdings 2"/>
      <family val="1"/>
      <charset val="2"/>
    </font>
    <font>
      <sz val="1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5"/>
      <color indexed="9"/>
      <name val="Tahoma"/>
      <family val="2"/>
      <charset val="204"/>
    </font>
    <font>
      <sz val="15"/>
      <name val="Tahoma"/>
      <family val="2"/>
      <charset val="204"/>
    </font>
    <font>
      <sz val="11"/>
      <color indexed="9"/>
      <name val="Calibri"/>
      <family val="2"/>
    </font>
    <font>
      <b/>
      <sz val="15"/>
      <name val="Tahoma"/>
      <family val="2"/>
      <charset val="204"/>
    </font>
    <font>
      <sz val="1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theme="0"/>
      <name val="Tahoma"/>
      <family val="2"/>
      <charset val="204"/>
    </font>
    <font>
      <sz val="1"/>
      <color theme="0"/>
      <name val="Wingdings 2"/>
      <family val="1"/>
      <charset val="2"/>
    </font>
    <font>
      <sz val="9"/>
      <color theme="0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name val="Tahoma"/>
      <family val="2"/>
      <charset val="204"/>
    </font>
    <font>
      <sz val="1"/>
      <color indexed="10"/>
      <name val="Tahoma"/>
      <family val="2"/>
      <charset val="204"/>
    </font>
    <font>
      <b/>
      <sz val="1"/>
      <name val="Tahoma"/>
      <family val="2"/>
      <charset val="204"/>
    </font>
    <font>
      <sz val="18"/>
      <name val="Tahoma"/>
      <family val="2"/>
      <charset val="204"/>
    </font>
    <font>
      <b/>
      <sz val="9"/>
      <color indexed="9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55"/>
      <name val="Tahoma"/>
      <family val="2"/>
      <charset val="204"/>
    </font>
    <font>
      <sz val="11"/>
      <color indexed="8"/>
      <name val="Tahoma"/>
      <family val="2"/>
      <charset val="204"/>
    </font>
    <font>
      <vertAlign val="superscript"/>
      <sz val="9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sz val="3"/>
      <color theme="0"/>
      <name val="Tahoma"/>
      <family val="2"/>
      <charset val="204"/>
    </font>
    <font>
      <sz val="11"/>
      <name val="Webdings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indexed="55"/>
      <name val="Tahoma"/>
      <family val="2"/>
      <charset val="204"/>
    </font>
    <font>
      <sz val="1"/>
      <color indexed="62"/>
      <name val="Tahoma"/>
      <family val="2"/>
      <charset val="204"/>
    </font>
    <font>
      <sz val="9"/>
      <color theme="0"/>
      <name val="Wingdings 2"/>
      <family val="1"/>
      <charset val="2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23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23"/>
      </right>
      <top/>
      <bottom style="thin">
        <color indexed="55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C0C0C0"/>
      </top>
      <bottom/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10">
    <xf numFmtId="49" fontId="0" fillId="0" borderId="0" applyBorder="0">
      <alignment vertical="top"/>
    </xf>
    <xf numFmtId="0" fontId="2" fillId="0" borderId="0"/>
    <xf numFmtId="168" fontId="2" fillId="0" borderId="0"/>
    <xf numFmtId="0" fontId="38" fillId="0" borderId="0"/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38" fontId="28" fillId="0" borderId="0">
      <alignment vertical="top"/>
    </xf>
    <xf numFmtId="166" fontId="3" fillId="0" borderId="0" applyFont="0" applyFill="0" applyBorder="0" applyAlignment="0" applyProtection="0"/>
    <xf numFmtId="169" fontId="5" fillId="2" borderId="0">
      <protection locked="0"/>
    </xf>
    <xf numFmtId="0" fontId="15" fillId="0" borderId="0" applyFill="0" applyBorder="0" applyProtection="0">
      <alignment vertical="center"/>
    </xf>
    <xf numFmtId="167" fontId="5" fillId="2" borderId="0">
      <protection locked="0"/>
    </xf>
    <xf numFmtId="170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7" fillId="4" borderId="2" applyNumberFormat="0">
      <alignment horizontal="center" vertical="center"/>
    </xf>
    <xf numFmtId="0" fontId="13" fillId="5" borderId="1" applyNumberFormat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6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0" fontId="21" fillId="0" borderId="0"/>
    <xf numFmtId="0" fontId="63" fillId="0" borderId="0"/>
    <xf numFmtId="0" fontId="1" fillId="0" borderId="0"/>
    <xf numFmtId="0" fontId="1" fillId="0" borderId="0"/>
    <xf numFmtId="0" fontId="36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6" fillId="0" borderId="0" applyBorder="0">
      <alignment vertical="top"/>
    </xf>
    <xf numFmtId="49" fontId="5" fillId="6" borderId="0" applyBorder="0">
      <alignment vertical="top"/>
    </xf>
    <xf numFmtId="49" fontId="5" fillId="6" borderId="0" applyBorder="0">
      <alignment vertical="top"/>
    </xf>
    <xf numFmtId="49" fontId="36" fillId="0" borderId="0" applyBorder="0">
      <alignment vertical="top"/>
    </xf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1" fillId="0" borderId="0"/>
    <xf numFmtId="0" fontId="21" fillId="0" borderId="0"/>
    <xf numFmtId="0" fontId="64" fillId="0" borderId="0" applyNumberFormat="0" applyFill="0" applyBorder="0" applyAlignment="0" applyProtection="0"/>
    <xf numFmtId="0" fontId="65" fillId="0" borderId="38" applyNumberFormat="0" applyFill="0" applyAlignment="0" applyProtection="0"/>
    <xf numFmtId="0" fontId="66" fillId="0" borderId="39" applyNumberFormat="0" applyFill="0" applyAlignment="0" applyProtection="0"/>
    <xf numFmtId="0" fontId="67" fillId="0" borderId="40" applyNumberFormat="0" applyFill="0" applyAlignment="0" applyProtection="0"/>
    <xf numFmtId="0" fontId="67" fillId="0" borderId="0" applyNumberFormat="0" applyFill="0" applyBorder="0" applyAlignment="0" applyProtection="0"/>
    <xf numFmtId="0" fontId="68" fillId="14" borderId="0" applyNumberFormat="0" applyBorder="0" applyAlignment="0" applyProtection="0"/>
    <xf numFmtId="0" fontId="69" fillId="15" borderId="0" applyNumberFormat="0" applyBorder="0" applyAlignment="0" applyProtection="0"/>
    <xf numFmtId="0" fontId="70" fillId="16" borderId="0" applyNumberFormat="0" applyBorder="0" applyAlignment="0" applyProtection="0"/>
    <xf numFmtId="0" fontId="71" fillId="17" borderId="41" applyNumberFormat="0" applyAlignment="0" applyProtection="0"/>
    <xf numFmtId="0" fontId="72" fillId="17" borderId="42" applyNumberFormat="0" applyAlignment="0" applyProtection="0"/>
    <xf numFmtId="0" fontId="73" fillId="0" borderId="43" applyNumberFormat="0" applyFill="0" applyAlignment="0" applyProtection="0"/>
    <xf numFmtId="0" fontId="74" fillId="18" borderId="44" applyNumberFormat="0" applyAlignment="0" applyProtection="0"/>
    <xf numFmtId="0" fontId="75" fillId="0" borderId="0" applyNumberFormat="0" applyFill="0" applyBorder="0" applyAlignment="0" applyProtection="0"/>
    <xf numFmtId="0" fontId="33" fillId="19" borderId="45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6" applyNumberFormat="0" applyFill="0" applyAlignment="0" applyProtection="0"/>
    <xf numFmtId="0" fontId="78" fillId="20" borderId="0" applyNumberFormat="0" applyBorder="0" applyAlignment="0" applyProtection="0"/>
    <xf numFmtId="0" fontId="62" fillId="21" borderId="0" applyNumberFormat="0" applyBorder="0" applyAlignment="0" applyProtection="0"/>
    <xf numFmtId="0" fontId="62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62" fillId="25" borderId="0" applyNumberFormat="0" applyBorder="0" applyAlignment="0" applyProtection="0"/>
    <xf numFmtId="0" fontId="62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62" fillId="29" borderId="0" applyNumberFormat="0" applyBorder="0" applyAlignment="0" applyProtection="0"/>
    <xf numFmtId="0" fontId="62" fillId="30" borderId="0" applyNumberFormat="0" applyBorder="0" applyAlignment="0" applyProtection="0"/>
    <xf numFmtId="0" fontId="78" fillId="31" borderId="0" applyNumberFormat="0" applyBorder="0" applyAlignment="0" applyProtection="0"/>
    <xf numFmtId="0" fontId="78" fillId="32" borderId="0" applyNumberFormat="0" applyBorder="0" applyAlignment="0" applyProtection="0"/>
    <xf numFmtId="0" fontId="62" fillId="33" borderId="0" applyNumberFormat="0" applyBorder="0" applyAlignment="0" applyProtection="0"/>
    <xf numFmtId="0" fontId="62" fillId="34" borderId="0" applyNumberFormat="0" applyBorder="0" applyAlignment="0" applyProtection="0"/>
    <xf numFmtId="0" fontId="78" fillId="35" borderId="0" applyNumberFormat="0" applyBorder="0" applyAlignment="0" applyProtection="0"/>
    <xf numFmtId="0" fontId="78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8" borderId="0" applyNumberFormat="0" applyBorder="0" applyAlignment="0" applyProtection="0"/>
    <xf numFmtId="0" fontId="78" fillId="39" borderId="0" applyNumberFormat="0" applyBorder="0" applyAlignment="0" applyProtection="0"/>
    <xf numFmtId="0" fontId="78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2" borderId="0" applyNumberFormat="0" applyBorder="0" applyAlignment="0" applyProtection="0"/>
    <xf numFmtId="0" fontId="78" fillId="43" borderId="0" applyNumberFormat="0" applyBorder="0" applyAlignment="0" applyProtection="0"/>
    <xf numFmtId="49" fontId="36" fillId="0" borderId="0" applyBorder="0">
      <alignment vertical="top"/>
    </xf>
    <xf numFmtId="49" fontId="5" fillId="0" borderId="0" applyBorder="0">
      <alignment vertical="top"/>
    </xf>
    <xf numFmtId="165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49" fontId="33" fillId="44" borderId="0" applyBorder="0">
      <alignment vertical="top"/>
    </xf>
    <xf numFmtId="49" fontId="33" fillId="44" borderId="0" applyBorder="0">
      <alignment vertical="top"/>
    </xf>
    <xf numFmtId="49" fontId="33" fillId="44" borderId="0" applyBorder="0">
      <alignment vertical="top"/>
    </xf>
    <xf numFmtId="49" fontId="33" fillId="44" borderId="0" applyBorder="0">
      <alignment vertical="top"/>
    </xf>
  </cellStyleXfs>
  <cellXfs count="836">
    <xf numFmtId="49" fontId="0" fillId="0" borderId="0" xfId="0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5" fillId="0" borderId="0" xfId="52" applyFont="1" applyAlignment="1" applyProtection="1">
      <alignment vertical="center" wrapText="1"/>
    </xf>
    <xf numFmtId="49" fontId="10" fillId="0" borderId="0" xfId="52" applyFont="1" applyAlignment="1" applyProtection="1">
      <alignment vertical="center"/>
    </xf>
    <xf numFmtId="0" fontId="10" fillId="0" borderId="0" xfId="51" applyFont="1" applyAlignment="1" applyProtection="1">
      <alignment horizontal="center" vertical="center" wrapText="1"/>
    </xf>
    <xf numFmtId="0" fontId="5" fillId="0" borderId="0" xfId="51" applyFont="1" applyAlignment="1" applyProtection="1">
      <alignment vertical="center" wrapText="1"/>
    </xf>
    <xf numFmtId="0" fontId="5" fillId="0" borderId="0" xfId="51" applyFont="1" applyAlignment="1" applyProtection="1">
      <alignment horizontal="left" vertical="center" wrapText="1"/>
    </xf>
    <xf numFmtId="0" fontId="5" fillId="0" borderId="0" xfId="51" applyFont="1" applyProtection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4" applyNumberFormat="1" applyFont="1" applyFill="1" applyAlignment="1" applyProtection="1">
      <alignment vertical="center" wrapText="1"/>
    </xf>
    <xf numFmtId="0" fontId="10" fillId="0" borderId="0" xfId="54" applyFont="1" applyFill="1" applyAlignment="1" applyProtection="1">
      <alignment horizontal="left" vertical="center" wrapText="1"/>
    </xf>
    <xf numFmtId="0" fontId="10" fillId="0" borderId="0" xfId="54" applyFont="1" applyFill="1" applyAlignment="1" applyProtection="1">
      <alignment vertical="center" wrapText="1"/>
    </xf>
    <xf numFmtId="0" fontId="5" fillId="0" borderId="0" xfId="54" applyFont="1" applyAlignment="1" applyProtection="1">
      <alignment vertical="center" wrapText="1"/>
    </xf>
    <xf numFmtId="0" fontId="5" fillId="0" borderId="0" xfId="54" applyFont="1" applyFill="1" applyAlignment="1" applyProtection="1">
      <alignment vertical="center"/>
    </xf>
    <xf numFmtId="0" fontId="10" fillId="0" borderId="0" xfId="54" applyFont="1" applyFill="1" applyBorder="1" applyAlignment="1" applyProtection="1">
      <alignment vertical="center" wrapText="1"/>
    </xf>
    <xf numFmtId="49" fontId="10" fillId="0" borderId="0" xfId="54" applyNumberFormat="1" applyFont="1" applyFill="1" applyBorder="1" applyAlignment="1" applyProtection="1">
      <alignment horizontal="left" vertical="center" wrapText="1"/>
    </xf>
    <xf numFmtId="49" fontId="0" fillId="8" borderId="0" xfId="0" applyFill="1" applyProtection="1">
      <alignment vertical="top"/>
    </xf>
    <xf numFmtId="0" fontId="5" fillId="0" borderId="0" xfId="56" applyFont="1" applyFill="1" applyAlignment="1" applyProtection="1">
      <alignment vertical="center" wrapText="1"/>
    </xf>
    <xf numFmtId="0" fontId="21" fillId="0" borderId="0" xfId="49" applyProtection="1"/>
    <xf numFmtId="0" fontId="19" fillId="8" borderId="0" xfId="56" applyFont="1" applyFill="1" applyAlignment="1" applyProtection="1">
      <alignment horizontal="center" vertical="center" wrapText="1"/>
    </xf>
    <xf numFmtId="0" fontId="5" fillId="0" borderId="5" xfId="53" applyFont="1" applyFill="1" applyBorder="1" applyAlignment="1" applyProtection="1">
      <alignment vertical="center" wrapText="1"/>
    </xf>
    <xf numFmtId="0" fontId="0" fillId="0" borderId="5" xfId="53" applyFont="1" applyFill="1" applyBorder="1" applyAlignment="1" applyProtection="1">
      <alignment vertical="center" wrapText="1"/>
    </xf>
    <xf numFmtId="0" fontId="52" fillId="0" borderId="0" xfId="54" applyFont="1" applyAlignment="1" applyProtection="1">
      <alignment horizontal="center" vertical="center" wrapText="1"/>
    </xf>
    <xf numFmtId="0" fontId="0" fillId="0" borderId="0" xfId="53" applyFont="1" applyFill="1" applyBorder="1" applyAlignment="1" applyProtection="1">
      <alignment vertical="center" wrapText="1"/>
    </xf>
    <xf numFmtId="0" fontId="18" fillId="0" borderId="0" xfId="22" applyFont="1" applyFill="1" applyBorder="1" applyAlignment="1" applyProtection="1">
      <alignment horizontal="left" vertical="top" wrapText="1"/>
    </xf>
    <xf numFmtId="49" fontId="14" fillId="0" borderId="0" xfId="43" applyFont="1" applyFill="1" applyBorder="1" applyAlignment="1" applyProtection="1">
      <alignment vertical="top" wrapText="1"/>
    </xf>
    <xf numFmtId="0" fontId="18" fillId="0" borderId="0" xfId="22" applyFont="1" applyFill="1" applyBorder="1" applyAlignment="1" applyProtection="1">
      <alignment horizontal="right" vertical="top" wrapText="1"/>
    </xf>
    <xf numFmtId="0" fontId="1" fillId="0" borderId="0" xfId="39" applyProtection="1"/>
    <xf numFmtId="49" fontId="0" fillId="8" borderId="0" xfId="0" applyNumberFormat="1" applyFont="1" applyFill="1" applyAlignment="1" applyProtection="1">
      <alignment horizontal="center" vertical="top" wrapText="1"/>
    </xf>
    <xf numFmtId="49" fontId="0" fillId="0" borderId="0" xfId="0" applyNumberFormat="1" applyFont="1" applyFill="1" applyAlignment="1" applyProtection="1">
      <alignment horizontal="center" vertical="top" wrapText="1"/>
    </xf>
    <xf numFmtId="0" fontId="10" fillId="0" borderId="0" xfId="56" applyFont="1" applyFill="1" applyAlignment="1" applyProtection="1">
      <alignment vertical="center" wrapText="1"/>
    </xf>
    <xf numFmtId="49" fontId="7" fillId="8" borderId="0" xfId="0" applyNumberFormat="1" applyFont="1" applyFill="1" applyAlignment="1" applyProtection="1">
      <alignment horizontal="center" vertical="center"/>
    </xf>
    <xf numFmtId="0" fontId="1" fillId="0" borderId="0" xfId="38"/>
    <xf numFmtId="0" fontId="5" fillId="0" borderId="0" xfId="45" applyNumberFormat="1" applyFont="1">
      <alignment vertical="top"/>
    </xf>
    <xf numFmtId="0" fontId="27" fillId="0" borderId="0" xfId="51" applyFont="1" applyAlignment="1" applyProtection="1">
      <alignment horizontal="center" vertical="center"/>
    </xf>
    <xf numFmtId="0" fontId="32" fillId="0" borderId="0" xfId="56" applyFont="1" applyFill="1" applyBorder="1" applyAlignment="1" applyProtection="1">
      <alignment horizontal="center" vertical="center" wrapText="1"/>
    </xf>
    <xf numFmtId="0" fontId="18" fillId="0" borderId="0" xfId="22" applyFont="1" applyFill="1" applyBorder="1" applyAlignment="1" applyProtection="1">
      <alignment horizontal="left" vertical="top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32" fillId="0" borderId="0" xfId="51" applyFont="1" applyAlignment="1" applyProtection="1">
      <alignment horizontal="center" vertical="center"/>
    </xf>
    <xf numFmtId="0" fontId="5" fillId="0" borderId="6" xfId="51" applyFont="1" applyFill="1" applyBorder="1" applyAlignment="1" applyProtection="1">
      <alignment horizontal="center" vertical="center" wrapText="1"/>
    </xf>
    <xf numFmtId="0" fontId="5" fillId="0" borderId="6" xfId="35" applyFont="1" applyFill="1" applyBorder="1" applyAlignment="1" applyProtection="1">
      <alignment horizontal="center" vertical="center" wrapText="1"/>
    </xf>
    <xf numFmtId="0" fontId="5" fillId="0" borderId="6" xfId="56" applyFont="1" applyFill="1" applyBorder="1" applyAlignment="1" applyProtection="1">
      <alignment horizontal="center" vertical="center" wrapText="1"/>
    </xf>
    <xf numFmtId="49" fontId="5" fillId="0" borderId="6" xfId="51" applyNumberFormat="1" applyFont="1" applyFill="1" applyBorder="1" applyAlignment="1" applyProtection="1">
      <alignment horizontal="left" vertical="center" wrapText="1"/>
    </xf>
    <xf numFmtId="0" fontId="5" fillId="0" borderId="0" xfId="51" applyFont="1"/>
    <xf numFmtId="49" fontId="5" fillId="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7" fillId="0" borderId="0" xfId="0" applyNumberFormat="1" applyFont="1" applyFill="1" applyAlignment="1" applyProtection="1">
      <alignment horizontal="center" vertical="center"/>
    </xf>
    <xf numFmtId="49" fontId="0" fillId="0" borderId="0" xfId="55" applyNumberFormat="1" applyFont="1" applyFill="1" applyAlignment="1" applyProtection="1">
      <alignment vertical="center" wrapText="1"/>
    </xf>
    <xf numFmtId="49" fontId="12" fillId="0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Fill="1" applyAlignment="1" applyProtection="1">
      <alignment horizontal="center" vertical="center"/>
    </xf>
    <xf numFmtId="49" fontId="12" fillId="0" borderId="0" xfId="0" applyNumberFormat="1" applyFont="1" applyFill="1" applyProtection="1">
      <alignment vertical="top"/>
    </xf>
    <xf numFmtId="49" fontId="5" fillId="0" borderId="0" xfId="55" applyNumberFormat="1" applyFont="1" applyFill="1" applyAlignment="1" applyProtection="1">
      <alignment vertical="center" wrapText="1"/>
    </xf>
    <xf numFmtId="0" fontId="5" fillId="0" borderId="0" xfId="55" applyFont="1" applyFill="1" applyAlignment="1" applyProtection="1">
      <alignment vertical="center"/>
    </xf>
    <xf numFmtId="49" fontId="5" fillId="0" borderId="0" xfId="0" applyNumberFormat="1" applyFont="1" applyFill="1" applyAlignment="1" applyProtection="1">
      <alignment vertical="center" wrapText="1"/>
    </xf>
    <xf numFmtId="49" fontId="0" fillId="0" borderId="0" xfId="0" applyFill="1" applyAlignment="1" applyProtection="1">
      <alignment horizontal="center" vertical="top"/>
    </xf>
    <xf numFmtId="49" fontId="0" fillId="0" borderId="0" xfId="0" applyFont="1" applyFill="1" applyProtection="1">
      <alignment vertical="top"/>
    </xf>
    <xf numFmtId="49" fontId="0" fillId="0" borderId="0" xfId="0" applyFill="1" applyAlignment="1" applyProtection="1">
      <alignment vertical="top" wrapText="1"/>
    </xf>
    <xf numFmtId="0" fontId="19" fillId="0" borderId="1" xfId="56" applyFont="1" applyFill="1" applyBorder="1" applyAlignment="1" applyProtection="1">
      <alignment horizontal="center" vertical="center" wrapText="1"/>
    </xf>
    <xf numFmtId="49" fontId="0" fillId="0" borderId="1" xfId="0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49" fontId="27" fillId="0" borderId="0" xfId="35" applyNumberFormat="1" applyFont="1" applyFill="1" applyBorder="1" applyAlignment="1" applyProtection="1">
      <alignment horizontal="center" vertical="center" wrapText="1"/>
    </xf>
    <xf numFmtId="49" fontId="10" fillId="0" borderId="0" xfId="0" applyFont="1" applyFill="1" applyBorder="1" applyProtection="1">
      <alignment vertical="top"/>
    </xf>
    <xf numFmtId="49" fontId="0" fillId="0" borderId="0" xfId="0" applyFont="1" applyFill="1" applyBorder="1" applyProtection="1">
      <alignment vertical="top"/>
    </xf>
    <xf numFmtId="49" fontId="27" fillId="0" borderId="0" xfId="0" applyFont="1" applyFill="1" applyBorder="1" applyAlignment="1" applyProtection="1">
      <alignment horizontal="center" vertical="center"/>
    </xf>
    <xf numFmtId="0" fontId="32" fillId="0" borderId="0" xfId="51" applyFont="1" applyFill="1" applyAlignment="1" applyProtection="1">
      <alignment horizontal="center" vertical="center"/>
    </xf>
    <xf numFmtId="0" fontId="5" fillId="0" borderId="0" xfId="51" applyFont="1" applyFill="1" applyProtection="1"/>
    <xf numFmtId="0" fontId="32" fillId="0" borderId="0" xfId="51" applyFont="1" applyFill="1" applyBorder="1" applyAlignment="1" applyProtection="1">
      <alignment horizontal="center" vertical="center"/>
    </xf>
    <xf numFmtId="0" fontId="5" fillId="0" borderId="6" xfId="51" applyFont="1" applyFill="1" applyBorder="1" applyAlignment="1" applyProtection="1">
      <alignment horizontal="center" vertical="center"/>
    </xf>
    <xf numFmtId="0" fontId="32" fillId="0" borderId="0" xfId="51" applyFont="1" applyFill="1" applyBorder="1" applyAlignment="1" applyProtection="1">
      <alignment horizontal="center" vertical="center" wrapText="1"/>
    </xf>
    <xf numFmtId="49" fontId="8" fillId="0" borderId="0" xfId="0" applyFont="1" applyFill="1" applyAlignment="1" applyProtection="1">
      <alignment horizontal="left" vertical="top" wrapText="1"/>
    </xf>
    <xf numFmtId="49" fontId="8" fillId="0" borderId="0" xfId="0" applyFont="1" applyFill="1" applyAlignment="1" applyProtection="1">
      <alignment vertical="top"/>
    </xf>
    <xf numFmtId="0" fontId="27" fillId="0" borderId="0" xfId="51" applyFont="1" applyFill="1" applyAlignment="1" applyProtection="1">
      <alignment horizontal="center" vertical="center"/>
    </xf>
    <xf numFmtId="0" fontId="27" fillId="0" borderId="0" xfId="51" applyFont="1" applyFill="1" applyBorder="1" applyAlignment="1" applyProtection="1">
      <alignment horizontal="center" vertical="center"/>
    </xf>
    <xf numFmtId="49" fontId="7" fillId="10" borderId="7" xfId="0" applyFont="1" applyFill="1" applyBorder="1" applyAlignment="1" applyProtection="1">
      <alignment horizontal="center" vertical="center"/>
    </xf>
    <xf numFmtId="49" fontId="40" fillId="10" borderId="8" xfId="0" applyFont="1" applyFill="1" applyBorder="1" applyAlignment="1" applyProtection="1">
      <alignment horizontal="left" vertical="center"/>
    </xf>
    <xf numFmtId="0" fontId="22" fillId="0" borderId="0" xfId="54" applyFont="1" applyFill="1" applyAlignment="1" applyProtection="1">
      <alignment vertical="center" wrapText="1"/>
    </xf>
    <xf numFmtId="0" fontId="5" fillId="0" borderId="0" xfId="54" applyFont="1" applyFill="1" applyAlignment="1" applyProtection="1">
      <alignment vertical="center" wrapText="1"/>
    </xf>
    <xf numFmtId="0" fontId="5" fillId="0" borderId="0" xfId="54" applyFont="1" applyFill="1" applyBorder="1" applyAlignment="1" applyProtection="1">
      <alignment vertical="center" wrapText="1"/>
    </xf>
    <xf numFmtId="0" fontId="5" fillId="0" borderId="0" xfId="54" applyFont="1" applyFill="1" applyBorder="1" applyAlignment="1" applyProtection="1">
      <alignment horizontal="right" vertical="center" wrapText="1" indent="1"/>
    </xf>
    <xf numFmtId="14" fontId="10" fillId="0" borderId="0" xfId="54" applyNumberFormat="1" applyFont="1" applyFill="1" applyBorder="1" applyAlignment="1" applyProtection="1">
      <alignment horizontal="center" vertical="center" wrapText="1"/>
    </xf>
    <xf numFmtId="0" fontId="10" fillId="0" borderId="0" xfId="54" applyNumberFormat="1" applyFont="1" applyFill="1" applyBorder="1" applyAlignment="1" applyProtection="1">
      <alignment horizontal="center" vertical="center" wrapText="1"/>
    </xf>
    <xf numFmtId="0" fontId="0" fillId="0" borderId="0" xfId="54" applyFont="1" applyFill="1" applyBorder="1" applyAlignment="1" applyProtection="1">
      <alignment horizontal="right" vertical="center" wrapText="1" indent="1"/>
    </xf>
    <xf numFmtId="0" fontId="22" fillId="0" borderId="0" xfId="54" applyFont="1" applyFill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right" vertical="center" wrapText="1" indent="1"/>
    </xf>
    <xf numFmtId="0" fontId="0" fillId="0" borderId="0" xfId="54" applyNumberFormat="1" applyFont="1" applyFill="1" applyBorder="1" applyAlignment="1" applyProtection="1">
      <alignment horizontal="right" vertical="center" wrapText="1" indent="1"/>
    </xf>
    <xf numFmtId="49" fontId="5" fillId="0" borderId="0" xfId="54" applyNumberFormat="1" applyFont="1" applyFill="1" applyBorder="1" applyAlignment="1" applyProtection="1">
      <alignment horizontal="right" vertical="center" wrapText="1" indent="1"/>
    </xf>
    <xf numFmtId="0" fontId="10" fillId="0" borderId="0" xfId="54" applyFont="1" applyFill="1" applyAlignment="1" applyProtection="1">
      <alignment horizontal="center" vertical="center" wrapText="1"/>
    </xf>
    <xf numFmtId="0" fontId="52" fillId="0" borderId="0" xfId="54" applyFont="1" applyFill="1" applyAlignment="1" applyProtection="1">
      <alignment horizontal="center" vertical="center" wrapText="1"/>
    </xf>
    <xf numFmtId="0" fontId="5" fillId="0" borderId="0" xfId="54" applyFont="1" applyFill="1" applyAlignment="1" applyProtection="1">
      <alignment horizontal="center" vertical="center" wrapText="1"/>
    </xf>
    <xf numFmtId="0" fontId="7" fillId="0" borderId="0" xfId="54" applyFont="1" applyFill="1" applyBorder="1" applyAlignment="1" applyProtection="1">
      <alignment vertical="center" wrapText="1"/>
    </xf>
    <xf numFmtId="0" fontId="24" fillId="0" borderId="0" xfId="54" applyFont="1" applyFill="1" applyBorder="1" applyAlignment="1" applyProtection="1">
      <alignment horizontal="center" vertical="center" wrapText="1"/>
    </xf>
    <xf numFmtId="0" fontId="5" fillId="0" borderId="0" xfId="54" applyFont="1" applyFill="1" applyBorder="1" applyAlignment="1" applyProtection="1">
      <alignment horizontal="center" vertical="center" wrapText="1"/>
    </xf>
    <xf numFmtId="14" fontId="5" fillId="0" borderId="0" xfId="54" applyNumberFormat="1" applyFont="1" applyFill="1" applyBorder="1" applyAlignment="1" applyProtection="1">
      <alignment horizontal="center" vertical="center" wrapText="1"/>
    </xf>
    <xf numFmtId="0" fontId="32" fillId="0" borderId="0" xfId="51" applyFont="1" applyFill="1" applyBorder="1" applyAlignment="1" applyProtection="1">
      <alignment horizontal="center"/>
    </xf>
    <xf numFmtId="49" fontId="0" fillId="0" borderId="0" xfId="0" applyFill="1" applyBorder="1" applyProtection="1">
      <alignment vertical="top"/>
    </xf>
    <xf numFmtId="49" fontId="0" fillId="0" borderId="0" xfId="0" applyNumberFormat="1" applyFill="1" applyProtection="1">
      <alignment vertical="top"/>
    </xf>
    <xf numFmtId="0" fontId="0" fillId="0" borderId="0" xfId="0" applyNumberFormat="1" applyFill="1" applyProtection="1">
      <alignment vertical="top"/>
    </xf>
    <xf numFmtId="49" fontId="23" fillId="0" borderId="9" xfId="43" applyFont="1" applyFill="1" applyBorder="1" applyAlignment="1" applyProtection="1">
      <alignment vertical="center" wrapText="1"/>
    </xf>
    <xf numFmtId="49" fontId="23" fillId="0" borderId="10" xfId="43" applyFont="1" applyFill="1" applyBorder="1" applyAlignment="1" applyProtection="1">
      <alignment vertical="center" wrapText="1"/>
    </xf>
    <xf numFmtId="49" fontId="23" fillId="0" borderId="10" xfId="43" applyFont="1" applyFill="1" applyBorder="1" applyAlignment="1" applyProtection="1">
      <alignment horizontal="center" vertical="center" wrapText="1"/>
    </xf>
    <xf numFmtId="49" fontId="11" fillId="0" borderId="0" xfId="32" applyNumberFormat="1" applyFont="1" applyFill="1" applyBorder="1" applyAlignment="1" applyProtection="1">
      <alignment wrapText="1"/>
    </xf>
    <xf numFmtId="49" fontId="11" fillId="0" borderId="0" xfId="32" applyNumberFormat="1" applyFont="1" applyFill="1" applyBorder="1" applyAlignment="1" applyProtection="1">
      <alignment horizontal="left" wrapText="1"/>
    </xf>
    <xf numFmtId="49" fontId="23" fillId="0" borderId="11" xfId="43" applyFont="1" applyFill="1" applyBorder="1" applyAlignment="1" applyProtection="1">
      <alignment vertical="center" wrapText="1"/>
    </xf>
    <xf numFmtId="49" fontId="52" fillId="0" borderId="0" xfId="0" applyFont="1" applyFill="1" applyProtection="1">
      <alignment vertical="top"/>
    </xf>
    <xf numFmtId="49" fontId="0" fillId="0" borderId="12" xfId="0" applyFill="1" applyBorder="1" applyProtection="1">
      <alignment vertical="top"/>
    </xf>
    <xf numFmtId="49" fontId="0" fillId="0" borderId="13" xfId="0" applyFill="1" applyBorder="1" applyProtection="1">
      <alignment vertical="top"/>
    </xf>
    <xf numFmtId="49" fontId="14" fillId="0" borderId="14" xfId="43" applyFont="1" applyFill="1" applyBorder="1" applyAlignment="1" applyProtection="1">
      <alignment wrapText="1"/>
    </xf>
    <xf numFmtId="49" fontId="0" fillId="0" borderId="15" xfId="0" applyFill="1" applyBorder="1" applyProtection="1">
      <alignment vertical="top"/>
    </xf>
    <xf numFmtId="49" fontId="0" fillId="0" borderId="16" xfId="0" applyFill="1" applyBorder="1" applyProtection="1">
      <alignment vertical="top"/>
    </xf>
    <xf numFmtId="49" fontId="14" fillId="0" borderId="0" xfId="43" applyFont="1" applyFill="1" applyBorder="1" applyAlignment="1" applyProtection="1">
      <alignment wrapText="1"/>
    </xf>
    <xf numFmtId="49" fontId="20" fillId="0" borderId="17" xfId="43" applyFont="1" applyFill="1" applyBorder="1" applyAlignment="1" applyProtection="1">
      <alignment horizontal="left" vertical="center" wrapText="1"/>
    </xf>
    <xf numFmtId="49" fontId="20" fillId="0" borderId="0" xfId="43" applyFont="1" applyFill="1" applyBorder="1" applyAlignment="1" applyProtection="1">
      <alignment horizontal="left" vertical="center" wrapText="1"/>
    </xf>
    <xf numFmtId="49" fontId="14" fillId="0" borderId="17" xfId="43" applyFont="1" applyFill="1" applyBorder="1" applyAlignment="1" applyProtection="1">
      <alignment wrapText="1"/>
    </xf>
    <xf numFmtId="0" fontId="14" fillId="0" borderId="0" xfId="50" applyFont="1" applyFill="1" applyBorder="1" applyAlignment="1" applyProtection="1">
      <alignment horizontal="right" vertical="top" wrapText="1"/>
    </xf>
    <xf numFmtId="49" fontId="14" fillId="0" borderId="0" xfId="43" applyFont="1" applyFill="1" applyBorder="1" applyAlignment="1" applyProtection="1">
      <alignment horizontal="right" wrapText="1"/>
    </xf>
    <xf numFmtId="49" fontId="0" fillId="0" borderId="18" xfId="0" applyFill="1" applyBorder="1" applyProtection="1">
      <alignment vertical="top"/>
    </xf>
    <xf numFmtId="49" fontId="0" fillId="0" borderId="19" xfId="0" applyFill="1" applyBorder="1" applyProtection="1">
      <alignment vertical="top"/>
    </xf>
    <xf numFmtId="49" fontId="20" fillId="0" borderId="20" xfId="43" applyFont="1" applyFill="1" applyBorder="1" applyAlignment="1" applyProtection="1">
      <alignment horizontal="left" vertical="center" wrapText="1"/>
    </xf>
    <xf numFmtId="49" fontId="20" fillId="0" borderId="21" xfId="43" applyFont="1" applyFill="1" applyBorder="1" applyAlignment="1" applyProtection="1">
      <alignment horizontal="left" vertical="center" wrapText="1"/>
    </xf>
    <xf numFmtId="49" fontId="33" fillId="2" borderId="6" xfId="40" applyNumberFormat="1" applyFont="1" applyFill="1" applyBorder="1" applyAlignment="1" applyProtection="1">
      <alignment horizontal="center" vertical="center" wrapText="1"/>
      <protection locked="0"/>
    </xf>
    <xf numFmtId="49" fontId="33" fillId="9" borderId="6" xfId="40" applyNumberFormat="1" applyFont="1" applyFill="1" applyBorder="1" applyAlignment="1" applyProtection="1">
      <alignment horizontal="center" vertical="center" wrapText="1"/>
      <protection locked="0"/>
    </xf>
    <xf numFmtId="49" fontId="33" fillId="7" borderId="6" xfId="40" applyNumberFormat="1" applyFont="1" applyFill="1" applyBorder="1" applyAlignment="1" applyProtection="1">
      <alignment horizontal="center" vertical="center" wrapText="1"/>
    </xf>
    <xf numFmtId="49" fontId="33" fillId="11" borderId="6" xfId="40" applyNumberFormat="1" applyFont="1" applyFill="1" applyBorder="1" applyAlignment="1" applyProtection="1">
      <alignment horizontal="center" vertical="center" wrapText="1"/>
    </xf>
    <xf numFmtId="49" fontId="0" fillId="2" borderId="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left" vertical="center" wrapText="1"/>
    </xf>
    <xf numFmtId="0" fontId="0" fillId="0" borderId="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49" fontId="0" fillId="0" borderId="5" xfId="0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horizontal="right" vertical="center" wrapText="1"/>
    </xf>
    <xf numFmtId="49" fontId="5" fillId="0" borderId="0" xfId="0" applyNumberFormat="1" applyFont="1" applyFill="1" applyProtection="1">
      <alignment vertical="top"/>
    </xf>
    <xf numFmtId="0" fontId="1" fillId="0" borderId="0" xfId="57"/>
    <xf numFmtId="49" fontId="5" fillId="0" borderId="0" xfId="41">
      <alignment vertical="top"/>
    </xf>
    <xf numFmtId="0" fontId="39" fillId="0" borderId="0" xfId="54" applyFont="1" applyFill="1" applyAlignment="1" applyProtection="1">
      <alignment vertical="top" wrapText="1"/>
    </xf>
    <xf numFmtId="0" fontId="39" fillId="0" borderId="0" xfId="54" applyFont="1" applyFill="1" applyAlignment="1" applyProtection="1">
      <alignment horizontal="right" vertical="top" wrapText="1"/>
    </xf>
    <xf numFmtId="0" fontId="31" fillId="0" borderId="0" xfId="56" applyFont="1" applyFill="1" applyAlignment="1" applyProtection="1">
      <alignment vertical="center" wrapText="1"/>
    </xf>
    <xf numFmtId="49" fontId="30" fillId="0" borderId="6" xfId="0" applyFont="1" applyFill="1" applyBorder="1" applyAlignment="1" applyProtection="1">
      <alignment vertical="center" wrapText="1"/>
    </xf>
    <xf numFmtId="0" fontId="0" fillId="0" borderId="6" xfId="36" applyFont="1" applyFill="1" applyBorder="1" applyAlignment="1" applyProtection="1">
      <alignment horizontal="justify" vertical="center" wrapText="1"/>
    </xf>
    <xf numFmtId="0" fontId="7" fillId="0" borderId="6" xfId="36" applyFont="1" applyBorder="1" applyAlignment="1" applyProtection="1">
      <alignment horizontal="justify" vertical="center" wrapText="1"/>
    </xf>
    <xf numFmtId="0" fontId="5" fillId="0" borderId="6" xfId="36" applyFont="1" applyBorder="1" applyAlignment="1" applyProtection="1">
      <alignment horizontal="justify" vertical="center" wrapText="1"/>
    </xf>
    <xf numFmtId="0" fontId="5" fillId="12" borderId="8" xfId="51" applyFont="1" applyFill="1" applyBorder="1" applyAlignment="1">
      <alignment horizontal="center" vertical="center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5" xfId="0" applyNumberFormat="1" applyFill="1" applyBorder="1" applyAlignment="1" applyProtection="1">
      <alignment horizontal="center" vertical="center" wrapText="1"/>
    </xf>
    <xf numFmtId="49" fontId="43" fillId="9" borderId="5" xfId="33" applyNumberFormat="1" applyFont="1" applyFill="1" applyBorder="1" applyAlignment="1" applyProtection="1">
      <alignment horizontal="left" vertical="center" wrapText="1"/>
      <protection locked="0"/>
    </xf>
    <xf numFmtId="0" fontId="5" fillId="0" borderId="5" xfId="51" applyFont="1" applyFill="1" applyBorder="1" applyAlignment="1" applyProtection="1">
      <alignment horizontal="center" vertical="center"/>
    </xf>
    <xf numFmtId="49" fontId="5" fillId="9" borderId="5" xfId="51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1" applyNumberFormat="1" applyFont="1" applyFill="1" applyBorder="1" applyAlignment="1" applyProtection="1">
      <alignment horizontal="left" vertical="center" wrapText="1"/>
      <protection locked="0"/>
    </xf>
    <xf numFmtId="0" fontId="44" fillId="0" borderId="0" xfId="54" applyFont="1" applyFill="1" applyAlignment="1" applyProtection="1">
      <alignment vertical="center" wrapText="1"/>
    </xf>
    <xf numFmtId="0" fontId="45" fillId="0" borderId="0" xfId="54" applyFont="1" applyFill="1" applyAlignment="1" applyProtection="1">
      <alignment vertical="center" wrapText="1"/>
    </xf>
    <xf numFmtId="0" fontId="45" fillId="0" borderId="0" xfId="54" applyFont="1" applyAlignment="1" applyProtection="1">
      <alignment vertical="center" wrapText="1"/>
    </xf>
    <xf numFmtId="49" fontId="46" fillId="0" borderId="0" xfId="0" applyFont="1" applyFill="1" applyBorder="1" applyProtection="1">
      <alignment vertical="top"/>
    </xf>
    <xf numFmtId="0" fontId="45" fillId="0" borderId="0" xfId="51" applyFont="1" applyFill="1" applyProtection="1"/>
    <xf numFmtId="0" fontId="45" fillId="0" borderId="0" xfId="51" applyFont="1" applyProtection="1"/>
    <xf numFmtId="49" fontId="46" fillId="8" borderId="0" xfId="0" applyFont="1" applyFill="1" applyProtection="1">
      <alignment vertical="top"/>
    </xf>
    <xf numFmtId="49" fontId="46" fillId="0" borderId="0" xfId="0" applyFont="1" applyFill="1" applyProtection="1">
      <alignment vertical="top"/>
    </xf>
    <xf numFmtId="49" fontId="54" fillId="0" borderId="0" xfId="0" applyFont="1" applyFill="1" applyProtection="1">
      <alignment vertical="top"/>
    </xf>
    <xf numFmtId="49" fontId="7" fillId="0" borderId="6" xfId="0" applyFont="1" applyFill="1" applyBorder="1" applyAlignment="1" applyProtection="1">
      <alignment vertical="center" wrapText="1"/>
    </xf>
    <xf numFmtId="49" fontId="0" fillId="0" borderId="0" xfId="0" applyNumberFormat="1" applyFont="1" applyFill="1" applyProtection="1">
      <alignment vertical="top"/>
    </xf>
    <xf numFmtId="0" fontId="7" fillId="8" borderId="0" xfId="0" applyNumberFormat="1" applyFont="1" applyFill="1" applyAlignment="1" applyProtection="1">
      <alignment horizontal="center" vertical="center"/>
    </xf>
    <xf numFmtId="0" fontId="31" fillId="0" borderId="0" xfId="56" applyFont="1" applyFill="1" applyAlignment="1" applyProtection="1">
      <alignment vertical="center"/>
    </xf>
    <xf numFmtId="49" fontId="48" fillId="0" borderId="0" xfId="44" applyFont="1" applyFill="1" applyBorder="1" applyAlignment="1" applyProtection="1">
      <alignment vertical="center" wrapText="1"/>
    </xf>
    <xf numFmtId="0" fontId="5" fillId="0" borderId="0" xfId="54" applyFont="1" applyFill="1" applyAlignment="1" applyProtection="1">
      <alignment horizontal="left" vertical="center" wrapText="1" indent="1"/>
    </xf>
    <xf numFmtId="0" fontId="5" fillId="0" borderId="0" xfId="54" applyFont="1" applyFill="1" applyBorder="1" applyAlignment="1" applyProtection="1">
      <alignment horizontal="left" vertical="top" wrapText="1" inden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7" fillId="0" borderId="0" xfId="0" applyFont="1" applyFill="1" applyBorder="1" applyProtection="1">
      <alignment vertical="top"/>
    </xf>
    <xf numFmtId="49" fontId="5" fillId="7" borderId="5" xfId="33" applyNumberFormat="1" applyFont="1" applyFill="1" applyBorder="1" applyAlignment="1" applyProtection="1">
      <alignment horizontal="left" vertical="center" wrapText="1" indent="1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0" xfId="0" applyFill="1" applyAlignment="1" applyProtection="1">
      <alignment horizontal="left" vertical="top" indent="1"/>
    </xf>
    <xf numFmtId="49" fontId="52" fillId="0" borderId="0" xfId="0" applyNumberFormat="1" applyFont="1" applyFill="1" applyAlignment="1" applyProtection="1">
      <alignment horizontal="center" vertical="top"/>
    </xf>
    <xf numFmtId="49" fontId="40" fillId="10" borderId="23" xfId="0" applyFont="1" applyFill="1" applyBorder="1" applyAlignment="1" applyProtection="1">
      <alignment horizontal="left" vertical="center"/>
    </xf>
    <xf numFmtId="49" fontId="5" fillId="0" borderId="5" xfId="0" applyNumberFormat="1" applyFont="1" applyFill="1" applyBorder="1" applyAlignment="1" applyProtection="1">
      <alignment horizontal="left" vertical="top"/>
    </xf>
    <xf numFmtId="49" fontId="5" fillId="0" borderId="0" xfId="51" applyNumberFormat="1" applyFont="1" applyFill="1" applyBorder="1" applyAlignment="1" applyProtection="1">
      <alignment horizontal="left" vertical="center" wrapText="1"/>
    </xf>
    <xf numFmtId="0" fontId="5" fillId="0" borderId="36" xfId="51" applyFont="1" applyFill="1" applyBorder="1" applyAlignment="1" applyProtection="1">
      <alignment horizontal="center" vertical="center"/>
    </xf>
    <xf numFmtId="49" fontId="5" fillId="0" borderId="36" xfId="51" applyNumberFormat="1" applyFont="1" applyFill="1" applyBorder="1" applyAlignment="1" applyProtection="1">
      <alignment horizontal="left" vertical="center" wrapText="1"/>
    </xf>
    <xf numFmtId="49" fontId="7" fillId="10" borderId="22" xfId="0" applyFont="1" applyFill="1" applyBorder="1" applyAlignment="1" applyProtection="1">
      <alignment horizontal="center" vertical="center"/>
    </xf>
    <xf numFmtId="49" fontId="40" fillId="10" borderId="24" xfId="0" applyFont="1" applyFill="1" applyBorder="1" applyAlignment="1" applyProtection="1">
      <alignment horizontal="left" vertical="center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0" fontId="41" fillId="0" borderId="0" xfId="54" applyFont="1" applyAlignment="1" applyProtection="1">
      <alignment horizontal="left" vertical="top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6" fillId="0" borderId="0" xfId="54" applyFont="1" applyFill="1" applyAlignment="1" applyProtection="1">
      <alignment vertical="center" wrapText="1"/>
    </xf>
    <xf numFmtId="0" fontId="57" fillId="0" borderId="0" xfId="54" applyFont="1" applyFill="1" applyAlignment="1" applyProtection="1">
      <alignment vertical="center" wrapText="1"/>
    </xf>
    <xf numFmtId="0" fontId="57" fillId="0" borderId="0" xfId="54" applyFont="1" applyAlignment="1" applyProtection="1">
      <alignment vertical="center" wrapText="1"/>
    </xf>
    <xf numFmtId="0" fontId="40" fillId="10" borderId="22" xfId="42" applyNumberFormat="1" applyFont="1" applyFill="1" applyBorder="1" applyAlignment="1" applyProtection="1">
      <alignment vertical="center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49" fontId="5" fillId="0" borderId="25" xfId="55" applyNumberFormat="1" applyFont="1" applyFill="1" applyBorder="1" applyAlignment="1" applyProtection="1">
      <alignment horizontal="center" vertical="center" wrapText="1"/>
    </xf>
    <xf numFmtId="0" fontId="40" fillId="0" borderId="30" xfId="42" applyNumberFormat="1" applyFont="1" applyFill="1" applyBorder="1" applyAlignment="1" applyProtection="1">
      <alignment horizontal="left" vertical="center"/>
    </xf>
    <xf numFmtId="0" fontId="40" fillId="10" borderId="27" xfId="42" applyNumberFormat="1" applyFont="1" applyFill="1" applyBorder="1" applyAlignment="1" applyProtection="1">
      <alignment horizontal="left" vertical="center"/>
    </xf>
    <xf numFmtId="49" fontId="5" fillId="0" borderId="31" xfId="35" applyNumberFormat="1" applyFont="1" applyFill="1" applyBorder="1" applyAlignment="1" applyProtection="1">
      <alignment horizontal="center" vertical="center" wrapText="1"/>
    </xf>
    <xf numFmtId="0" fontId="40" fillId="10" borderId="22" xfId="42" applyNumberFormat="1" applyFont="1" applyFill="1" applyBorder="1" applyAlignment="1" applyProtection="1">
      <alignment horizontal="left" vertical="center"/>
    </xf>
    <xf numFmtId="49" fontId="47" fillId="0" borderId="0" xfId="0" applyFont="1" applyFill="1" applyProtection="1">
      <alignment vertical="top"/>
    </xf>
    <xf numFmtId="0" fontId="40" fillId="0" borderId="31" xfId="42" applyNumberFormat="1" applyFont="1" applyFill="1" applyBorder="1" applyAlignment="1" applyProtection="1">
      <alignment horizontal="left" vertical="center"/>
    </xf>
    <xf numFmtId="49" fontId="32" fillId="0" borderId="31" xfId="35" applyNumberFormat="1" applyFont="1" applyFill="1" applyBorder="1" applyAlignment="1" applyProtection="1">
      <alignment horizontal="center" vertical="center" wrapText="1"/>
    </xf>
    <xf numFmtId="0" fontId="36" fillId="0" borderId="0" xfId="42" applyNumberFormat="1" applyFill="1" applyBorder="1" applyAlignment="1">
      <alignment vertical="center"/>
    </xf>
    <xf numFmtId="16" fontId="27" fillId="0" borderId="0" xfId="35" applyNumberFormat="1" applyFont="1" applyFill="1" applyBorder="1" applyAlignment="1" applyProtection="1">
      <alignment horizontal="center" vertical="center" wrapText="1"/>
    </xf>
    <xf numFmtId="49" fontId="7" fillId="0" borderId="23" xfId="35" applyNumberFormat="1" applyFont="1" applyFill="1" applyBorder="1" applyAlignment="1" applyProtection="1">
      <alignment vertical="center" wrapText="1"/>
    </xf>
    <xf numFmtId="0" fontId="63" fillId="0" borderId="0" xfId="37"/>
    <xf numFmtId="49" fontId="32" fillId="0" borderId="0" xfId="0" applyFont="1" applyFill="1" applyAlignment="1" applyProtection="1">
      <alignment horizontal="center" vertical="center" wrapText="1"/>
    </xf>
    <xf numFmtId="0" fontId="5" fillId="9" borderId="5" xfId="42" applyNumberFormat="1" applyFont="1" applyFill="1" applyBorder="1" applyAlignment="1" applyProtection="1">
      <alignment horizontal="center" vertical="center" wrapText="1"/>
      <protection locked="0"/>
    </xf>
    <xf numFmtId="0" fontId="40" fillId="10" borderId="23" xfId="42" applyNumberFormat="1" applyFont="1" applyFill="1" applyBorder="1" applyAlignment="1" applyProtection="1">
      <alignment vertical="center"/>
    </xf>
    <xf numFmtId="0" fontId="40" fillId="10" borderId="24" xfId="42" applyNumberFormat="1" applyFont="1" applyFill="1" applyBorder="1" applyAlignment="1" applyProtection="1">
      <alignment vertical="center"/>
    </xf>
    <xf numFmtId="49" fontId="0" fillId="0" borderId="34" xfId="0" applyFill="1" applyBorder="1" applyProtection="1">
      <alignment vertical="top"/>
    </xf>
    <xf numFmtId="49" fontId="0" fillId="0" borderId="28" xfId="0" applyFill="1" applyBorder="1" applyProtection="1">
      <alignment vertical="top"/>
    </xf>
    <xf numFmtId="49" fontId="5" fillId="0" borderId="35" xfId="55" applyNumberFormat="1" applyFont="1" applyFill="1" applyBorder="1" applyAlignment="1" applyProtection="1">
      <alignment horizontal="center" vertical="center" wrapText="1"/>
    </xf>
    <xf numFmtId="49" fontId="60" fillId="0" borderId="0" xfId="0" applyFont="1" applyFill="1" applyProtection="1">
      <alignment vertical="top"/>
    </xf>
    <xf numFmtId="49" fontId="36" fillId="0" borderId="25" xfId="42" applyNumberFormat="1" applyFill="1" applyBorder="1" applyAlignment="1" applyProtection="1">
      <alignment vertical="center" wrapText="1"/>
    </xf>
    <xf numFmtId="49" fontId="36" fillId="0" borderId="30" xfId="42" applyNumberFormat="1" applyFill="1" applyBorder="1" applyAlignment="1" applyProtection="1">
      <alignment vertical="center" wrapText="1"/>
    </xf>
    <xf numFmtId="49" fontId="36" fillId="0" borderId="31" xfId="42" applyNumberFormat="1" applyFill="1" applyBorder="1" applyAlignment="1" applyProtection="1">
      <alignment vertical="center" wrapText="1"/>
    </xf>
    <xf numFmtId="49" fontId="5" fillId="0" borderId="25" xfId="35" applyNumberFormat="1" applyFont="1" applyFill="1" applyBorder="1" applyAlignment="1" applyProtection="1">
      <alignment vertical="center" wrapText="1"/>
    </xf>
    <xf numFmtId="49" fontId="5" fillId="0" borderId="30" xfId="35" applyNumberFormat="1" applyFont="1" applyFill="1" applyBorder="1" applyAlignment="1" applyProtection="1">
      <alignment vertical="center" wrapText="1"/>
    </xf>
    <xf numFmtId="49" fontId="32" fillId="0" borderId="25" xfId="35" applyNumberFormat="1" applyFont="1" applyFill="1" applyBorder="1" applyAlignment="1" applyProtection="1">
      <alignment vertical="center" wrapText="1"/>
    </xf>
    <xf numFmtId="49" fontId="32" fillId="0" borderId="30" xfId="35" applyNumberFormat="1" applyFont="1" applyFill="1" applyBorder="1" applyAlignment="1" applyProtection="1">
      <alignment vertical="center" wrapText="1"/>
    </xf>
    <xf numFmtId="49" fontId="5" fillId="0" borderId="35" xfId="35" applyNumberFormat="1" applyFont="1" applyFill="1" applyBorder="1" applyAlignment="1" applyProtection="1">
      <alignment vertical="center" wrapText="1"/>
    </xf>
    <xf numFmtId="0" fontId="53" fillId="0" borderId="0" xfId="56" applyFont="1" applyFill="1" applyAlignment="1" applyProtection="1">
      <alignment vertical="center" wrapText="1"/>
    </xf>
    <xf numFmtId="0" fontId="5" fillId="0" borderId="22" xfId="35" applyNumberFormat="1" applyFont="1" applyFill="1" applyBorder="1" applyAlignment="1" applyProtection="1">
      <alignment vertical="center"/>
    </xf>
    <xf numFmtId="0" fontId="18" fillId="0" borderId="0" xfId="34" applyFont="1" applyFill="1" applyBorder="1" applyAlignment="1" applyProtection="1">
      <alignment vertical="center" wrapText="1"/>
    </xf>
    <xf numFmtId="0" fontId="52" fillId="0" borderId="0" xfId="0" applyNumberFormat="1" applyFont="1" applyFill="1" applyAlignment="1" applyProtection="1">
      <alignment horizontal="center" vertical="top"/>
    </xf>
    <xf numFmtId="49" fontId="49" fillId="0" borderId="0" xfId="0" applyFont="1" applyFill="1" applyProtection="1">
      <alignment vertical="top"/>
    </xf>
    <xf numFmtId="49" fontId="79" fillId="0" borderId="0" xfId="0" applyFont="1" applyFill="1" applyProtection="1">
      <alignment vertical="top"/>
    </xf>
    <xf numFmtId="0" fontId="80" fillId="0" borderId="0" xfId="56" applyFont="1" applyFill="1" applyAlignment="1" applyProtection="1">
      <alignment vertical="center"/>
    </xf>
    <xf numFmtId="0" fontId="80" fillId="0" borderId="0" xfId="56" applyFont="1" applyFill="1" applyAlignment="1" applyProtection="1">
      <alignment vertical="center" wrapText="1"/>
    </xf>
    <xf numFmtId="49" fontId="60" fillId="10" borderId="27" xfId="0" applyFont="1" applyFill="1" applyBorder="1" applyProtection="1">
      <alignment vertical="top"/>
    </xf>
    <xf numFmtId="49" fontId="60" fillId="10" borderId="28" xfId="0" applyFont="1" applyFill="1" applyBorder="1" applyProtection="1">
      <alignment vertical="top"/>
    </xf>
    <xf numFmtId="49" fontId="60" fillId="10" borderId="29" xfId="0" applyFont="1" applyFill="1" applyBorder="1" applyProtection="1">
      <alignment vertical="top"/>
    </xf>
    <xf numFmtId="49" fontId="60" fillId="10" borderId="22" xfId="0" applyFont="1" applyFill="1" applyBorder="1" applyProtection="1">
      <alignment vertical="top"/>
    </xf>
    <xf numFmtId="49" fontId="60" fillId="10" borderId="23" xfId="0" applyFont="1" applyFill="1" applyBorder="1" applyProtection="1">
      <alignment vertical="top"/>
    </xf>
    <xf numFmtId="49" fontId="60" fillId="10" borderId="24" xfId="0" applyFont="1" applyFill="1" applyBorder="1" applyProtection="1">
      <alignment vertical="top"/>
    </xf>
    <xf numFmtId="49" fontId="0" fillId="0" borderId="0" xfId="0" applyFill="1" applyBorder="1" applyProtection="1">
      <alignment vertical="top"/>
    </xf>
    <xf numFmtId="49" fontId="46" fillId="0" borderId="28" xfId="0" applyFont="1" applyFill="1" applyBorder="1" applyProtection="1">
      <alignment vertical="top"/>
    </xf>
    <xf numFmtId="49" fontId="81" fillId="0" borderId="0" xfId="0" applyFont="1" applyFill="1" applyProtection="1">
      <alignment vertical="top"/>
    </xf>
    <xf numFmtId="49" fontId="60" fillId="0" borderId="28" xfId="0" applyFont="1" applyFill="1" applyBorder="1" applyProtection="1">
      <alignment vertical="top"/>
    </xf>
    <xf numFmtId="49" fontId="0" fillId="0" borderId="0" xfId="0" applyFill="1" applyBorder="1" applyProtection="1">
      <alignment vertical="top"/>
    </xf>
    <xf numFmtId="0" fontId="5" fillId="0" borderId="5" xfId="47" applyFont="1" applyFill="1" applyBorder="1" applyAlignment="1" applyProtection="1">
      <alignment horizontal="center" vertical="center" wrapText="1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0" fontId="40" fillId="10" borderId="23" xfId="42" applyNumberFormat="1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0" fontId="10" fillId="0" borderId="0" xfId="35" applyNumberFormat="1" applyFont="1" applyFill="1" applyBorder="1" applyAlignment="1" applyProtection="1">
      <alignment horizontal="center" vertical="center" wrapText="1"/>
    </xf>
    <xf numFmtId="49" fontId="5" fillId="0" borderId="5" xfId="37" applyNumberFormat="1" applyFont="1" applyFill="1" applyBorder="1" applyAlignment="1">
      <alignment horizontal="center" vertical="center"/>
    </xf>
    <xf numFmtId="49" fontId="27" fillId="0" borderId="33" xfId="35" applyNumberFormat="1" applyFont="1" applyFill="1" applyBorder="1" applyAlignment="1" applyProtection="1">
      <alignment horizontal="center" vertical="center" wrapText="1"/>
    </xf>
    <xf numFmtId="0" fontId="18" fillId="0" borderId="0" xfId="34" applyFont="1" applyFill="1" applyBorder="1" applyAlignment="1" applyProtection="1">
      <alignment horizontal="left" vertical="center" wrapText="1" indent="1"/>
    </xf>
    <xf numFmtId="0" fontId="5" fillId="0" borderId="30" xfId="3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horizontal="center" vertical="center" wrapText="1"/>
    </xf>
    <xf numFmtId="0" fontId="5" fillId="0" borderId="34" xfId="47" applyFont="1" applyFill="1" applyBorder="1" applyAlignment="1" applyProtection="1">
      <alignment horizontal="center" vertical="center" wrapText="1"/>
    </xf>
    <xf numFmtId="49" fontId="5" fillId="0" borderId="30" xfId="35" applyNumberFormat="1" applyFont="1" applyFill="1" applyBorder="1" applyAlignment="1" applyProtection="1">
      <alignment horizontal="left" vertical="center" wrapText="1"/>
    </xf>
    <xf numFmtId="49" fontId="60" fillId="0" borderId="0" xfId="0" applyFont="1" applyFill="1" applyBorder="1" applyProtection="1">
      <alignment vertical="top"/>
    </xf>
    <xf numFmtId="49" fontId="5" fillId="0" borderId="30" xfId="42" applyNumberFormat="1" applyFont="1" applyFill="1" applyBorder="1" applyAlignment="1" applyProtection="1">
      <alignment horizontal="left" vertical="center" wrapText="1"/>
    </xf>
    <xf numFmtId="49" fontId="5" fillId="0" borderId="31" xfId="42" applyNumberFormat="1" applyFont="1" applyFill="1" applyBorder="1" applyAlignment="1" applyProtection="1">
      <alignment horizontal="left" vertical="center" wrapText="1"/>
    </xf>
    <xf numFmtId="0" fontId="5" fillId="0" borderId="27" xfId="42" applyNumberFormat="1" applyFont="1" applyFill="1" applyBorder="1" applyAlignment="1" applyProtection="1">
      <alignment horizontal="center" vertical="center" wrapText="1"/>
    </xf>
    <xf numFmtId="49" fontId="5" fillId="0" borderId="30" xfId="42" applyNumberFormat="1" applyFont="1" applyFill="1" applyBorder="1" applyAlignment="1" applyProtection="1">
      <alignment horizontal="center" vertical="center" wrapText="1"/>
    </xf>
    <xf numFmtId="0" fontId="5" fillId="0" borderId="29" xfId="42" applyNumberFormat="1" applyFont="1" applyFill="1" applyBorder="1" applyAlignment="1" applyProtection="1">
      <alignment horizontal="center" vertical="center" wrapText="1"/>
    </xf>
    <xf numFmtId="0" fontId="40" fillId="10" borderId="33" xfId="42" applyNumberFormat="1" applyFont="1" applyFill="1" applyBorder="1" applyAlignment="1" applyProtection="1">
      <alignment horizontal="left" vertical="center"/>
    </xf>
    <xf numFmtId="0" fontId="5" fillId="0" borderId="31" xfId="42" applyNumberFormat="1" applyFont="1" applyFill="1" applyBorder="1" applyAlignment="1" applyProtection="1">
      <alignment horizontal="left" vertical="center" wrapText="1"/>
    </xf>
    <xf numFmtId="0" fontId="5" fillId="0" borderId="25" xfId="42" applyNumberFormat="1" applyFont="1" applyFill="1" applyBorder="1" applyAlignment="1" applyProtection="1">
      <alignment horizontal="center" vertical="center" wrapText="1"/>
    </xf>
    <xf numFmtId="0" fontId="5" fillId="0" borderId="30" xfId="42" applyNumberFormat="1" applyFont="1" applyFill="1" applyBorder="1" applyAlignment="1" applyProtection="1">
      <alignment horizontal="left" vertical="center" wrapText="1"/>
    </xf>
    <xf numFmtId="49" fontId="36" fillId="0" borderId="35" xfId="42" applyNumberFormat="1" applyFill="1" applyBorder="1" applyAlignment="1" applyProtection="1">
      <alignment vertical="center" wrapText="1"/>
    </xf>
    <xf numFmtId="49" fontId="5" fillId="0" borderId="0" xfId="35" applyNumberFormat="1" applyFont="1" applyFill="1" applyBorder="1" applyAlignment="1" applyProtection="1">
      <alignment horizontal="left" vertical="center" wrapText="1"/>
    </xf>
    <xf numFmtId="0" fontId="5" fillId="0" borderId="0" xfId="35" applyNumberFormat="1" applyFont="1" applyFill="1" applyBorder="1" applyAlignment="1" applyProtection="1">
      <alignment horizontal="left" vertical="center" wrapText="1"/>
    </xf>
    <xf numFmtId="49" fontId="5" fillId="0" borderId="29" xfId="35" applyNumberFormat="1" applyFont="1" applyFill="1" applyBorder="1" applyAlignment="1" applyProtection="1">
      <alignment vertical="center" wrapText="1"/>
    </xf>
    <xf numFmtId="0" fontId="40" fillId="0" borderId="35" xfId="42" applyNumberFormat="1" applyFont="1" applyFill="1" applyBorder="1" applyAlignment="1" applyProtection="1">
      <alignment horizontal="left" vertical="center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0" fillId="0" borderId="23" xfId="0" applyFill="1" applyBorder="1" applyProtection="1">
      <alignment vertical="top"/>
    </xf>
    <xf numFmtId="0" fontId="5" fillId="0" borderId="22" xfId="35" applyNumberFormat="1" applyFont="1" applyFill="1" applyBorder="1" applyAlignment="1" applyProtection="1">
      <alignment horizontal="left" vertical="center" indent="1"/>
    </xf>
    <xf numFmtId="49" fontId="0" fillId="0" borderId="30" xfId="0" applyFill="1" applyBorder="1" applyProtection="1">
      <alignment vertical="top"/>
    </xf>
    <xf numFmtId="49" fontId="0" fillId="8" borderId="0" xfId="0" applyFill="1" applyProtection="1">
      <alignment vertical="top"/>
    </xf>
    <xf numFmtId="0" fontId="5" fillId="0" borderId="0" xfId="56" applyFont="1" applyFill="1" applyAlignment="1" applyProtection="1">
      <alignment vertical="center" wrapText="1"/>
    </xf>
    <xf numFmtId="0" fontId="10" fillId="0" borderId="0" xfId="56" applyFont="1" applyFill="1" applyAlignment="1" applyProtection="1">
      <alignment vertical="center" wrapText="1"/>
    </xf>
    <xf numFmtId="0" fontId="32" fillId="0" borderId="0" xfId="56" applyFont="1" applyFill="1" applyBorder="1" applyAlignment="1" applyProtection="1">
      <alignment horizontal="center" vertical="center" wrapText="1"/>
    </xf>
    <xf numFmtId="49" fontId="0" fillId="0" borderId="0" xfId="0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0" borderId="0" xfId="0" applyFill="1" applyBorder="1" applyProtection="1">
      <alignment vertical="top"/>
    </xf>
    <xf numFmtId="49" fontId="46" fillId="8" borderId="0" xfId="0" applyFont="1" applyFill="1" applyProtection="1">
      <alignment vertical="top"/>
    </xf>
    <xf numFmtId="49" fontId="49" fillId="0" borderId="0" xfId="0" applyFont="1" applyFill="1" applyProtection="1">
      <alignment vertical="top"/>
    </xf>
    <xf numFmtId="0" fontId="31" fillId="0" borderId="0" xfId="56" applyFont="1" applyFill="1" applyAlignment="1" applyProtection="1">
      <alignment vertical="center"/>
    </xf>
    <xf numFmtId="0" fontId="40" fillId="10" borderId="22" xfId="42" applyNumberFormat="1" applyFont="1" applyFill="1" applyBorder="1" applyAlignment="1" applyProtection="1">
      <alignment vertical="center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49" fontId="5" fillId="0" borderId="25" xfId="55" applyNumberFormat="1" applyFont="1" applyFill="1" applyBorder="1" applyAlignment="1" applyProtection="1">
      <alignment horizontal="center" vertical="center" wrapText="1"/>
    </xf>
    <xf numFmtId="0" fontId="40" fillId="0" borderId="30" xfId="42" applyNumberFormat="1" applyFont="1" applyFill="1" applyBorder="1" applyAlignment="1" applyProtection="1">
      <alignment horizontal="left" vertical="center"/>
    </xf>
    <xf numFmtId="0" fontId="40" fillId="10" borderId="27" xfId="42" applyNumberFormat="1" applyFont="1" applyFill="1" applyBorder="1" applyAlignment="1" applyProtection="1">
      <alignment horizontal="left" vertical="center"/>
    </xf>
    <xf numFmtId="0" fontId="40" fillId="0" borderId="31" xfId="42" applyNumberFormat="1" applyFont="1" applyFill="1" applyBorder="1" applyAlignment="1" applyProtection="1">
      <alignment horizontal="left" vertical="center"/>
    </xf>
    <xf numFmtId="49" fontId="7" fillId="0" borderId="23" xfId="35" applyNumberFormat="1" applyFont="1" applyFill="1" applyBorder="1" applyAlignment="1" applyProtection="1">
      <alignment vertical="center" wrapText="1"/>
    </xf>
    <xf numFmtId="4" fontId="57" fillId="0" borderId="30" xfId="33" applyNumberFormat="1" applyFont="1" applyFill="1" applyBorder="1" applyAlignment="1" applyProtection="1">
      <alignment vertical="center" wrapText="1"/>
    </xf>
    <xf numFmtId="49" fontId="0" fillId="0" borderId="28" xfId="0" applyFill="1" applyBorder="1" applyProtection="1">
      <alignment vertical="top"/>
    </xf>
    <xf numFmtId="49" fontId="60" fillId="0" borderId="0" xfId="0" applyFont="1" applyFill="1" applyProtection="1">
      <alignment vertical="top"/>
    </xf>
    <xf numFmtId="49" fontId="36" fillId="0" borderId="25" xfId="42" applyNumberFormat="1" applyFill="1" applyBorder="1" applyAlignment="1" applyProtection="1">
      <alignment vertical="center" wrapText="1"/>
    </xf>
    <xf numFmtId="49" fontId="36" fillId="0" borderId="30" xfId="42" applyNumberFormat="1" applyFill="1" applyBorder="1" applyAlignment="1" applyProtection="1">
      <alignment vertical="center" wrapText="1"/>
    </xf>
    <xf numFmtId="49" fontId="36" fillId="0" borderId="31" xfId="42" applyNumberFormat="1" applyFill="1" applyBorder="1" applyAlignment="1" applyProtection="1">
      <alignment vertical="center" wrapText="1"/>
    </xf>
    <xf numFmtId="49" fontId="32" fillId="0" borderId="25" xfId="35" applyNumberFormat="1" applyFont="1" applyFill="1" applyBorder="1" applyAlignment="1" applyProtection="1">
      <alignment vertical="center" wrapText="1"/>
    </xf>
    <xf numFmtId="49" fontId="32" fillId="0" borderId="30" xfId="35" applyNumberFormat="1" applyFont="1" applyFill="1" applyBorder="1" applyAlignment="1" applyProtection="1">
      <alignment vertical="center" wrapText="1"/>
    </xf>
    <xf numFmtId="0" fontId="53" fillId="0" borderId="0" xfId="56" applyFont="1" applyFill="1" applyAlignment="1" applyProtection="1">
      <alignment vertical="center" wrapText="1"/>
    </xf>
    <xf numFmtId="49" fontId="79" fillId="0" borderId="0" xfId="0" applyFont="1" applyFill="1" applyProtection="1">
      <alignment vertical="top"/>
    </xf>
    <xf numFmtId="0" fontId="80" fillId="0" borderId="0" xfId="56" applyFont="1" applyFill="1" applyAlignment="1" applyProtection="1">
      <alignment vertical="center"/>
    </xf>
    <xf numFmtId="49" fontId="50" fillId="10" borderId="22" xfId="37" applyNumberFormat="1" applyFont="1" applyFill="1" applyBorder="1" applyAlignment="1" applyProtection="1">
      <alignment horizontal="center" vertical="center"/>
    </xf>
    <xf numFmtId="49" fontId="60" fillId="10" borderId="27" xfId="0" applyFont="1" applyFill="1" applyBorder="1" applyProtection="1">
      <alignment vertical="top"/>
    </xf>
    <xf numFmtId="49" fontId="60" fillId="10" borderId="28" xfId="0" applyFont="1" applyFill="1" applyBorder="1" applyProtection="1">
      <alignment vertical="top"/>
    </xf>
    <xf numFmtId="49" fontId="60" fillId="10" borderId="29" xfId="0" applyFont="1" applyFill="1" applyBorder="1" applyProtection="1">
      <alignment vertical="top"/>
    </xf>
    <xf numFmtId="49" fontId="60" fillId="10" borderId="22" xfId="0" applyFont="1" applyFill="1" applyBorder="1" applyProtection="1">
      <alignment vertical="top"/>
    </xf>
    <xf numFmtId="49" fontId="60" fillId="10" borderId="23" xfId="0" applyFont="1" applyFill="1" applyBorder="1" applyProtection="1">
      <alignment vertical="top"/>
    </xf>
    <xf numFmtId="49" fontId="60" fillId="10" borderId="24" xfId="0" applyFont="1" applyFill="1" applyBorder="1" applyProtection="1">
      <alignment vertical="top"/>
    </xf>
    <xf numFmtId="0" fontId="50" fillId="10" borderId="23" xfId="47" applyFont="1" applyFill="1" applyBorder="1" applyAlignment="1" applyProtection="1">
      <alignment horizontal="left" vertical="center" wrapText="1" indent="1"/>
    </xf>
    <xf numFmtId="49" fontId="60" fillId="0" borderId="28" xfId="0" applyFont="1" applyFill="1" applyBorder="1" applyProtection="1">
      <alignment vertical="top"/>
    </xf>
    <xf numFmtId="0" fontId="5" fillId="0" borderId="22" xfId="35" applyNumberFormat="1" applyFont="1" applyFill="1" applyBorder="1" applyAlignment="1" applyProtection="1">
      <alignment horizontal="left" vertical="center" inden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0" borderId="31" xfId="42" applyNumberFormat="1" applyFont="1" applyFill="1" applyBorder="1" applyAlignment="1" applyProtection="1">
      <alignment horizontal="left" vertical="center" wrapText="1"/>
    </xf>
    <xf numFmtId="0" fontId="79" fillId="0" borderId="0" xfId="0" applyNumberFormat="1" applyFont="1" applyFill="1" applyAlignment="1" applyProtection="1">
      <alignment horizontal="center" vertical="top"/>
    </xf>
    <xf numFmtId="49" fontId="79" fillId="0" borderId="0" xfId="0" applyNumberFormat="1" applyFont="1" applyFill="1" applyAlignment="1" applyProtection="1">
      <alignment horizontal="center" vertical="top"/>
    </xf>
    <xf numFmtId="49" fontId="79" fillId="0" borderId="0" xfId="0" applyFont="1" applyFill="1" applyAlignment="1" applyProtection="1">
      <alignment horizontal="center" vertical="center"/>
    </xf>
    <xf numFmtId="49" fontId="0" fillId="0" borderId="47" xfId="0" applyFill="1" applyBorder="1" applyProtection="1">
      <alignment vertical="top"/>
    </xf>
    <xf numFmtId="0" fontId="40" fillId="10" borderId="23" xfId="42" applyNumberFormat="1" applyFont="1" applyFill="1" applyBorder="1" applyAlignment="1" applyProtection="1">
      <alignment horizontal="left" vertical="center"/>
    </xf>
    <xf numFmtId="0" fontId="40" fillId="10" borderId="22" xfId="42" applyNumberFormat="1" applyFont="1" applyFill="1" applyBorder="1" applyAlignment="1" applyProtection="1">
      <alignment horizontal="left" vertical="center"/>
    </xf>
    <xf numFmtId="49" fontId="47" fillId="0" borderId="0" xfId="0" applyFont="1" applyFill="1" applyProtection="1">
      <alignment vertical="top"/>
    </xf>
    <xf numFmtId="49" fontId="32" fillId="0" borderId="31" xfId="35" applyNumberFormat="1" applyFont="1" applyFill="1" applyBorder="1" applyAlignment="1" applyProtection="1">
      <alignment horizontal="center" vertical="center" wrapText="1"/>
    </xf>
    <xf numFmtId="0" fontId="40" fillId="10" borderId="23" xfId="42" applyNumberFormat="1" applyFont="1" applyFill="1" applyBorder="1" applyAlignment="1" applyProtection="1">
      <alignment vertical="center"/>
    </xf>
    <xf numFmtId="0" fontId="40" fillId="10" borderId="24" xfId="42" applyNumberFormat="1" applyFont="1" applyFill="1" applyBorder="1" applyAlignment="1" applyProtection="1">
      <alignment vertical="center"/>
    </xf>
    <xf numFmtId="49" fontId="5" fillId="0" borderId="25" xfId="35" applyNumberFormat="1" applyFont="1" applyFill="1" applyBorder="1" applyAlignment="1" applyProtection="1">
      <alignment vertical="center" wrapText="1"/>
    </xf>
    <xf numFmtId="49" fontId="5" fillId="0" borderId="30" xfId="35" applyNumberFormat="1" applyFont="1" applyFill="1" applyBorder="1" applyAlignment="1" applyProtection="1">
      <alignment vertical="center" wrapText="1"/>
    </xf>
    <xf numFmtId="49" fontId="79" fillId="0" borderId="0" xfId="0" applyFont="1" applyFill="1" applyProtection="1">
      <alignment vertical="top"/>
    </xf>
    <xf numFmtId="49" fontId="5" fillId="0" borderId="30" xfId="42" applyNumberFormat="1" applyFont="1" applyFill="1" applyBorder="1" applyAlignment="1" applyProtection="1">
      <alignment horizontal="center" vertical="center" wrapText="1"/>
    </xf>
    <xf numFmtId="0" fontId="40" fillId="10" borderId="33" xfId="42" applyNumberFormat="1" applyFont="1" applyFill="1" applyBorder="1" applyAlignment="1" applyProtection="1">
      <alignment horizontal="left" vertical="center"/>
    </xf>
    <xf numFmtId="49" fontId="0" fillId="0" borderId="0" xfId="0" applyFill="1" applyProtection="1">
      <alignment vertical="top"/>
    </xf>
    <xf numFmtId="0" fontId="40" fillId="10" borderId="23" xfId="42" applyNumberFormat="1" applyFont="1" applyFill="1" applyBorder="1" applyAlignment="1" applyProtection="1">
      <alignment horizontal="left" vertical="center"/>
    </xf>
    <xf numFmtId="49" fontId="47" fillId="0" borderId="0" xfId="0" applyFont="1" applyFill="1" applyProtection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0" fontId="40" fillId="10" borderId="23" xfId="42" applyNumberFormat="1" applyFont="1" applyFill="1" applyBorder="1" applyAlignment="1" applyProtection="1">
      <alignment vertical="center"/>
    </xf>
    <xf numFmtId="0" fontId="40" fillId="10" borderId="24" xfId="42" applyNumberFormat="1" applyFont="1" applyFill="1" applyBorder="1" applyAlignment="1" applyProtection="1">
      <alignment vertical="center"/>
    </xf>
    <xf numFmtId="49" fontId="79" fillId="0" borderId="0" xfId="0" applyFont="1" applyFill="1" applyProtection="1">
      <alignment vertical="top"/>
    </xf>
    <xf numFmtId="49" fontId="5" fillId="0" borderId="30" xfId="42" applyNumberFormat="1" applyFont="1" applyFill="1" applyBorder="1" applyAlignment="1" applyProtection="1">
      <alignment horizontal="center" vertical="center" wrapText="1"/>
    </xf>
    <xf numFmtId="0" fontId="5" fillId="0" borderId="22" xfId="47" applyFont="1" applyFill="1" applyBorder="1" applyAlignment="1" applyProtection="1">
      <alignment horizontal="left" vertical="center" wrapText="1" indent="2"/>
    </xf>
    <xf numFmtId="49" fontId="5" fillId="0" borderId="5" xfId="56" applyNumberFormat="1" applyFont="1" applyFill="1" applyBorder="1" applyAlignment="1" applyProtection="1">
      <alignment horizontal="center" vertical="center" wrapText="1"/>
    </xf>
    <xf numFmtId="49" fontId="36" fillId="0" borderId="0" xfId="99" applyProtection="1">
      <alignment vertical="top"/>
    </xf>
    <xf numFmtId="49" fontId="36" fillId="0" borderId="0" xfId="99">
      <alignment vertical="top"/>
    </xf>
    <xf numFmtId="49" fontId="5" fillId="0" borderId="5" xfId="37" applyNumberFormat="1" applyFont="1" applyFill="1" applyBorder="1" applyAlignment="1">
      <alignment horizontal="center" vertical="center"/>
    </xf>
    <xf numFmtId="49" fontId="0" fillId="0" borderId="0" xfId="0" applyFill="1" applyProtection="1">
      <alignment vertical="top"/>
    </xf>
    <xf numFmtId="49" fontId="27" fillId="0" borderId="0" xfId="35" applyNumberFormat="1" applyFont="1" applyFill="1" applyBorder="1" applyAlignment="1" applyProtection="1">
      <alignment horizontal="center" vertical="center" wrapText="1"/>
    </xf>
    <xf numFmtId="0" fontId="31" fillId="0" borderId="0" xfId="56" applyFont="1" applyFill="1" applyAlignment="1" applyProtection="1">
      <alignment vertical="center" wrapText="1"/>
    </xf>
    <xf numFmtId="0" fontId="27" fillId="0" borderId="0" xfId="35" applyNumberFormat="1" applyFont="1" applyFill="1" applyBorder="1" applyAlignment="1" applyProtection="1">
      <alignment horizontal="center" vertical="center" wrapText="1"/>
    </xf>
    <xf numFmtId="0" fontId="40" fillId="10" borderId="23" xfId="42" applyNumberFormat="1" applyFont="1" applyFill="1" applyBorder="1" applyAlignment="1" applyProtection="1">
      <alignment vertical="center"/>
    </xf>
    <xf numFmtId="49" fontId="0" fillId="0" borderId="28" xfId="0" applyFill="1" applyBorder="1" applyProtection="1">
      <alignment vertical="top"/>
    </xf>
    <xf numFmtId="49" fontId="79" fillId="0" borderId="0" xfId="0" applyFont="1" applyFill="1" applyProtection="1">
      <alignment vertical="top"/>
    </xf>
    <xf numFmtId="49" fontId="81" fillId="0" borderId="0" xfId="0" applyFont="1" applyFill="1" applyProtection="1">
      <alignment vertical="top"/>
    </xf>
    <xf numFmtId="49" fontId="60" fillId="0" borderId="5" xfId="0" applyFont="1" applyFill="1" applyBorder="1" applyProtection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0" borderId="22" xfId="37" applyFont="1" applyFill="1" applyBorder="1" applyAlignment="1">
      <alignment vertical="center"/>
    </xf>
    <xf numFmtId="0" fontId="5" fillId="0" borderId="23" xfId="37" applyFont="1" applyFill="1" applyBorder="1" applyAlignment="1">
      <alignment vertical="center"/>
    </xf>
    <xf numFmtId="49" fontId="0" fillId="0" borderId="0" xfId="0" applyFill="1" applyBorder="1" applyProtection="1">
      <alignment vertical="top"/>
    </xf>
    <xf numFmtId="0" fontId="5" fillId="0" borderId="5" xfId="47" applyFont="1" applyFill="1" applyBorder="1" applyAlignment="1" applyProtection="1">
      <alignment horizontal="center" vertical="center" wrapText="1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0" fontId="40" fillId="10" borderId="23" xfId="42" applyNumberFormat="1" applyFont="1" applyFill="1" applyBorder="1" applyAlignment="1" applyProtection="1">
      <alignment horizontal="left" vertical="center"/>
    </xf>
    <xf numFmtId="49" fontId="27" fillId="0" borderId="33" xfId="35" applyNumberFormat="1" applyFont="1" applyFill="1" applyBorder="1" applyAlignment="1" applyProtection="1">
      <alignment horizontal="center" vertical="center" wrapText="1"/>
    </xf>
    <xf numFmtId="49" fontId="5" fillId="0" borderId="5" xfId="56" applyNumberFormat="1" applyFont="1" applyFill="1" applyBorder="1" applyAlignment="1" applyProtection="1">
      <alignment horizontal="center" vertical="center" wrapText="1"/>
    </xf>
    <xf numFmtId="49" fontId="5" fillId="0" borderId="31" xfId="3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49" fontId="0" fillId="0" borderId="0" xfId="0" applyFill="1" applyBorder="1" applyAlignment="1" applyProtection="1">
      <alignment vertical="top"/>
    </xf>
    <xf numFmtId="49" fontId="7" fillId="0" borderId="0" xfId="0" applyFont="1" applyFill="1" applyBorder="1" applyAlignment="1" applyProtection="1">
      <alignment vertical="top"/>
    </xf>
    <xf numFmtId="0" fontId="33" fillId="0" borderId="0" xfId="43" applyNumberFormat="1" applyFont="1" applyFill="1" applyBorder="1" applyAlignment="1" applyProtection="1">
      <alignment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4" applyNumberFormat="1" applyFont="1" applyFill="1" applyBorder="1" applyAlignment="1" applyProtection="1">
      <alignment horizontal="left" vertical="center" wrapText="1" indent="1"/>
    </xf>
    <xf numFmtId="0" fontId="5" fillId="7" borderId="6" xfId="54" applyFont="1" applyFill="1" applyBorder="1" applyAlignment="1" applyProtection="1">
      <alignment horizontal="left" vertical="center" indent="1"/>
    </xf>
    <xf numFmtId="0" fontId="5" fillId="0" borderId="0" xfId="54" applyNumberFormat="1" applyFont="1" applyFill="1" applyBorder="1" applyAlignment="1" applyProtection="1">
      <alignment horizontal="left" vertical="center" wrapText="1" indent="1"/>
    </xf>
    <xf numFmtId="49" fontId="5" fillId="7" borderId="6" xfId="54" applyNumberFormat="1" applyFont="1" applyFill="1" applyBorder="1" applyAlignment="1" applyProtection="1">
      <alignment horizontal="left" vertical="center" wrapText="1" indent="1"/>
    </xf>
    <xf numFmtId="49" fontId="5" fillId="0" borderId="6" xfId="54" applyNumberFormat="1" applyFont="1" applyFill="1" applyBorder="1" applyAlignment="1" applyProtection="1">
      <alignment horizontal="left" vertical="center" wrapText="1" indent="1"/>
    </xf>
    <xf numFmtId="0" fontId="83" fillId="0" borderId="0" xfId="54" applyFont="1" applyFill="1" applyAlignment="1" applyProtection="1">
      <alignment vertical="center" wrapText="1"/>
    </xf>
    <xf numFmtId="0" fontId="82" fillId="0" borderId="0" xfId="54" applyNumberFormat="1" applyFont="1" applyFill="1" applyBorder="1" applyAlignment="1" applyProtection="1">
      <alignment horizontal="center" vertical="center" wrapText="1"/>
    </xf>
    <xf numFmtId="0" fontId="84" fillId="0" borderId="0" xfId="54" applyFont="1" applyFill="1" applyBorder="1" applyAlignment="1" applyProtection="1">
      <alignment horizontal="right" vertical="center" wrapText="1" indent="1"/>
    </xf>
    <xf numFmtId="0" fontId="84" fillId="0" borderId="0" xfId="54" applyNumberFormat="1" applyFont="1" applyFill="1" applyBorder="1" applyAlignment="1" applyProtection="1">
      <alignment horizontal="left" vertical="center" wrapText="1" indent="1"/>
    </xf>
    <xf numFmtId="0" fontId="84" fillId="0" borderId="0" xfId="54" applyFont="1" applyFill="1" applyBorder="1" applyAlignment="1" applyProtection="1">
      <alignment horizontal="center" vertical="center" wrapText="1"/>
    </xf>
    <xf numFmtId="0" fontId="84" fillId="0" borderId="0" xfId="54" applyFont="1" applyFill="1" applyAlignment="1" applyProtection="1">
      <alignment vertical="center" wrapText="1"/>
    </xf>
    <xf numFmtId="0" fontId="82" fillId="0" borderId="0" xfId="54" applyFont="1" applyFill="1" applyAlignment="1" applyProtection="1">
      <alignment horizontal="center" vertical="center" wrapText="1"/>
    </xf>
    <xf numFmtId="0" fontId="0" fillId="0" borderId="6" xfId="36" applyFont="1" applyBorder="1" applyAlignment="1" applyProtection="1">
      <alignment horizontal="justify" vertical="top" wrapText="1"/>
    </xf>
    <xf numFmtId="14" fontId="49" fillId="0" borderId="0" xfId="54" applyNumberFormat="1" applyFont="1" applyFill="1" applyBorder="1" applyAlignment="1" applyProtection="1">
      <alignment horizontal="center" vertical="center" wrapText="1"/>
    </xf>
    <xf numFmtId="0" fontId="49" fillId="0" borderId="0" xfId="54" applyFont="1" applyFill="1" applyAlignment="1" applyProtection="1">
      <alignment horizontal="left" vertical="center" wrapText="1"/>
    </xf>
    <xf numFmtId="0" fontId="85" fillId="0" borderId="0" xfId="54" applyFont="1" applyFill="1" applyAlignment="1" applyProtection="1">
      <alignment vertical="center" wrapText="1"/>
    </xf>
    <xf numFmtId="0" fontId="49" fillId="0" borderId="0" xfId="54" applyNumberFormat="1" applyFont="1" applyFill="1" applyBorder="1" applyAlignment="1" applyProtection="1">
      <alignment horizontal="center" vertical="center" wrapText="1"/>
    </xf>
    <xf numFmtId="0" fontId="50" fillId="0" borderId="0" xfId="54" applyFont="1" applyFill="1" applyBorder="1" applyAlignment="1" applyProtection="1">
      <alignment horizontal="right" vertical="center" wrapText="1" indent="1"/>
    </xf>
    <xf numFmtId="0" fontId="50" fillId="0" borderId="0" xfId="54" applyNumberFormat="1" applyFont="1" applyFill="1" applyBorder="1" applyAlignment="1" applyProtection="1">
      <alignment horizontal="left" vertical="center" wrapText="1" indent="1"/>
    </xf>
    <xf numFmtId="0" fontId="50" fillId="0" borderId="0" xfId="54" applyFont="1" applyFill="1" applyBorder="1" applyAlignment="1" applyProtection="1">
      <alignment horizontal="center" vertical="center" wrapText="1"/>
    </xf>
    <xf numFmtId="0" fontId="50" fillId="0" borderId="0" xfId="54" applyFont="1" applyFill="1" applyAlignment="1" applyProtection="1">
      <alignment vertical="center" wrapText="1"/>
    </xf>
    <xf numFmtId="0" fontId="49" fillId="0" borderId="0" xfId="54" applyFont="1" applyFill="1" applyAlignment="1" applyProtection="1">
      <alignment horizontal="center" vertical="center" wrapText="1"/>
    </xf>
    <xf numFmtId="0" fontId="49" fillId="0" borderId="0" xfId="54" applyFont="1" applyFill="1" applyAlignment="1" applyProtection="1">
      <alignment vertical="center" wrapText="1"/>
    </xf>
    <xf numFmtId="0" fontId="50" fillId="0" borderId="0" xfId="54" applyFont="1" applyFill="1" applyBorder="1" applyAlignment="1" applyProtection="1">
      <alignment vertical="center" wrapText="1"/>
    </xf>
    <xf numFmtId="0" fontId="50" fillId="0" borderId="0" xfId="54" applyFont="1" applyFill="1" applyBorder="1" applyAlignment="1" applyProtection="1">
      <alignment horizontal="left" vertical="center" indent="1"/>
    </xf>
    <xf numFmtId="0" fontId="86" fillId="0" borderId="0" xfId="54" applyFont="1" applyFill="1" applyBorder="1" applyAlignment="1" applyProtection="1">
      <alignment vertical="center" wrapText="1"/>
    </xf>
    <xf numFmtId="0" fontId="49" fillId="0" borderId="0" xfId="54" applyFont="1" applyAlignment="1" applyProtection="1">
      <alignment horizontal="center" vertical="center" wrapText="1"/>
    </xf>
    <xf numFmtId="0" fontId="50" fillId="0" borderId="0" xfId="54" applyFont="1" applyAlignment="1" applyProtection="1">
      <alignment vertical="center" wrapText="1"/>
    </xf>
    <xf numFmtId="49" fontId="50" fillId="0" borderId="0" xfId="54" applyNumberFormat="1" applyFont="1" applyFill="1" applyBorder="1" applyAlignment="1" applyProtection="1">
      <alignment horizontal="left" vertical="center" wrapText="1" indent="1"/>
    </xf>
    <xf numFmtId="0" fontId="49" fillId="0" borderId="0" xfId="54" applyFont="1" applyFill="1" applyBorder="1" applyAlignment="1" applyProtection="1">
      <alignment vertical="center" wrapText="1"/>
    </xf>
    <xf numFmtId="49" fontId="49" fillId="0" borderId="0" xfId="54" applyNumberFormat="1" applyFont="1" applyFill="1" applyBorder="1" applyAlignment="1" applyProtection="1">
      <alignment horizontal="left" vertical="center" wrapText="1"/>
    </xf>
    <xf numFmtId="49" fontId="50" fillId="0" borderId="0" xfId="54" applyNumberFormat="1" applyFont="1" applyFill="1" applyBorder="1" applyAlignment="1" applyProtection="1">
      <alignment horizontal="center" vertical="center" wrapText="1"/>
    </xf>
    <xf numFmtId="49" fontId="50" fillId="0" borderId="0" xfId="54" applyNumberFormat="1" applyFont="1" applyFill="1" applyBorder="1" applyAlignment="1" applyProtection="1">
      <alignment horizontal="right" vertical="center" wrapText="1" indent="1"/>
    </xf>
    <xf numFmtId="49" fontId="50" fillId="0" borderId="0" xfId="54" applyNumberFormat="1" applyFont="1" applyFill="1" applyBorder="1" applyAlignment="1" applyProtection="1">
      <alignment horizontal="left" vertical="center" wrapText="1" indent="2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2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87" fillId="0" borderId="0" xfId="34" applyFont="1" applyFill="1" applyBorder="1" applyAlignment="1" applyProtection="1">
      <alignment vertical="center" wrapText="1"/>
    </xf>
    <xf numFmtId="49" fontId="81" fillId="0" borderId="0" xfId="42" applyFont="1">
      <alignment vertical="top"/>
    </xf>
    <xf numFmtId="49" fontId="5" fillId="0" borderId="0" xfId="41" applyFont="1">
      <alignment vertical="top"/>
    </xf>
    <xf numFmtId="49" fontId="32" fillId="0" borderId="0" xfId="41" applyFont="1" applyAlignment="1">
      <alignment horizontal="center" vertical="center" wrapText="1"/>
    </xf>
    <xf numFmtId="49" fontId="0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61" fillId="9" borderId="5" xfId="30" applyNumberFormat="1" applyFill="1" applyBorder="1" applyAlignment="1" applyProtection="1">
      <alignment horizontal="left" vertical="center" wrapText="1"/>
      <protection locked="0"/>
    </xf>
    <xf numFmtId="0" fontId="79" fillId="0" borderId="0" xfId="41" applyNumberFormat="1" applyFont="1">
      <alignment vertical="top"/>
    </xf>
    <xf numFmtId="49" fontId="79" fillId="0" borderId="0" xfId="41" applyNumberFormat="1" applyFont="1">
      <alignment vertical="top"/>
    </xf>
    <xf numFmtId="0" fontId="5" fillId="10" borderId="22" xfId="56" applyFont="1" applyFill="1" applyBorder="1" applyAlignment="1" applyProtection="1">
      <alignment vertical="center" wrapText="1"/>
    </xf>
    <xf numFmtId="49" fontId="40" fillId="10" borderId="23" xfId="41" applyFont="1" applyFill="1" applyBorder="1" applyAlignment="1" applyProtection="1">
      <alignment horizontal="left" vertical="center"/>
    </xf>
    <xf numFmtId="49" fontId="25" fillId="10" borderId="23" xfId="41" applyFont="1" applyFill="1" applyBorder="1" applyAlignment="1" applyProtection="1">
      <alignment horizontal="center" vertical="top"/>
    </xf>
    <xf numFmtId="49" fontId="25" fillId="10" borderId="24" xfId="41" applyFont="1" applyFill="1" applyBorder="1" applyAlignment="1" applyProtection="1">
      <alignment horizontal="center" vertical="top"/>
    </xf>
    <xf numFmtId="49" fontId="5" fillId="0" borderId="0" xfId="100" applyProtection="1">
      <alignment vertical="top"/>
    </xf>
    <xf numFmtId="49" fontId="5" fillId="0" borderId="0" xfId="100">
      <alignment vertical="top"/>
    </xf>
    <xf numFmtId="49" fontId="10" fillId="0" borderId="0" xfId="41" applyFont="1" applyFill="1" applyBorder="1" applyProtection="1">
      <alignment vertical="top"/>
    </xf>
    <xf numFmtId="49" fontId="5" fillId="0" borderId="0" xfId="41" applyFont="1" applyFill="1" applyBorder="1" applyProtection="1">
      <alignment vertical="top"/>
    </xf>
    <xf numFmtId="49" fontId="32" fillId="0" borderId="0" xfId="41" applyFont="1" applyFill="1" applyBorder="1" applyAlignment="1" applyProtection="1">
      <alignment horizontal="center" vertical="center"/>
    </xf>
    <xf numFmtId="49" fontId="5" fillId="0" borderId="0" xfId="41" applyFill="1" applyBorder="1" applyProtection="1">
      <alignment vertical="top"/>
    </xf>
    <xf numFmtId="0" fontId="5" fillId="0" borderId="0" xfId="41" applyNumberFormat="1" applyFont="1" applyFill="1" applyBorder="1" applyAlignment="1" applyProtection="1"/>
    <xf numFmtId="0" fontId="88" fillId="0" borderId="0" xfId="41" applyNumberFormat="1" applyFont="1" applyFill="1" applyBorder="1" applyAlignment="1" applyProtection="1">
      <alignment horizontal="center" vertical="center" wrapText="1"/>
    </xf>
    <xf numFmtId="0" fontId="10" fillId="0" borderId="0" xfId="41" applyNumberFormat="1" applyFont="1" applyFill="1" applyBorder="1" applyAlignment="1" applyProtection="1"/>
    <xf numFmtId="0" fontId="5" fillId="0" borderId="5" xfId="48" applyNumberFormat="1" applyFont="1" applyFill="1" applyBorder="1" applyAlignment="1" applyProtection="1">
      <alignment horizontal="center" vertical="center" wrapText="1"/>
    </xf>
    <xf numFmtId="49" fontId="5" fillId="0" borderId="5" xfId="41" applyBorder="1">
      <alignment vertical="top"/>
    </xf>
    <xf numFmtId="49" fontId="5" fillId="0" borderId="0" xfId="41" applyFont="1" applyFill="1" applyProtection="1">
      <alignment vertical="top"/>
    </xf>
    <xf numFmtId="49" fontId="5" fillId="0" borderId="31" xfId="0" applyNumberFormat="1" applyFont="1" applyFill="1" applyBorder="1" applyProtection="1">
      <alignment vertical="top"/>
    </xf>
    <xf numFmtId="49" fontId="5" fillId="0" borderId="31" xfId="0" applyNumberFormat="1" applyFont="1" applyFill="1" applyBorder="1" applyAlignment="1" applyProtection="1">
      <alignment vertical="top" wrapText="1"/>
    </xf>
    <xf numFmtId="49" fontId="5" fillId="0" borderId="5" xfId="0" applyNumberFormat="1" applyFont="1" applyFill="1" applyBorder="1" applyProtection="1">
      <alignment vertical="top"/>
    </xf>
    <xf numFmtId="49" fontId="5" fillId="0" borderId="48" xfId="0" applyNumberFormat="1" applyFont="1" applyFill="1" applyBorder="1" applyAlignment="1" applyProtection="1">
      <alignment vertical="top" wrapText="1"/>
    </xf>
    <xf numFmtId="0" fontId="50" fillId="0" borderId="0" xfId="51" applyFont="1"/>
    <xf numFmtId="0" fontId="50" fillId="0" borderId="0" xfId="51" applyFont="1" applyFill="1" applyProtection="1"/>
    <xf numFmtId="0" fontId="90" fillId="0" borderId="0" xfId="51" applyFont="1" applyFill="1" applyBorder="1" applyAlignment="1" applyProtection="1">
      <alignment horizontal="center" vertical="center"/>
    </xf>
    <xf numFmtId="0" fontId="50" fillId="0" borderId="0" xfId="51" applyFont="1" applyFill="1" applyBorder="1" applyProtection="1"/>
    <xf numFmtId="49" fontId="49" fillId="0" borderId="0" xfId="0" applyFont="1" applyFill="1" applyBorder="1" applyProtection="1">
      <alignment vertical="top"/>
    </xf>
    <xf numFmtId="49" fontId="91" fillId="0" borderId="0" xfId="0" applyFont="1" applyFill="1" applyProtection="1">
      <alignment vertical="top"/>
    </xf>
    <xf numFmtId="49" fontId="5" fillId="0" borderId="25" xfId="56" applyNumberFormat="1" applyFont="1" applyFill="1" applyBorder="1" applyAlignment="1" applyProtection="1">
      <alignment horizontal="center" vertical="center" wrapText="1"/>
    </xf>
    <xf numFmtId="49" fontId="7" fillId="0" borderId="28" xfId="35" applyNumberFormat="1" applyFont="1" applyFill="1" applyBorder="1" applyAlignment="1" applyProtection="1">
      <alignment vertical="center" wrapText="1"/>
    </xf>
    <xf numFmtId="16" fontId="5" fillId="0" borderId="5" xfId="56" applyNumberFormat="1" applyFont="1" applyFill="1" applyBorder="1" applyAlignment="1" applyProtection="1">
      <alignment horizontal="center" vertical="center" wrapText="1"/>
    </xf>
    <xf numFmtId="0" fontId="5" fillId="0" borderId="5" xfId="56" applyNumberFormat="1" applyFont="1" applyFill="1" applyBorder="1" applyAlignment="1" applyProtection="1">
      <alignment horizontal="left" vertical="center" wrapText="1"/>
    </xf>
    <xf numFmtId="49" fontId="59" fillId="0" borderId="27" xfId="35" applyNumberFormat="1" applyFont="1" applyFill="1" applyBorder="1" applyAlignment="1" applyProtection="1">
      <alignment vertical="center" wrapText="1"/>
    </xf>
    <xf numFmtId="4" fontId="57" fillId="0" borderId="34" xfId="33" applyNumberFormat="1" applyFont="1" applyFill="1" applyBorder="1" applyAlignment="1" applyProtection="1">
      <alignment vertical="center" wrapText="1"/>
    </xf>
    <xf numFmtId="49" fontId="60" fillId="0" borderId="34" xfId="0" applyFont="1" applyFill="1" applyBorder="1" applyProtection="1">
      <alignment vertical="top"/>
    </xf>
    <xf numFmtId="0" fontId="5" fillId="0" borderId="27" xfId="37" applyFont="1" applyFill="1" applyBorder="1" applyAlignment="1" applyProtection="1">
      <alignment vertical="center" wrapText="1"/>
    </xf>
    <xf numFmtId="0" fontId="5" fillId="0" borderId="34" xfId="37" applyFont="1" applyFill="1" applyBorder="1" applyAlignment="1" applyProtection="1">
      <alignment vertical="center" wrapText="1"/>
    </xf>
    <xf numFmtId="0" fontId="79" fillId="0" borderId="0" xfId="0" applyNumberFormat="1" applyFont="1" applyFill="1" applyProtection="1">
      <alignment vertical="top"/>
    </xf>
    <xf numFmtId="4" fontId="57" fillId="0" borderId="31" xfId="33" applyNumberFormat="1" applyFont="1" applyFill="1" applyBorder="1" applyAlignment="1" applyProtection="1">
      <alignment vertical="center" wrapText="1"/>
    </xf>
    <xf numFmtId="0" fontId="5" fillId="0" borderId="0" xfId="47" applyFont="1" applyFill="1" applyBorder="1" applyAlignment="1" applyProtection="1">
      <alignment horizontal="left" vertical="top"/>
    </xf>
    <xf numFmtId="49" fontId="92" fillId="0" borderId="0" xfId="0" applyFont="1" applyFill="1" applyAlignment="1" applyProtection="1">
      <alignment horizontal="right" vertical="top"/>
    </xf>
    <xf numFmtId="49" fontId="93" fillId="0" borderId="0" xfId="0" applyFont="1" applyFill="1" applyProtection="1">
      <alignment vertical="top"/>
    </xf>
    <xf numFmtId="49" fontId="94" fillId="0" borderId="0" xfId="0" applyFont="1" applyFill="1" applyProtection="1">
      <alignment vertical="top"/>
    </xf>
    <xf numFmtId="0" fontId="52" fillId="0" borderId="0" xfId="0" applyNumberFormat="1" applyFont="1" applyFill="1" applyProtection="1">
      <alignment vertical="top"/>
    </xf>
    <xf numFmtId="0" fontId="82" fillId="0" borderId="0" xfId="56" applyFont="1" applyFill="1" applyAlignment="1" applyProtection="1">
      <alignment vertical="center" wrapText="1"/>
    </xf>
    <xf numFmtId="0" fontId="84" fillId="0" borderId="0" xfId="56" applyFont="1" applyFill="1" applyAlignment="1" applyProtection="1">
      <alignment vertical="center" wrapText="1"/>
    </xf>
    <xf numFmtId="0" fontId="98" fillId="0" borderId="0" xfId="56" applyFont="1" applyFill="1" applyBorder="1" applyAlignment="1" applyProtection="1">
      <alignment horizontal="center" vertical="center" wrapText="1"/>
    </xf>
    <xf numFmtId="14" fontId="84" fillId="0" borderId="0" xfId="54" applyNumberFormat="1" applyFont="1" applyFill="1" applyBorder="1" applyAlignment="1" applyProtection="1">
      <alignment horizontal="left" vertical="center" wrapText="1"/>
    </xf>
    <xf numFmtId="0" fontId="84" fillId="0" borderId="0" xfId="34" applyFont="1" applyFill="1" applyBorder="1" applyAlignment="1" applyProtection="1">
      <alignment horizontal="left" vertical="center" wrapText="1" indent="1"/>
    </xf>
    <xf numFmtId="0" fontId="94" fillId="0" borderId="0" xfId="56" applyFont="1" applyFill="1" applyAlignment="1" applyProtection="1">
      <alignment vertical="center"/>
    </xf>
    <xf numFmtId="0" fontId="5" fillId="0" borderId="0" xfId="54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10" fillId="0" borderId="0" xfId="56" applyFont="1" applyFill="1" applyAlignment="1" applyProtection="1">
      <alignment vertical="center" wrapText="1"/>
    </xf>
    <xf numFmtId="0" fontId="10" fillId="0" borderId="0" xfId="54" applyFont="1" applyFill="1" applyAlignment="1" applyProtection="1">
      <alignment horizontal="left" vertical="center" wrapText="1"/>
    </xf>
    <xf numFmtId="0" fontId="31" fillId="0" borderId="0" xfId="56" applyFont="1" applyFill="1" applyAlignment="1" applyProtection="1">
      <alignment vertical="center" wrapText="1"/>
    </xf>
    <xf numFmtId="0" fontId="32" fillId="0" borderId="0" xfId="56" applyFont="1" applyFill="1" applyBorder="1" applyAlignment="1" applyProtection="1">
      <alignment horizontal="center" vertical="center" wrapText="1"/>
    </xf>
    <xf numFmtId="0" fontId="82" fillId="0" borderId="0" xfId="54" applyFont="1" applyFill="1" applyAlignment="1" applyProtection="1">
      <alignment horizontal="left" vertical="center" wrapText="1"/>
    </xf>
    <xf numFmtId="0" fontId="10" fillId="0" borderId="0" xfId="56" applyFont="1" applyFill="1" applyAlignment="1" applyProtection="1">
      <alignment vertical="center" wrapText="1"/>
    </xf>
    <xf numFmtId="0" fontId="31" fillId="0" borderId="0" xfId="56" applyFont="1" applyFill="1" applyAlignment="1" applyProtection="1">
      <alignment vertical="center" wrapText="1"/>
    </xf>
    <xf numFmtId="0" fontId="5" fillId="0" borderId="5" xfId="56" applyNumberFormat="1" applyFont="1" applyFill="1" applyBorder="1" applyAlignment="1" applyProtection="1">
      <alignment horizontal="left" vertical="center" wrapText="1"/>
    </xf>
    <xf numFmtId="0" fontId="5" fillId="0" borderId="5" xfId="56" applyNumberFormat="1" applyFont="1" applyFill="1" applyBorder="1" applyAlignment="1" applyProtection="1">
      <alignment horizontal="left" vertical="top" wrapText="1"/>
    </xf>
    <xf numFmtId="0" fontId="5" fillId="0" borderId="0" xfId="56" applyFont="1" applyFill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5" fillId="0" borderId="5" xfId="47" applyFont="1" applyFill="1" applyBorder="1" applyAlignment="1" applyProtection="1">
      <alignment horizontal="left" vertical="center" wrapText="1" indent="4"/>
    </xf>
    <xf numFmtId="0" fontId="27" fillId="0" borderId="0" xfId="56" applyFont="1" applyFill="1" applyAlignment="1" applyProtection="1">
      <alignment horizontal="center" vertical="center" wrapText="1"/>
    </xf>
    <xf numFmtId="0" fontId="45" fillId="0" borderId="0" xfId="56" applyFont="1" applyFill="1" applyAlignment="1" applyProtection="1">
      <alignment vertical="center" wrapText="1"/>
    </xf>
    <xf numFmtId="0" fontId="5" fillId="7" borderId="22" xfId="55" applyNumberFormat="1" applyFont="1" applyFill="1" applyBorder="1" applyAlignment="1" applyProtection="1">
      <alignment horizontal="left" vertical="center" wrapText="1"/>
    </xf>
    <xf numFmtId="0" fontId="5" fillId="0" borderId="22" xfId="55" applyNumberFormat="1" applyFont="1" applyFill="1" applyBorder="1" applyAlignment="1" applyProtection="1">
      <alignment horizontal="center" vertical="center" wrapText="1"/>
    </xf>
    <xf numFmtId="0" fontId="60" fillId="0" borderId="0" xfId="0" applyNumberFormat="1" applyFont="1" applyFill="1" applyBorder="1" applyAlignment="1" applyProtection="1">
      <alignment vertical="center"/>
    </xf>
    <xf numFmtId="49" fontId="50" fillId="0" borderId="28" xfId="56" applyNumberFormat="1" applyFont="1" applyFill="1" applyBorder="1" applyAlignment="1" applyProtection="1">
      <alignment vertical="center" wrapText="1"/>
    </xf>
    <xf numFmtId="0" fontId="50" fillId="0" borderId="28" xfId="55" applyNumberFormat="1" applyFont="1" applyFill="1" applyBorder="1" applyAlignment="1" applyProtection="1">
      <alignment horizontal="left" vertical="center" wrapText="1"/>
    </xf>
    <xf numFmtId="49" fontId="99" fillId="0" borderId="28" xfId="0" applyFont="1" applyFill="1" applyBorder="1" applyAlignment="1" applyProtection="1">
      <alignment horizontal="left" vertical="center"/>
    </xf>
    <xf numFmtId="49" fontId="50" fillId="0" borderId="28" xfId="56" applyNumberFormat="1" applyFont="1" applyFill="1" applyBorder="1" applyAlignment="1" applyProtection="1">
      <alignment horizontal="center" vertical="center" wrapText="1"/>
    </xf>
    <xf numFmtId="49" fontId="84" fillId="0" borderId="0" xfId="56" applyNumberFormat="1" applyFont="1" applyFill="1" applyBorder="1" applyAlignment="1" applyProtection="1">
      <alignment vertical="center" wrapText="1"/>
    </xf>
    <xf numFmtId="0" fontId="84" fillId="0" borderId="0" xfId="55" applyNumberFormat="1" applyFont="1" applyFill="1" applyBorder="1" applyAlignment="1" applyProtection="1">
      <alignment horizontal="left" vertical="center" wrapText="1"/>
    </xf>
    <xf numFmtId="0" fontId="84" fillId="0" borderId="0" xfId="47" applyFont="1" applyFill="1" applyBorder="1" applyAlignment="1" applyProtection="1">
      <alignment horizontal="left" vertical="center" wrapText="1" indent="2"/>
    </xf>
    <xf numFmtId="49" fontId="84" fillId="0" borderId="0" xfId="56" applyNumberFormat="1" applyFont="1" applyFill="1" applyBorder="1" applyAlignment="1" applyProtection="1">
      <alignment horizontal="center" vertical="center" wrapText="1"/>
    </xf>
    <xf numFmtId="0" fontId="5" fillId="0" borderId="0" xfId="56" applyFont="1" applyFill="1" applyAlignment="1" applyProtection="1">
      <alignment vertical="center" wrapText="1"/>
    </xf>
    <xf numFmtId="0" fontId="84" fillId="0" borderId="0" xfId="56" applyFont="1" applyFill="1" applyAlignment="1" applyProtection="1">
      <alignment vertical="center" wrapText="1"/>
    </xf>
    <xf numFmtId="0" fontId="94" fillId="0" borderId="0" xfId="56" applyFont="1" applyFill="1" applyAlignment="1" applyProtection="1">
      <alignment vertical="center" wrapText="1"/>
    </xf>
    <xf numFmtId="49" fontId="94" fillId="0" borderId="0" xfId="56" applyNumberFormat="1" applyFont="1" applyFill="1" applyAlignment="1" applyProtection="1">
      <alignment vertical="center" wrapText="1"/>
    </xf>
    <xf numFmtId="0" fontId="93" fillId="0" borderId="0" xfId="0" applyNumberFormat="1" applyFont="1" applyFill="1" applyBorder="1" applyAlignment="1" applyProtection="1">
      <alignment vertical="center"/>
    </xf>
    <xf numFmtId="0" fontId="94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vertical="center"/>
    </xf>
    <xf numFmtId="0" fontId="79" fillId="0" borderId="0" xfId="0" applyNumberFormat="1" applyFont="1" applyFill="1" applyBorder="1" applyAlignment="1" applyProtection="1">
      <alignment vertical="center"/>
    </xf>
    <xf numFmtId="0" fontId="97" fillId="0" borderId="0" xfId="0" applyNumberFormat="1" applyFont="1" applyFill="1" applyBorder="1" applyAlignment="1">
      <alignment vertical="center"/>
    </xf>
    <xf numFmtId="0" fontId="96" fillId="0" borderId="0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0" fontId="79" fillId="0" borderId="0" xfId="0" applyNumberFormat="1" applyFont="1" applyFill="1" applyBorder="1" applyAlignment="1">
      <alignment vertical="center"/>
    </xf>
    <xf numFmtId="0" fontId="95" fillId="0" borderId="0" xfId="56" applyFont="1" applyFill="1" applyAlignment="1" applyProtection="1">
      <alignment vertical="center" wrapText="1"/>
    </xf>
    <xf numFmtId="0" fontId="5" fillId="0" borderId="5" xfId="56" applyNumberFormat="1" applyFont="1" applyFill="1" applyBorder="1" applyAlignment="1" applyProtection="1">
      <alignment vertical="center" wrapText="1"/>
    </xf>
    <xf numFmtId="0" fontId="79" fillId="0" borderId="0" xfId="56" applyFont="1" applyFill="1" applyAlignment="1" applyProtection="1">
      <alignment vertical="center" wrapText="1"/>
    </xf>
    <xf numFmtId="49" fontId="79" fillId="0" borderId="0" xfId="56" applyNumberFormat="1" applyFont="1" applyFill="1" applyAlignment="1" applyProtection="1">
      <alignment vertical="center" wrapText="1"/>
    </xf>
    <xf numFmtId="49" fontId="5" fillId="0" borderId="0" xfId="56" applyNumberFormat="1" applyFont="1" applyFill="1" applyBorder="1" applyAlignment="1" applyProtection="1">
      <alignment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96" fillId="0" borderId="0" xfId="47" applyNumberFormat="1" applyFont="1" applyFill="1" applyBorder="1" applyAlignment="1" applyProtection="1">
      <alignment horizontal="center" vertical="center" wrapText="1"/>
    </xf>
    <xf numFmtId="0" fontId="96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56" applyNumberFormat="1" applyFont="1" applyFill="1" applyBorder="1" applyAlignment="1" applyProtection="1">
      <alignment horizontal="center" vertical="center" wrapText="1"/>
    </xf>
    <xf numFmtId="0" fontId="5" fillId="0" borderId="5" xfId="56" applyNumberFormat="1" applyFont="1" applyFill="1" applyBorder="1" applyAlignment="1" applyProtection="1">
      <alignment horizontal="center" vertical="center" wrapText="1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87" fillId="0" borderId="0" xfId="56" applyFont="1" applyFill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0" fontId="5" fillId="0" borderId="5" xfId="42" applyNumberFormat="1" applyFont="1" applyBorder="1" applyAlignment="1">
      <alignment horizontal="center" vertical="center"/>
    </xf>
    <xf numFmtId="0" fontId="7" fillId="8" borderId="0" xfId="56" applyFont="1" applyFill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vertical="top" wrapText="1"/>
    </xf>
    <xf numFmtId="0" fontId="5" fillId="0" borderId="0" xfId="56" applyFont="1" applyFill="1" applyAlignment="1" applyProtection="1">
      <alignment vertical="center" wrapText="1"/>
    </xf>
    <xf numFmtId="0" fontId="10" fillId="0" borderId="0" xfId="56" applyFont="1" applyFill="1" applyAlignment="1" applyProtection="1">
      <alignment vertical="center" wrapText="1"/>
    </xf>
    <xf numFmtId="0" fontId="31" fillId="0" borderId="0" xfId="56" applyFont="1" applyFill="1" applyAlignment="1" applyProtection="1">
      <alignment vertical="center" wrapText="1"/>
    </xf>
    <xf numFmtId="0" fontId="32" fillId="0" borderId="0" xfId="56" applyFont="1" applyFill="1" applyBorder="1" applyAlignment="1" applyProtection="1">
      <alignment horizontal="center" vertical="center" wrapText="1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0" fontId="79" fillId="0" borderId="0" xfId="55" applyNumberFormat="1" applyFont="1" applyFill="1" applyBorder="1" applyAlignment="1" applyProtection="1">
      <alignment horizontal="center" vertical="center" wrapText="1"/>
    </xf>
    <xf numFmtId="49" fontId="5" fillId="2" borderId="5" xfId="35" applyNumberFormat="1" applyFont="1" applyFill="1" applyBorder="1" applyAlignment="1" applyProtection="1">
      <alignment horizontal="left" vertical="center" wrapText="1"/>
      <protection locked="0"/>
    </xf>
    <xf numFmtId="49" fontId="79" fillId="0" borderId="0" xfId="35" applyNumberFormat="1" applyFont="1" applyFill="1" applyBorder="1" applyAlignment="1" applyProtection="1">
      <alignment horizontal="center" vertical="center" wrapText="1"/>
    </xf>
    <xf numFmtId="0" fontId="79" fillId="0" borderId="0" xfId="35" applyNumberFormat="1" applyFont="1" applyFill="1" applyBorder="1" applyAlignment="1" applyProtection="1">
      <alignment horizontal="center" vertical="center" wrapText="1"/>
    </xf>
    <xf numFmtId="49" fontId="79" fillId="0" borderId="0" xfId="0" applyFont="1" applyFill="1" applyBorder="1" applyProtection="1">
      <alignment vertical="top"/>
    </xf>
    <xf numFmtId="0" fontId="80" fillId="0" borderId="0" xfId="56" applyFont="1" applyFill="1" applyBorder="1" applyAlignment="1" applyProtection="1">
      <alignment vertical="center" wrapText="1"/>
    </xf>
    <xf numFmtId="0" fontId="80" fillId="0" borderId="0" xfId="56" applyFont="1" applyFill="1" applyBorder="1" applyAlignment="1" applyProtection="1">
      <alignment vertical="center"/>
    </xf>
    <xf numFmtId="49" fontId="79" fillId="0" borderId="0" xfId="0" applyFont="1" applyFill="1" applyBorder="1" applyAlignment="1" applyProtection="1">
      <alignment vertical="top"/>
    </xf>
    <xf numFmtId="0" fontId="79" fillId="0" borderId="0" xfId="47" applyFont="1" applyFill="1" applyBorder="1" applyAlignment="1" applyProtection="1">
      <alignment horizontal="center" vertical="center" wrapText="1"/>
    </xf>
    <xf numFmtId="49" fontId="79" fillId="0" borderId="0" xfId="55" applyNumberFormat="1" applyFont="1" applyFill="1" applyBorder="1" applyAlignment="1" applyProtection="1">
      <alignment horizontal="center" vertical="center" wrapText="1"/>
    </xf>
    <xf numFmtId="49" fontId="79" fillId="0" borderId="0" xfId="55" applyNumberFormat="1" applyFont="1" applyFill="1" applyBorder="1" applyAlignment="1" applyProtection="1">
      <alignment horizontal="left" vertical="center" wrapText="1"/>
    </xf>
    <xf numFmtId="0" fontId="79" fillId="0" borderId="0" xfId="42" applyNumberFormat="1" applyFont="1" applyFill="1" applyBorder="1" applyAlignment="1" applyProtection="1">
      <alignment vertical="center"/>
    </xf>
    <xf numFmtId="0" fontId="79" fillId="0" borderId="0" xfId="42" applyNumberFormat="1" applyFont="1" applyFill="1" applyBorder="1" applyAlignment="1" applyProtection="1">
      <alignment horizontal="left" vertical="center" indent="1"/>
    </xf>
    <xf numFmtId="0" fontId="40" fillId="10" borderId="5" xfId="42" applyNumberFormat="1" applyFont="1" applyFill="1" applyBorder="1" applyAlignment="1" applyProtection="1">
      <alignment horizontal="left" vertical="center" indent="1"/>
    </xf>
    <xf numFmtId="0" fontId="40" fillId="10" borderId="5" xfId="42" applyNumberFormat="1" applyFont="1" applyFill="1" applyBorder="1" applyAlignment="1" applyProtection="1">
      <alignment vertical="center"/>
    </xf>
    <xf numFmtId="0" fontId="5" fillId="0" borderId="5" xfId="42" applyNumberFormat="1" applyFont="1" applyBorder="1" applyAlignment="1">
      <alignment vertical="center"/>
    </xf>
    <xf numFmtId="0" fontId="5" fillId="0" borderId="5" xfId="42" applyNumberFormat="1" applyFont="1" applyBorder="1" applyAlignment="1">
      <alignment vertical="center" wrapText="1"/>
    </xf>
    <xf numFmtId="49" fontId="81" fillId="0" borderId="0" xfId="0" applyFont="1" applyFill="1" applyBorder="1" applyProtection="1">
      <alignment vertical="top"/>
    </xf>
    <xf numFmtId="0" fontId="100" fillId="0" borderId="0" xfId="56" applyFont="1" applyFill="1" applyBorder="1" applyAlignment="1" applyProtection="1">
      <alignment vertical="center" wrapText="1"/>
    </xf>
    <xf numFmtId="0" fontId="100" fillId="0" borderId="0" xfId="56" applyFont="1" applyFill="1" applyBorder="1" applyAlignment="1" applyProtection="1">
      <alignment vertical="center"/>
    </xf>
    <xf numFmtId="49" fontId="81" fillId="0" borderId="0" xfId="0" applyFont="1" applyFill="1" applyBorder="1" applyAlignment="1" applyProtection="1">
      <alignment vertical="top"/>
    </xf>
    <xf numFmtId="0" fontId="81" fillId="0" borderId="0" xfId="47" applyFont="1" applyFill="1" applyBorder="1" applyAlignment="1" applyProtection="1">
      <alignment horizontal="center" vertical="center" wrapText="1"/>
    </xf>
    <xf numFmtId="49" fontId="81" fillId="0" borderId="0" xfId="35" applyNumberFormat="1" applyFont="1" applyFill="1" applyBorder="1" applyAlignment="1" applyProtection="1">
      <alignment horizontal="center" vertical="center" wrapText="1"/>
    </xf>
    <xf numFmtId="0" fontId="81" fillId="0" borderId="0" xfId="35" applyNumberFormat="1" applyFont="1" applyFill="1" applyBorder="1" applyAlignment="1" applyProtection="1">
      <alignment horizontal="center" vertical="center" wrapText="1"/>
    </xf>
    <xf numFmtId="49" fontId="81" fillId="0" borderId="0" xfId="55" applyNumberFormat="1" applyFont="1" applyFill="1" applyBorder="1" applyAlignment="1" applyProtection="1">
      <alignment horizontal="center" vertical="center" wrapText="1"/>
    </xf>
    <xf numFmtId="0" fontId="81" fillId="0" borderId="0" xfId="55" applyNumberFormat="1" applyFont="1" applyFill="1" applyBorder="1" applyAlignment="1" applyProtection="1">
      <alignment horizontal="center" vertical="center" wrapText="1"/>
    </xf>
    <xf numFmtId="49" fontId="81" fillId="0" borderId="0" xfId="55" applyNumberFormat="1" applyFont="1" applyFill="1" applyBorder="1" applyAlignment="1" applyProtection="1">
      <alignment horizontal="left" vertical="center" wrapText="1"/>
    </xf>
    <xf numFmtId="0" fontId="81" fillId="0" borderId="0" xfId="42" applyNumberFormat="1" applyFont="1" applyFill="1" applyBorder="1" applyAlignment="1" applyProtection="1">
      <alignment vertical="center"/>
    </xf>
    <xf numFmtId="0" fontId="81" fillId="0" borderId="0" xfId="42" applyNumberFormat="1" applyFont="1" applyFill="1" applyBorder="1" applyAlignment="1" applyProtection="1">
      <alignment horizontal="left" vertical="center" indent="1"/>
    </xf>
    <xf numFmtId="0" fontId="5" fillId="0" borderId="5" xfId="54" applyFont="1" applyFill="1" applyBorder="1" applyAlignment="1" applyProtection="1">
      <alignment horizontal="right" vertical="center" wrapText="1" indent="1"/>
    </xf>
    <xf numFmtId="49" fontId="0" fillId="0" borderId="0" xfId="0" applyFill="1" applyBorder="1" applyProtection="1">
      <alignment vertical="top"/>
    </xf>
    <xf numFmtId="49" fontId="5" fillId="0" borderId="5" xfId="56" applyNumberFormat="1" applyFont="1" applyFill="1" applyBorder="1" applyAlignment="1" applyProtection="1">
      <alignment horizontal="center" vertical="center" wrapText="1"/>
    </xf>
    <xf numFmtId="49" fontId="59" fillId="0" borderId="34" xfId="35" applyNumberFormat="1" applyFont="1" applyFill="1" applyBorder="1" applyAlignment="1" applyProtection="1">
      <alignment vertical="center" wrapText="1"/>
    </xf>
    <xf numFmtId="49" fontId="33" fillId="0" borderId="6" xfId="55" applyNumberFormat="1" applyFont="1" applyFill="1" applyBorder="1" applyAlignment="1" applyProtection="1">
      <alignment horizontal="left" vertical="center" wrapText="1" indent="1"/>
    </xf>
    <xf numFmtId="49" fontId="0" fillId="0" borderId="5" xfId="55" applyNumberFormat="1" applyFont="1" applyFill="1" applyBorder="1" applyAlignment="1" applyProtection="1">
      <alignment horizontal="left" vertical="center" wrapText="1" indent="1"/>
    </xf>
    <xf numFmtId="0" fontId="0" fillId="0" borderId="5" xfId="47" applyFont="1" applyFill="1" applyBorder="1" applyAlignment="1" applyProtection="1">
      <alignment horizontal="center" vertical="center" wrapText="1"/>
    </xf>
    <xf numFmtId="49" fontId="0" fillId="8" borderId="0" xfId="0" applyFill="1" applyProtection="1">
      <alignment vertical="top"/>
    </xf>
    <xf numFmtId="0" fontId="5" fillId="0" borderId="0" xfId="56" applyFont="1" applyFill="1" applyAlignment="1" applyProtection="1">
      <alignment vertical="center" wrapText="1"/>
    </xf>
    <xf numFmtId="0" fontId="10" fillId="0" borderId="0" xfId="56" applyFont="1" applyFill="1" applyAlignment="1" applyProtection="1">
      <alignment vertical="center" wrapText="1"/>
    </xf>
    <xf numFmtId="0" fontId="32" fillId="0" borderId="0" xfId="56" applyFont="1" applyFill="1" applyBorder="1" applyAlignment="1" applyProtection="1">
      <alignment horizontal="center" vertical="center" wrapText="1"/>
    </xf>
    <xf numFmtId="49" fontId="0" fillId="0" borderId="0" xfId="0" applyFill="1" applyProtection="1">
      <alignment vertical="top"/>
    </xf>
    <xf numFmtId="49" fontId="27" fillId="0" borderId="0" xfId="35" applyNumberFormat="1" applyFont="1" applyFill="1" applyBorder="1" applyAlignment="1" applyProtection="1">
      <alignment horizontal="center" vertical="center" wrapText="1"/>
    </xf>
    <xf numFmtId="0" fontId="31" fillId="0" borderId="0" xfId="56" applyFont="1" applyFill="1" applyAlignment="1" applyProtection="1">
      <alignment vertical="center" wrapText="1"/>
    </xf>
    <xf numFmtId="49" fontId="49" fillId="0" borderId="0" xfId="0" applyFont="1" applyFill="1" applyProtection="1">
      <alignment vertical="top"/>
    </xf>
    <xf numFmtId="0" fontId="31" fillId="0" borderId="0" xfId="56" applyFont="1" applyFill="1" applyAlignment="1" applyProtection="1">
      <alignment vertical="center"/>
    </xf>
    <xf numFmtId="49" fontId="0" fillId="0" borderId="0" xfId="0" applyFill="1" applyAlignment="1" applyProtection="1">
      <alignment horizontal="left" vertical="top" indent="1"/>
    </xf>
    <xf numFmtId="0" fontId="5" fillId="0" borderId="0" xfId="47" applyFont="1" applyFill="1" applyBorder="1" applyAlignment="1" applyProtection="1">
      <alignment horizontal="right" vertical="center" wrapText="1"/>
    </xf>
    <xf numFmtId="0" fontId="40" fillId="10" borderId="22" xfId="42" applyNumberFormat="1" applyFont="1" applyFill="1" applyBorder="1" applyAlignment="1" applyProtection="1">
      <alignment vertical="center"/>
    </xf>
    <xf numFmtId="49" fontId="47" fillId="0" borderId="0" xfId="0" applyFont="1" applyFill="1" applyProtection="1">
      <alignment vertical="top"/>
    </xf>
    <xf numFmtId="0" fontId="36" fillId="0" borderId="0" xfId="42" applyNumberFormat="1" applyFill="1" applyBorder="1" applyAlignment="1">
      <alignment vertical="center"/>
    </xf>
    <xf numFmtId="16" fontId="27" fillId="0" borderId="0" xfId="35" applyNumberFormat="1" applyFont="1" applyFill="1" applyBorder="1" applyAlignment="1" applyProtection="1">
      <alignment horizontal="center" vertical="center" wrapText="1"/>
    </xf>
    <xf numFmtId="49" fontId="7" fillId="0" borderId="23" xfId="35" applyNumberFormat="1" applyFont="1" applyFill="1" applyBorder="1" applyAlignment="1" applyProtection="1">
      <alignment vertical="center" wrapText="1"/>
    </xf>
    <xf numFmtId="0" fontId="63" fillId="0" borderId="0" xfId="37"/>
    <xf numFmtId="0" fontId="40" fillId="10" borderId="24" xfId="42" applyNumberFormat="1" applyFont="1" applyFill="1" applyBorder="1" applyAlignment="1" applyProtection="1">
      <alignment vertical="center"/>
    </xf>
    <xf numFmtId="49" fontId="0" fillId="0" borderId="34" xfId="0" applyFill="1" applyBorder="1" applyProtection="1">
      <alignment vertical="top"/>
    </xf>
    <xf numFmtId="49" fontId="0" fillId="0" borderId="28" xfId="0" applyFill="1" applyBorder="1" applyProtection="1">
      <alignment vertical="top"/>
    </xf>
    <xf numFmtId="49" fontId="60" fillId="0" borderId="0" xfId="0" applyFont="1" applyFill="1" applyProtection="1">
      <alignment vertical="top"/>
    </xf>
    <xf numFmtId="0" fontId="18" fillId="0" borderId="0" xfId="34" applyFont="1" applyFill="1" applyBorder="1" applyAlignment="1" applyProtection="1">
      <alignment vertical="center" wrapText="1"/>
    </xf>
    <xf numFmtId="49" fontId="79" fillId="0" borderId="0" xfId="0" applyFont="1" applyFill="1" applyProtection="1">
      <alignment vertical="top"/>
    </xf>
    <xf numFmtId="0" fontId="80" fillId="0" borderId="0" xfId="56" applyFont="1" applyFill="1" applyAlignment="1" applyProtection="1">
      <alignment vertical="center"/>
    </xf>
    <xf numFmtId="49" fontId="60" fillId="10" borderId="23" xfId="0" applyFont="1" applyFill="1" applyBorder="1" applyProtection="1">
      <alignment vertical="top"/>
    </xf>
    <xf numFmtId="0" fontId="10" fillId="0" borderId="0" xfId="35" applyNumberFormat="1" applyFont="1" applyFill="1" applyBorder="1" applyAlignment="1" applyProtection="1">
      <alignment horizontal="center" vertical="center" wrapText="1"/>
    </xf>
    <xf numFmtId="49" fontId="5" fillId="0" borderId="5" xfId="37" applyNumberFormat="1" applyFont="1" applyFill="1" applyBorder="1" applyAlignment="1">
      <alignment horizontal="center" vertical="center"/>
    </xf>
    <xf numFmtId="0" fontId="18" fillId="0" borderId="0" xfId="34" applyFont="1" applyFill="1" applyBorder="1" applyAlignment="1" applyProtection="1">
      <alignment horizontal="left" vertical="center" wrapText="1" inden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0" fillId="0" borderId="23" xfId="0" applyFill="1" applyBorder="1" applyProtection="1">
      <alignment vertical="top"/>
    </xf>
    <xf numFmtId="0" fontId="5" fillId="0" borderId="22" xfId="35" applyNumberFormat="1" applyFont="1" applyFill="1" applyBorder="1" applyAlignment="1" applyProtection="1">
      <alignment horizontal="left" vertical="center" indent="1"/>
    </xf>
    <xf numFmtId="49" fontId="50" fillId="10" borderId="22" xfId="37" applyNumberFormat="1" applyFont="1" applyFill="1" applyBorder="1" applyAlignment="1" applyProtection="1">
      <alignment horizontal="center" vertical="center"/>
    </xf>
    <xf numFmtId="0" fontId="50" fillId="10" borderId="23" xfId="47" applyFont="1" applyFill="1" applyBorder="1" applyAlignment="1" applyProtection="1">
      <alignment horizontal="left" vertical="center" wrapText="1" indent="1"/>
    </xf>
    <xf numFmtId="0" fontId="0" fillId="0" borderId="5" xfId="47" applyFont="1" applyFill="1" applyBorder="1" applyAlignment="1" applyProtection="1">
      <alignment horizontal="center" vertical="center" wrapText="1"/>
    </xf>
    <xf numFmtId="0" fontId="79" fillId="0" borderId="0" xfId="0" applyNumberFormat="1" applyFont="1" applyFill="1" applyAlignment="1" applyProtection="1">
      <alignment horizontal="center" vertical="top"/>
    </xf>
    <xf numFmtId="49" fontId="79" fillId="0" borderId="0" xfId="0" applyNumberFormat="1" applyFont="1" applyFill="1" applyAlignment="1" applyProtection="1">
      <alignment horizontal="center" vertical="top"/>
    </xf>
    <xf numFmtId="49" fontId="0" fillId="0" borderId="47" xfId="0" applyFill="1" applyBorder="1" applyProtection="1">
      <alignment vertical="top"/>
    </xf>
    <xf numFmtId="49" fontId="5" fillId="9" borderId="5" xfId="51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56" applyNumberFormat="1" applyFont="1" applyFill="1" applyBorder="1" applyAlignment="1" applyProtection="1">
      <alignment horizontal="center" vertical="center" wrapText="1"/>
    </xf>
    <xf numFmtId="0" fontId="27" fillId="0" borderId="0" xfId="35" applyNumberFormat="1" applyFont="1" applyFill="1" applyBorder="1" applyAlignment="1" applyProtection="1">
      <alignment horizontal="center" vertical="center" wrapText="1"/>
    </xf>
    <xf numFmtId="49" fontId="60" fillId="0" borderId="5" xfId="0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61" fillId="9" borderId="5" xfId="30" applyNumberFormat="1" applyFill="1" applyBorder="1" applyAlignment="1" applyProtection="1">
      <alignment horizontal="left" vertical="center" wrapText="1"/>
      <protection locked="0"/>
    </xf>
    <xf numFmtId="49" fontId="49" fillId="0" borderId="0" xfId="0" applyFont="1" applyFill="1" applyBorder="1" applyProtection="1">
      <alignment vertical="top"/>
    </xf>
    <xf numFmtId="49" fontId="91" fillId="0" borderId="0" xfId="0" applyFont="1" applyFill="1" applyProtection="1">
      <alignment vertical="top"/>
    </xf>
    <xf numFmtId="49" fontId="5" fillId="0" borderId="25" xfId="56" applyNumberFormat="1" applyFont="1" applyFill="1" applyBorder="1" applyAlignment="1" applyProtection="1">
      <alignment horizontal="center" vertical="center" wrapText="1"/>
    </xf>
    <xf numFmtId="0" fontId="5" fillId="0" borderId="27" xfId="35" applyNumberFormat="1" applyFont="1" applyFill="1" applyBorder="1" applyAlignment="1" applyProtection="1">
      <alignment vertical="center"/>
    </xf>
    <xf numFmtId="49" fontId="7" fillId="0" borderId="28" xfId="35" applyNumberFormat="1" applyFont="1" applyFill="1" applyBorder="1" applyAlignment="1" applyProtection="1">
      <alignment vertical="center" wrapText="1"/>
    </xf>
    <xf numFmtId="16" fontId="5" fillId="0" borderId="5" xfId="56" applyNumberFormat="1" applyFont="1" applyFill="1" applyBorder="1" applyAlignment="1" applyProtection="1">
      <alignment horizontal="center" vertical="center" wrapText="1"/>
    </xf>
    <xf numFmtId="0" fontId="5" fillId="0" borderId="5" xfId="56" applyNumberFormat="1" applyFont="1" applyFill="1" applyBorder="1" applyAlignment="1" applyProtection="1">
      <alignment horizontal="left" vertical="center" wrapText="1"/>
    </xf>
    <xf numFmtId="49" fontId="59" fillId="0" borderId="27" xfId="35" applyNumberFormat="1" applyFont="1" applyFill="1" applyBorder="1" applyAlignment="1" applyProtection="1">
      <alignment vertical="center" wrapText="1"/>
    </xf>
    <xf numFmtId="4" fontId="57" fillId="0" borderId="34" xfId="33" applyNumberFormat="1" applyFont="1" applyFill="1" applyBorder="1" applyAlignment="1" applyProtection="1">
      <alignment vertical="center" wrapText="1"/>
    </xf>
    <xf numFmtId="49" fontId="60" fillId="0" borderId="34" xfId="0" applyFont="1" applyFill="1" applyBorder="1" applyProtection="1">
      <alignment vertical="top"/>
    </xf>
    <xf numFmtId="0" fontId="5" fillId="0" borderId="27" xfId="37" applyFont="1" applyFill="1" applyBorder="1" applyAlignment="1" applyProtection="1">
      <alignment vertical="center" wrapText="1"/>
    </xf>
    <xf numFmtId="0" fontId="5" fillId="0" borderId="34" xfId="37" applyFont="1" applyFill="1" applyBorder="1" applyAlignment="1" applyProtection="1">
      <alignment vertical="center" wrapText="1"/>
    </xf>
    <xf numFmtId="0" fontId="79" fillId="0" borderId="0" xfId="0" applyNumberFormat="1" applyFont="1" applyFill="1" applyProtection="1">
      <alignment vertical="top"/>
    </xf>
    <xf numFmtId="4" fontId="57" fillId="0" borderId="31" xfId="33" applyNumberFormat="1" applyFont="1" applyFill="1" applyBorder="1" applyAlignment="1" applyProtection="1">
      <alignment vertical="center" wrapText="1"/>
    </xf>
    <xf numFmtId="0" fontId="5" fillId="0" borderId="0" xfId="47" applyFont="1" applyFill="1" applyBorder="1" applyAlignment="1" applyProtection="1">
      <alignment horizontal="left" vertical="top"/>
    </xf>
    <xf numFmtId="49" fontId="92" fillId="0" borderId="0" xfId="0" applyFont="1" applyFill="1" applyAlignment="1" applyProtection="1">
      <alignment horizontal="right" vertical="top"/>
    </xf>
    <xf numFmtId="49" fontId="93" fillId="0" borderId="0" xfId="0" applyFont="1" applyFill="1" applyProtection="1">
      <alignment vertical="top"/>
    </xf>
    <xf numFmtId="49" fontId="94" fillId="0" borderId="0" xfId="0" applyFont="1" applyFill="1" applyProtection="1">
      <alignment vertical="top"/>
    </xf>
    <xf numFmtId="0" fontId="82" fillId="0" borderId="0" xfId="56" applyFont="1" applyFill="1" applyAlignment="1" applyProtection="1">
      <alignment vertical="center" wrapText="1"/>
    </xf>
    <xf numFmtId="0" fontId="84" fillId="0" borderId="0" xfId="56" applyFont="1" applyFill="1" applyAlignment="1" applyProtection="1">
      <alignment vertical="center" wrapText="1"/>
    </xf>
    <xf numFmtId="0" fontId="98" fillId="0" borderId="0" xfId="56" applyFont="1" applyFill="1" applyBorder="1" applyAlignment="1" applyProtection="1">
      <alignment horizontal="center" vertical="center" wrapText="1"/>
    </xf>
    <xf numFmtId="0" fontId="84" fillId="0" borderId="0" xfId="34" applyFont="1" applyFill="1" applyBorder="1" applyAlignment="1" applyProtection="1">
      <alignment horizontal="left" vertical="center" wrapText="1" indent="1"/>
    </xf>
    <xf numFmtId="0" fontId="94" fillId="0" borderId="0" xfId="56" applyFont="1" applyFill="1" applyAlignment="1" applyProtection="1">
      <alignment vertical="center"/>
    </xf>
    <xf numFmtId="0" fontId="5" fillId="12" borderId="26" xfId="51" applyFont="1" applyFill="1" applyBorder="1" applyAlignment="1">
      <alignment horizontal="center" vertical="center"/>
    </xf>
    <xf numFmtId="49" fontId="5" fillId="9" borderId="6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6" xfId="54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" xfId="56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40" fillId="10" borderId="22" xfId="42" applyNumberFormat="1" applyFont="1" applyFill="1" applyBorder="1" applyAlignment="1" applyProtection="1">
      <alignment horizontal="left" vertical="center" indent="1"/>
    </xf>
    <xf numFmtId="0" fontId="5" fillId="0" borderId="5" xfId="54" applyFont="1" applyFill="1" applyBorder="1" applyAlignment="1" applyProtection="1">
      <alignment horizontal="right" vertical="center" wrapText="1" indent="1"/>
    </xf>
    <xf numFmtId="0" fontId="50" fillId="10" borderId="23" xfId="47" applyFont="1" applyFill="1" applyBorder="1" applyAlignment="1" applyProtection="1">
      <alignment horizontal="left" vertical="center" wrapText="1"/>
    </xf>
    <xf numFmtId="0" fontId="0" fillId="0" borderId="5" xfId="0" applyNumberFormat="1" applyFill="1" applyBorder="1" applyAlignment="1" applyProtection="1">
      <alignment vertical="top" wrapText="1"/>
    </xf>
    <xf numFmtId="0" fontId="0" fillId="0" borderId="25" xfId="0" applyNumberFormat="1" applyFill="1" applyBorder="1" applyAlignment="1" applyProtection="1">
      <alignment vertical="top" wrapText="1"/>
    </xf>
    <xf numFmtId="0" fontId="60" fillId="0" borderId="5" xfId="0" applyNumberFormat="1" applyFont="1" applyFill="1" applyBorder="1" applyProtection="1">
      <alignment vertical="top"/>
    </xf>
    <xf numFmtId="0" fontId="0" fillId="0" borderId="31" xfId="0" applyNumberFormat="1" applyFill="1" applyBorder="1" applyAlignment="1" applyProtection="1">
      <alignment vertical="top" wrapText="1"/>
    </xf>
    <xf numFmtId="49" fontId="0" fillId="0" borderId="0" xfId="0" applyFill="1" applyAlignment="1" applyProtection="1">
      <alignment horizontal="left" vertical="top"/>
    </xf>
    <xf numFmtId="0" fontId="1" fillId="0" borderId="0" xfId="57" applyNumberFormat="1"/>
    <xf numFmtId="0" fontId="5" fillId="0" borderId="0" xfId="47" applyFont="1" applyFill="1" applyBorder="1" applyAlignment="1" applyProtection="1">
      <alignment horizontal="right" vertical="center" wrapText="1"/>
    </xf>
    <xf numFmtId="0" fontId="27" fillId="0" borderId="0" xfId="35" applyNumberFormat="1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7" borderId="5" xfId="35" applyNumberFormat="1" applyFont="1" applyFill="1" applyBorder="1" applyAlignment="1" applyProtection="1">
      <alignment horizontal="left" vertical="center" wrapText="1"/>
    </xf>
    <xf numFmtId="0" fontId="0" fillId="0" borderId="5" xfId="0" applyNumberFormat="1" applyFill="1" applyBorder="1" applyAlignment="1">
      <alignment horizontal="center" vertical="center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27" fillId="0" borderId="0" xfId="35" applyNumberFormat="1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22" fontId="5" fillId="0" borderId="0" xfId="51" applyNumberFormat="1" applyFont="1" applyAlignment="1" applyProtection="1">
      <alignment horizontal="left" vertical="center" wrapText="1"/>
    </xf>
    <xf numFmtId="49" fontId="5" fillId="0" borderId="0" xfId="45" applyNumberFormat="1" applyFont="1">
      <alignment vertical="top"/>
    </xf>
    <xf numFmtId="49" fontId="5" fillId="7" borderId="5" xfId="55" applyNumberFormat="1" applyFont="1" applyFill="1" applyBorder="1" applyAlignment="1" applyProtection="1">
      <alignment horizontal="left" vertical="center" wrapText="1" indent="1"/>
    </xf>
    <xf numFmtId="49" fontId="5" fillId="7" borderId="5" xfId="54" applyNumberFormat="1" applyFont="1" applyFill="1" applyBorder="1" applyAlignment="1" applyProtection="1">
      <alignment horizontal="left" vertical="center" wrapText="1" indent="1"/>
    </xf>
    <xf numFmtId="49" fontId="5" fillId="7" borderId="5" xfId="35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0" fillId="0" borderId="0" xfId="0" applyNumberFormat="1" applyFill="1" applyAlignment="1" applyProtection="1">
      <alignment vertical="center"/>
    </xf>
    <xf numFmtId="0" fontId="14" fillId="0" borderId="0" xfId="43" applyNumberFormat="1" applyFont="1" applyFill="1" applyBorder="1" applyAlignment="1" applyProtection="1">
      <alignment horizontal="left" vertical="top" wrapText="1"/>
    </xf>
    <xf numFmtId="49" fontId="14" fillId="0" borderId="15" xfId="43" applyFont="1" applyFill="1" applyBorder="1" applyAlignment="1" applyProtection="1">
      <alignment vertical="center" wrapText="1"/>
    </xf>
    <xf numFmtId="49" fontId="14" fillId="0" borderId="0" xfId="43" applyFont="1" applyFill="1" applyBorder="1" applyAlignment="1" applyProtection="1">
      <alignment vertical="center" wrapText="1"/>
    </xf>
    <xf numFmtId="49" fontId="0" fillId="0" borderId="0" xfId="0" applyFill="1" applyBorder="1" applyProtection="1">
      <alignment vertical="top"/>
    </xf>
    <xf numFmtId="0" fontId="55" fillId="0" borderId="0" xfId="30" applyFont="1" applyFill="1" applyBorder="1" applyAlignment="1" applyProtection="1">
      <alignment vertical="center" wrapText="1"/>
    </xf>
    <xf numFmtId="49" fontId="55" fillId="0" borderId="0" xfId="31" applyNumberFormat="1" applyFont="1" applyFill="1" applyBorder="1" applyAlignment="1" applyProtection="1">
      <alignment horizontal="left" vertical="top" wrapText="1"/>
    </xf>
    <xf numFmtId="0" fontId="18" fillId="0" borderId="35" xfId="22" applyFont="1" applyFill="1" applyBorder="1" applyAlignment="1" applyProtection="1">
      <alignment horizontal="left" vertical="center" wrapText="1"/>
    </xf>
    <xf numFmtId="0" fontId="18" fillId="0" borderId="30" xfId="22" applyFont="1" applyFill="1" applyBorder="1" applyAlignment="1" applyProtection="1">
      <alignment horizontal="left" vertical="center" wrapText="1"/>
    </xf>
    <xf numFmtId="0" fontId="18" fillId="0" borderId="34" xfId="22" applyFont="1" applyFill="1" applyBorder="1" applyAlignment="1" applyProtection="1">
      <alignment horizontal="left" vertical="center" wrapText="1"/>
    </xf>
    <xf numFmtId="0" fontId="33" fillId="0" borderId="0" xfId="43" applyNumberFormat="1" applyFont="1" applyFill="1" applyBorder="1" applyAlignment="1" applyProtection="1">
      <alignment horizontal="justify" vertical="top" wrapText="1"/>
    </xf>
    <xf numFmtId="49" fontId="14" fillId="0" borderId="15" xfId="43" applyFont="1" applyFill="1" applyBorder="1" applyAlignment="1" applyProtection="1">
      <alignment horizontal="left" vertical="center" wrapText="1"/>
    </xf>
    <xf numFmtId="49" fontId="14" fillId="0" borderId="0" xfId="43" applyFont="1" applyFill="1" applyBorder="1" applyAlignment="1" applyProtection="1">
      <alignment horizontal="left" vertical="center" wrapText="1"/>
    </xf>
    <xf numFmtId="0" fontId="18" fillId="0" borderId="0" xfId="22" applyFont="1" applyFill="1" applyBorder="1" applyAlignment="1" applyProtection="1">
      <alignment horizontal="left" vertical="center" wrapText="1"/>
    </xf>
    <xf numFmtId="0" fontId="14" fillId="0" borderId="0" xfId="43" applyNumberFormat="1" applyFont="1" applyFill="1" applyBorder="1" applyAlignment="1" applyProtection="1">
      <alignment horizontal="justify" vertical="center" wrapText="1"/>
    </xf>
    <xf numFmtId="0" fontId="14" fillId="0" borderId="0" xfId="43" applyNumberFormat="1" applyFont="1" applyFill="1" applyBorder="1" applyAlignment="1" applyProtection="1">
      <alignment horizontal="justify" vertical="top" wrapText="1"/>
    </xf>
    <xf numFmtId="49" fontId="14" fillId="0" borderId="0" xfId="43" applyFont="1" applyFill="1" applyBorder="1" applyAlignment="1" applyProtection="1">
      <alignment horizontal="left" vertical="top" wrapText="1" indent="1"/>
    </xf>
    <xf numFmtId="0" fontId="34" fillId="0" borderId="0" xfId="43" applyNumberFormat="1" applyFont="1" applyFill="1" applyBorder="1" applyAlignment="1" applyProtection="1">
      <alignment horizontal="left" vertical="center" wrapText="1"/>
    </xf>
    <xf numFmtId="49" fontId="14" fillId="0" borderId="0" xfId="43" applyFont="1" applyFill="1" applyBorder="1" applyAlignment="1" applyProtection="1">
      <alignment horizontal="left" wrapText="1"/>
    </xf>
    <xf numFmtId="0" fontId="18" fillId="0" borderId="0" xfId="22" applyFont="1" applyFill="1" applyBorder="1" applyAlignment="1" applyProtection="1">
      <alignment horizontal="left" vertical="top" wrapText="1"/>
    </xf>
    <xf numFmtId="49" fontId="14" fillId="0" borderId="0" xfId="43" applyFont="1" applyFill="1" applyBorder="1" applyAlignment="1" applyProtection="1">
      <alignment horizontal="justify" vertical="justify" wrapText="1"/>
    </xf>
    <xf numFmtId="0" fontId="0" fillId="0" borderId="0" xfId="43" applyNumberFormat="1" applyFont="1" applyFill="1" applyBorder="1" applyAlignment="1" applyProtection="1">
      <alignment horizontal="justify" vertical="top" wrapText="1"/>
    </xf>
    <xf numFmtId="0" fontId="14" fillId="0" borderId="0" xfId="50" applyFont="1" applyFill="1" applyBorder="1" applyAlignment="1" applyProtection="1">
      <alignment wrapText="1"/>
    </xf>
    <xf numFmtId="49" fontId="0" fillId="0" borderId="0" xfId="0" applyFill="1" applyAlignment="1">
      <alignment horizontal="left" vertical="top" indent="1"/>
    </xf>
    <xf numFmtId="49" fontId="0" fillId="0" borderId="0" xfId="0" applyAlignment="1">
      <alignment horizontal="left" vertical="top" indent="1"/>
    </xf>
    <xf numFmtId="49" fontId="61" fillId="0" borderId="0" xfId="30" applyNumberFormat="1" applyBorder="1" applyAlignment="1" applyProtection="1">
      <alignment vertical="center"/>
    </xf>
    <xf numFmtId="49" fontId="25" fillId="0" borderId="0" xfId="33" applyNumberFormat="1" applyFont="1" applyFill="1" applyBorder="1" applyAlignment="1" applyProtection="1">
      <alignment horizontal="left" vertical="top" wrapText="1" indent="1"/>
    </xf>
    <xf numFmtId="0" fontId="18" fillId="13" borderId="7" xfId="28" applyNumberFormat="1" applyFont="1" applyFill="1" applyBorder="1" applyAlignment="1" applyProtection="1">
      <alignment horizontal="left" vertical="center" wrapText="1" indent="1"/>
    </xf>
    <xf numFmtId="0" fontId="18" fillId="13" borderId="32" xfId="28" applyNumberFormat="1" applyFont="1" applyFill="1" applyBorder="1" applyAlignment="1" applyProtection="1">
      <alignment horizontal="left" vertical="center" wrapText="1" indent="1"/>
    </xf>
    <xf numFmtId="0" fontId="18" fillId="13" borderId="8" xfId="28" applyNumberFormat="1" applyFont="1" applyFill="1" applyBorder="1" applyAlignment="1" applyProtection="1">
      <alignment horizontal="left" vertical="center" wrapText="1" indent="1"/>
    </xf>
    <xf numFmtId="0" fontId="5" fillId="0" borderId="32" xfId="54" applyFont="1" applyFill="1" applyBorder="1" applyAlignment="1" applyProtection="1">
      <alignment horizontal="left" vertical="center" wrapText="1" indent="1"/>
    </xf>
    <xf numFmtId="0" fontId="40" fillId="10" borderId="23" xfId="42" applyNumberFormat="1" applyFont="1" applyFill="1" applyBorder="1" applyAlignment="1" applyProtection="1">
      <alignment horizontal="left" vertical="center"/>
    </xf>
    <xf numFmtId="0" fontId="40" fillId="10" borderId="24" xfId="42" applyNumberFormat="1" applyFont="1" applyFill="1" applyBorder="1" applyAlignment="1" applyProtection="1">
      <alignment horizontal="left" vertical="center"/>
    </xf>
    <xf numFmtId="49" fontId="81" fillId="0" borderId="0" xfId="0" applyFont="1" applyFill="1" applyBorder="1" applyAlignment="1" applyProtection="1">
      <alignment horizontal="center" vertical="top"/>
    </xf>
    <xf numFmtId="49" fontId="5" fillId="0" borderId="27" xfId="42" applyNumberFormat="1" applyFont="1" applyBorder="1" applyAlignment="1">
      <alignment horizontal="center" vertical="center"/>
    </xf>
    <xf numFmtId="49" fontId="5" fillId="0" borderId="49" xfId="42" applyNumberFormat="1" applyFont="1" applyBorder="1" applyAlignment="1">
      <alignment horizontal="center" vertical="center"/>
    </xf>
    <xf numFmtId="0" fontId="5" fillId="7" borderId="5" xfId="3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18" fillId="0" borderId="23" xfId="34" applyFont="1" applyFill="1" applyBorder="1" applyAlignment="1" applyProtection="1">
      <alignment horizontal="left" vertical="center" wrapText="1" indent="1"/>
    </xf>
    <xf numFmtId="0" fontId="5" fillId="0" borderId="27" xfId="47" applyFont="1" applyFill="1" applyBorder="1" applyAlignment="1" applyProtection="1">
      <alignment horizontal="center" vertical="center" wrapText="1"/>
    </xf>
    <xf numFmtId="0" fontId="5" fillId="0" borderId="49" xfId="47" applyFont="1" applyFill="1" applyBorder="1" applyAlignment="1" applyProtection="1">
      <alignment horizontal="center" vertical="center" wrapText="1"/>
    </xf>
    <xf numFmtId="49" fontId="81" fillId="0" borderId="0" xfId="42" applyFont="1" applyFill="1" applyBorder="1" applyAlignment="1" applyProtection="1">
      <alignment horizontal="center" vertical="center" textRotation="90" wrapText="1"/>
    </xf>
    <xf numFmtId="49" fontId="27" fillId="0" borderId="23" xfId="35" applyNumberFormat="1" applyFont="1" applyFill="1" applyBorder="1" applyAlignment="1" applyProtection="1">
      <alignment horizontal="center" vertical="center" wrapText="1"/>
    </xf>
    <xf numFmtId="49" fontId="27" fillId="0" borderId="24" xfId="35" applyNumberFormat="1" applyFont="1" applyFill="1" applyBorder="1" applyAlignment="1" applyProtection="1">
      <alignment horizontal="center" vertical="center" wrapText="1"/>
    </xf>
    <xf numFmtId="0" fontId="81" fillId="0" borderId="0" xfId="47" applyNumberFormat="1" applyFont="1" applyFill="1" applyBorder="1" applyAlignment="1" applyProtection="1">
      <alignment horizontal="center" vertical="center" wrapText="1"/>
    </xf>
    <xf numFmtId="0" fontId="81" fillId="0" borderId="0" xfId="47" applyFont="1" applyFill="1" applyBorder="1" applyAlignment="1" applyProtection="1">
      <alignment horizontal="center" vertical="center" wrapText="1"/>
    </xf>
    <xf numFmtId="0" fontId="42" fillId="0" borderId="5" xfId="47" applyFont="1" applyFill="1" applyBorder="1" applyAlignment="1" applyProtection="1">
      <alignment horizontal="center" vertical="center" wrapText="1"/>
    </xf>
    <xf numFmtId="0" fontId="5" fillId="0" borderId="22" xfId="47" applyFont="1" applyFill="1" applyBorder="1" applyAlignment="1" applyProtection="1">
      <alignment horizontal="center" vertical="center" wrapText="1"/>
    </xf>
    <xf numFmtId="49" fontId="5" fillId="7" borderId="25" xfId="55" applyNumberFormat="1" applyFont="1" applyFill="1" applyBorder="1" applyAlignment="1" applyProtection="1">
      <alignment horizontal="center" vertical="center" wrapText="1"/>
    </xf>
    <xf numFmtId="49" fontId="5" fillId="7" borderId="30" xfId="55" applyNumberFormat="1" applyFont="1" applyFill="1" applyBorder="1" applyAlignment="1" applyProtection="1">
      <alignment horizontal="center" vertical="center" wrapText="1"/>
    </xf>
    <xf numFmtId="49" fontId="5" fillId="7" borderId="25" xfId="35" applyNumberFormat="1" applyFont="1" applyFill="1" applyBorder="1" applyAlignment="1" applyProtection="1">
      <alignment horizontal="center" vertical="center" wrapText="1"/>
    </xf>
    <xf numFmtId="49" fontId="5" fillId="7" borderId="30" xfId="35" applyNumberFormat="1" applyFont="1" applyFill="1" applyBorder="1" applyAlignment="1" applyProtection="1">
      <alignment horizontal="center" vertical="center" wrapText="1"/>
    </xf>
    <xf numFmtId="49" fontId="5" fillId="7" borderId="31" xfId="35" applyNumberFormat="1" applyFont="1" applyFill="1" applyBorder="1" applyAlignment="1" applyProtection="1">
      <alignment horizontal="center" vertical="center" wrapText="1"/>
    </xf>
    <xf numFmtId="49" fontId="5" fillId="7" borderId="31" xfId="55" applyNumberFormat="1" applyFont="1" applyFill="1" applyBorder="1" applyAlignment="1" applyProtection="1">
      <alignment horizontal="center" vertical="center" wrapText="1"/>
    </xf>
    <xf numFmtId="49" fontId="5" fillId="7" borderId="5" xfId="35" applyNumberFormat="1" applyFont="1" applyFill="1" applyBorder="1" applyAlignment="1" applyProtection="1">
      <alignment horizontal="left" vertical="center" wrapText="1"/>
    </xf>
    <xf numFmtId="49" fontId="5" fillId="7" borderId="5" xfId="42" applyNumberFormat="1" applyFont="1" applyFill="1" applyBorder="1" applyAlignment="1" applyProtection="1">
      <alignment horizontal="left" vertical="center" wrapText="1"/>
      <protection locked="0"/>
    </xf>
    <xf numFmtId="49" fontId="5" fillId="7" borderId="5" xfId="42" applyNumberFormat="1" applyFont="1" applyFill="1" applyBorder="1" applyAlignment="1" applyProtection="1">
      <alignment horizontal="center" vertical="center" wrapText="1"/>
    </xf>
    <xf numFmtId="49" fontId="5" fillId="0" borderId="5" xfId="42" applyNumberFormat="1" applyFont="1" applyBorder="1" applyAlignment="1">
      <alignment horizontal="center" vertical="center"/>
    </xf>
    <xf numFmtId="49" fontId="5" fillId="0" borderId="25" xfId="42" applyNumberFormat="1" applyFont="1" applyBorder="1" applyAlignment="1">
      <alignment horizontal="center" vertical="center"/>
    </xf>
    <xf numFmtId="0" fontId="5" fillId="7" borderId="25" xfId="35" applyNumberFormat="1" applyFont="1" applyFill="1" applyBorder="1" applyAlignment="1" applyProtection="1">
      <alignment horizontal="left" vertical="center" wrapText="1"/>
    </xf>
    <xf numFmtId="0" fontId="5" fillId="7" borderId="27" xfId="55" applyNumberFormat="1" applyFont="1" applyFill="1" applyBorder="1" applyAlignment="1" applyProtection="1">
      <alignment horizontal="left" vertical="center" wrapText="1"/>
    </xf>
    <xf numFmtId="0" fontId="5" fillId="0" borderId="24" xfId="42" applyNumberFormat="1" applyFont="1" applyBorder="1" applyAlignment="1">
      <alignment horizontal="center" vertical="center"/>
    </xf>
    <xf numFmtId="0" fontId="5" fillId="0" borderId="29" xfId="42" applyNumberFormat="1" applyFont="1" applyBorder="1" applyAlignment="1">
      <alignment horizontal="center" vertical="center"/>
    </xf>
    <xf numFmtId="0" fontId="40" fillId="10" borderId="28" xfId="42" applyNumberFormat="1" applyFont="1" applyFill="1" applyBorder="1" applyAlignment="1" applyProtection="1">
      <alignment horizontal="left" vertical="center"/>
    </xf>
    <xf numFmtId="0" fontId="40" fillId="10" borderId="29" xfId="42" applyNumberFormat="1" applyFont="1" applyFill="1" applyBorder="1" applyAlignment="1" applyProtection="1">
      <alignment horizontal="left" vertical="center"/>
    </xf>
    <xf numFmtId="49" fontId="5" fillId="0" borderId="5" xfId="42" applyNumberFormat="1" applyFont="1" applyFill="1" applyBorder="1" applyAlignment="1" applyProtection="1">
      <alignment horizontal="left" vertical="center" wrapText="1"/>
    </xf>
    <xf numFmtId="49" fontId="5" fillId="0" borderId="5" xfId="35" applyNumberFormat="1" applyFont="1" applyFill="1" applyBorder="1" applyAlignment="1" applyProtection="1">
      <alignment horizontal="center" vertical="center" wrapText="1"/>
    </xf>
    <xf numFmtId="49" fontId="5" fillId="7" borderId="5" xfId="42" applyNumberFormat="1" applyFont="1" applyFill="1" applyBorder="1" applyAlignment="1" applyProtection="1">
      <alignment horizontal="left" vertical="center" wrapText="1"/>
    </xf>
    <xf numFmtId="49" fontId="5" fillId="0" borderId="5" xfId="42" applyNumberFormat="1" applyFont="1" applyFill="1" applyBorder="1" applyAlignment="1" applyProtection="1">
      <alignment horizontal="center" vertical="center" wrapText="1"/>
    </xf>
    <xf numFmtId="0" fontId="5" fillId="0" borderId="22" xfId="42" applyNumberFormat="1" applyFont="1" applyBorder="1" applyAlignment="1">
      <alignment horizontal="center" vertical="center" wrapText="1"/>
    </xf>
    <xf numFmtId="0" fontId="5" fillId="0" borderId="23" xfId="42" applyNumberFormat="1" applyFont="1" applyBorder="1" applyAlignment="1">
      <alignment horizontal="center" vertical="center" wrapText="1"/>
    </xf>
    <xf numFmtId="0" fontId="5" fillId="0" borderId="24" xfId="42" applyNumberFormat="1" applyFont="1" applyBorder="1" applyAlignment="1">
      <alignment horizontal="center" vertical="center" wrapText="1"/>
    </xf>
    <xf numFmtId="49" fontId="27" fillId="0" borderId="33" xfId="35" applyNumberFormat="1" applyFont="1" applyFill="1" applyBorder="1" applyAlignment="1" applyProtection="1">
      <alignment horizontal="center" vertical="center" wrapText="1"/>
    </xf>
    <xf numFmtId="0" fontId="5" fillId="0" borderId="25" xfId="42" applyNumberFormat="1" applyFont="1" applyBorder="1" applyAlignment="1">
      <alignment horizontal="center" vertical="center" wrapText="1"/>
    </xf>
    <xf numFmtId="0" fontId="5" fillId="0" borderId="25" xfId="42" applyNumberFormat="1" applyFont="1" applyFill="1" applyBorder="1" applyAlignment="1" applyProtection="1">
      <alignment horizontal="left" vertical="center" wrapText="1"/>
    </xf>
    <xf numFmtId="0" fontId="5" fillId="0" borderId="31" xfId="42" applyNumberFormat="1" applyFont="1" applyFill="1" applyBorder="1" applyAlignment="1" applyProtection="1">
      <alignment horizontal="left" vertical="center" wrapText="1"/>
    </xf>
    <xf numFmtId="0" fontId="5" fillId="0" borderId="5" xfId="42" applyNumberFormat="1" applyFont="1" applyBorder="1" applyAlignment="1">
      <alignment horizontal="center" vertical="center" wrapText="1"/>
    </xf>
    <xf numFmtId="0" fontId="5" fillId="0" borderId="0" xfId="56" applyFont="1" applyFill="1" applyAlignment="1" applyProtection="1">
      <alignment horizontal="left" vertical="top" wrapText="1"/>
    </xf>
    <xf numFmtId="0" fontId="18" fillId="0" borderId="24" xfId="58" applyFont="1" applyFill="1" applyBorder="1" applyAlignment="1">
      <alignment horizontal="left" vertical="center" wrapText="1" indent="1"/>
    </xf>
    <xf numFmtId="0" fontId="18" fillId="0" borderId="5" xfId="58" applyFont="1" applyFill="1" applyBorder="1" applyAlignment="1">
      <alignment horizontal="left" vertical="center" wrapText="1" indent="1"/>
    </xf>
    <xf numFmtId="0" fontId="18" fillId="0" borderId="22" xfId="58" applyFont="1" applyFill="1" applyBorder="1" applyAlignment="1">
      <alignment horizontal="left" vertical="center" wrapText="1" indent="1"/>
    </xf>
    <xf numFmtId="0" fontId="5" fillId="0" borderId="5" xfId="56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5" fillId="11" borderId="25" xfId="55" applyNumberFormat="1" applyFont="1" applyFill="1" applyBorder="1" applyAlignment="1" applyProtection="1">
      <alignment horizontal="center" vertical="center" wrapText="1"/>
    </xf>
    <xf numFmtId="49" fontId="5" fillId="11" borderId="30" xfId="55" applyNumberFormat="1" applyFont="1" applyFill="1" applyBorder="1" applyAlignment="1" applyProtection="1">
      <alignment horizontal="center" vertical="center" wrapText="1"/>
    </xf>
    <xf numFmtId="49" fontId="5" fillId="11" borderId="31" xfId="55" applyNumberFormat="1" applyFont="1" applyFill="1" applyBorder="1" applyAlignment="1" applyProtection="1">
      <alignment horizontal="center" vertical="center" wrapText="1"/>
    </xf>
    <xf numFmtId="49" fontId="79" fillId="0" borderId="0" xfId="56" applyNumberFormat="1" applyFont="1" applyFill="1" applyBorder="1" applyAlignment="1" applyProtection="1">
      <alignment horizontal="center" vertical="center" wrapText="1"/>
    </xf>
    <xf numFmtId="49" fontId="5" fillId="2" borderId="25" xfId="55" applyNumberFormat="1" applyFont="1" applyFill="1" applyBorder="1" applyAlignment="1" applyProtection="1">
      <alignment horizontal="center" vertical="center" wrapText="1"/>
      <protection locked="0"/>
    </xf>
    <xf numFmtId="49" fontId="5" fillId="2" borderId="30" xfId="55" applyNumberFormat="1" applyFont="1" applyFill="1" applyBorder="1" applyAlignment="1" applyProtection="1">
      <alignment horizontal="center" vertical="center" wrapText="1"/>
      <protection locked="0"/>
    </xf>
    <xf numFmtId="49" fontId="5" fillId="2" borderId="31" xfId="55" applyNumberFormat="1" applyFont="1" applyFill="1" applyBorder="1" applyAlignment="1" applyProtection="1">
      <alignment horizontal="center" vertical="center" wrapText="1"/>
      <protection locked="0"/>
    </xf>
    <xf numFmtId="49" fontId="5" fillId="9" borderId="25" xfId="55" applyNumberFormat="1" applyFont="1" applyFill="1" applyBorder="1" applyAlignment="1" applyProtection="1">
      <alignment horizontal="center" vertical="center" wrapText="1"/>
      <protection locked="0"/>
    </xf>
    <xf numFmtId="49" fontId="5" fillId="9" borderId="30" xfId="55" applyNumberFormat="1" applyFont="1" applyFill="1" applyBorder="1" applyAlignment="1" applyProtection="1">
      <alignment horizontal="center" vertical="center" wrapText="1"/>
      <protection locked="0"/>
    </xf>
    <xf numFmtId="49" fontId="5" fillId="9" borderId="31" xfId="55" applyNumberFormat="1" applyFont="1" applyFill="1" applyBorder="1" applyAlignment="1" applyProtection="1">
      <alignment horizontal="center" vertical="center" wrapText="1"/>
      <protection locked="0"/>
    </xf>
    <xf numFmtId="49" fontId="51" fillId="0" borderId="25" xfId="55" applyNumberFormat="1" applyFont="1" applyFill="1" applyBorder="1" applyAlignment="1" applyProtection="1">
      <alignment horizontal="center" vertical="center" wrapText="1"/>
    </xf>
    <xf numFmtId="49" fontId="51" fillId="0" borderId="30" xfId="55" applyNumberFormat="1" applyFont="1" applyFill="1" applyBorder="1" applyAlignment="1" applyProtection="1">
      <alignment horizontal="center" vertical="center" wrapText="1"/>
    </xf>
    <xf numFmtId="49" fontId="51" fillId="0" borderId="31" xfId="55" applyNumberFormat="1" applyFont="1" applyFill="1" applyBorder="1" applyAlignment="1" applyProtection="1">
      <alignment horizontal="center" vertical="center" wrapText="1"/>
    </xf>
    <xf numFmtId="49" fontId="58" fillId="0" borderId="5" xfId="55" applyNumberFormat="1" applyFont="1" applyFill="1" applyBorder="1" applyAlignment="1" applyProtection="1">
      <alignment horizontal="center" vertical="center" wrapText="1"/>
    </xf>
    <xf numFmtId="0" fontId="51" fillId="9" borderId="25" xfId="55" applyNumberFormat="1" applyFont="1" applyFill="1" applyBorder="1" applyAlignment="1" applyProtection="1">
      <alignment horizontal="center" vertical="center" wrapText="1"/>
      <protection locked="0"/>
    </xf>
    <xf numFmtId="0" fontId="51" fillId="9" borderId="30" xfId="55" applyNumberFormat="1" applyFont="1" applyFill="1" applyBorder="1" applyAlignment="1" applyProtection="1">
      <alignment horizontal="center" vertical="center" wrapText="1"/>
      <protection locked="0"/>
    </xf>
    <xf numFmtId="0" fontId="51" fillId="9" borderId="31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25" xfId="55" applyNumberFormat="1" applyFont="1" applyFill="1" applyBorder="1" applyAlignment="1" applyProtection="1">
      <alignment horizontal="center" vertical="center" wrapText="1"/>
    </xf>
    <xf numFmtId="49" fontId="5" fillId="0" borderId="30" xfId="55" applyNumberFormat="1" applyFont="1" applyFill="1" applyBorder="1" applyAlignment="1" applyProtection="1">
      <alignment horizontal="center" vertical="center" wrapText="1"/>
    </xf>
    <xf numFmtId="49" fontId="5" fillId="0" borderId="31" xfId="55" applyNumberFormat="1" applyFont="1" applyFill="1" applyBorder="1" applyAlignment="1" applyProtection="1">
      <alignment horizontal="center" vertical="center" wrapText="1"/>
    </xf>
    <xf numFmtId="49" fontId="5" fillId="2" borderId="25" xfId="35" applyNumberFormat="1" applyFont="1" applyFill="1" applyBorder="1" applyAlignment="1" applyProtection="1">
      <alignment horizontal="left" vertical="center" wrapText="1"/>
      <protection locked="0"/>
    </xf>
    <xf numFmtId="49" fontId="5" fillId="2" borderId="30" xfId="35" applyNumberFormat="1" applyFont="1" applyFill="1" applyBorder="1" applyAlignment="1" applyProtection="1">
      <alignment horizontal="left" vertical="center" wrapText="1"/>
      <protection locked="0"/>
    </xf>
    <xf numFmtId="49" fontId="5" fillId="2" borderId="31" xfId="35" applyNumberFormat="1" applyFont="1" applyFill="1" applyBorder="1" applyAlignment="1" applyProtection="1">
      <alignment horizontal="left" vertical="center" wrapText="1"/>
      <protection locked="0"/>
    </xf>
    <xf numFmtId="4" fontId="5" fillId="9" borderId="25" xfId="47" applyNumberFormat="1" applyFont="1" applyFill="1" applyBorder="1" applyAlignment="1" applyProtection="1">
      <alignment horizontal="right" vertical="center" wrapText="1"/>
      <protection locked="0"/>
    </xf>
    <xf numFmtId="4" fontId="5" fillId="9" borderId="30" xfId="47" applyNumberFormat="1" applyFont="1" applyFill="1" applyBorder="1" applyAlignment="1" applyProtection="1">
      <alignment horizontal="right" vertical="center" wrapText="1"/>
      <protection locked="0"/>
    </xf>
    <xf numFmtId="4" fontId="5" fillId="9" borderId="31" xfId="47" applyNumberFormat="1" applyFont="1" applyFill="1" applyBorder="1" applyAlignment="1" applyProtection="1">
      <alignment horizontal="right" vertical="center" wrapText="1"/>
      <protection locked="0"/>
    </xf>
    <xf numFmtId="49" fontId="40" fillId="0" borderId="5" xfId="42" applyFont="1" applyFill="1" applyBorder="1" applyAlignment="1" applyProtection="1">
      <alignment horizontal="center" vertical="center" textRotation="90" wrapText="1"/>
    </xf>
    <xf numFmtId="49" fontId="0" fillId="0" borderId="25" xfId="0" applyFill="1" applyBorder="1" applyAlignment="1" applyProtection="1">
      <alignment horizontal="center" vertical="center"/>
    </xf>
    <xf numFmtId="49" fontId="0" fillId="0" borderId="30" xfId="0" applyFill="1" applyBorder="1" applyAlignment="1" applyProtection="1">
      <alignment horizontal="center" vertical="center"/>
    </xf>
    <xf numFmtId="49" fontId="0" fillId="0" borderId="31" xfId="0" applyFill="1" applyBorder="1" applyAlignment="1" applyProtection="1">
      <alignment horizontal="center" vertical="center"/>
    </xf>
    <xf numFmtId="0" fontId="5" fillId="0" borderId="25" xfId="56" applyFont="1" applyFill="1" applyBorder="1" applyAlignment="1" applyProtection="1">
      <alignment horizontal="center" vertical="center" wrapText="1"/>
    </xf>
    <xf numFmtId="0" fontId="5" fillId="0" borderId="31" xfId="56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center" vertical="center" wrapText="1"/>
    </xf>
    <xf numFmtId="0" fontId="5" fillId="0" borderId="24" xfId="47" applyFont="1" applyFill="1" applyBorder="1" applyAlignment="1" applyProtection="1">
      <alignment horizontal="center" vertical="center" wrapText="1"/>
    </xf>
    <xf numFmtId="0" fontId="0" fillId="0" borderId="22" xfId="47" applyFont="1" applyFill="1" applyBorder="1" applyAlignment="1" applyProtection="1">
      <alignment horizontal="center" vertical="center" wrapText="1"/>
    </xf>
    <xf numFmtId="0" fontId="33" fillId="0" borderId="24" xfId="47" applyFont="1" applyFill="1" applyBorder="1" applyAlignment="1" applyProtection="1">
      <alignment horizontal="center" vertical="center" wrapText="1"/>
    </xf>
    <xf numFmtId="49" fontId="79" fillId="0" borderId="0" xfId="0" applyFont="1" applyFill="1" applyAlignment="1" applyProtection="1">
      <alignment horizontal="center" vertical="top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16" fontId="27" fillId="0" borderId="23" xfId="35" applyNumberFormat="1" applyFont="1" applyFill="1" applyBorder="1" applyAlignment="1" applyProtection="1">
      <alignment horizontal="center" vertical="center" wrapText="1"/>
    </xf>
    <xf numFmtId="49" fontId="52" fillId="0" borderId="0" xfId="0" applyFont="1" applyFill="1" applyAlignment="1" applyProtection="1">
      <alignment horizontal="center" vertical="top"/>
    </xf>
    <xf numFmtId="0" fontId="32" fillId="0" borderId="33" xfId="55" applyNumberFormat="1" applyFont="1" applyFill="1" applyBorder="1" applyAlignment="1" applyProtection="1">
      <alignment horizontal="center" vertical="center" wrapText="1"/>
    </xf>
    <xf numFmtId="0" fontId="5" fillId="0" borderId="33" xfId="55" applyNumberFormat="1" applyFont="1" applyFill="1" applyBorder="1" applyAlignment="1" applyProtection="1">
      <alignment horizontal="center" vertical="center" wrapText="1"/>
    </xf>
    <xf numFmtId="0" fontId="33" fillId="0" borderId="25" xfId="47" applyFont="1" applyFill="1" applyBorder="1" applyAlignment="1" applyProtection="1">
      <alignment horizontal="center" vertical="center" wrapText="1"/>
    </xf>
    <xf numFmtId="0" fontId="33" fillId="0" borderId="31" xfId="47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33" fillId="0" borderId="5" xfId="47" applyFont="1" applyFill="1" applyBorder="1" applyAlignment="1" applyProtection="1">
      <alignment horizontal="center" vertical="center" wrapText="1"/>
    </xf>
    <xf numFmtId="0" fontId="5" fillId="9" borderId="24" xfId="56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35" applyNumberFormat="1" applyFont="1" applyFill="1" applyBorder="1" applyAlignment="1" applyProtection="1">
      <alignment horizontal="center" vertical="center" wrapText="1"/>
    </xf>
    <xf numFmtId="4" fontId="51" fillId="9" borderId="25" xfId="55" applyNumberFormat="1" applyFont="1" applyFill="1" applyBorder="1" applyAlignment="1" applyProtection="1">
      <alignment horizontal="right" vertical="center" wrapText="1"/>
      <protection locked="0"/>
    </xf>
    <xf numFmtId="4" fontId="51" fillId="9" borderId="30" xfId="55" applyNumberFormat="1" applyFont="1" applyFill="1" applyBorder="1" applyAlignment="1" applyProtection="1">
      <alignment horizontal="right" vertical="center" wrapText="1"/>
      <protection locked="0"/>
    </xf>
    <xf numFmtId="4" fontId="51" fillId="9" borderId="31" xfId="55" applyNumberFormat="1" applyFont="1" applyFill="1" applyBorder="1" applyAlignment="1" applyProtection="1">
      <alignment horizontal="right" vertical="center" wrapText="1"/>
      <protection locked="0"/>
    </xf>
    <xf numFmtId="4" fontId="33" fillId="9" borderId="25" xfId="55" applyNumberFormat="1" applyFont="1" applyFill="1" applyBorder="1" applyAlignment="1" applyProtection="1">
      <alignment horizontal="right" vertical="center" wrapText="1"/>
      <protection locked="0"/>
    </xf>
    <xf numFmtId="4" fontId="33" fillId="9" borderId="30" xfId="55" applyNumberFormat="1" applyFont="1" applyFill="1" applyBorder="1" applyAlignment="1" applyProtection="1">
      <alignment horizontal="right" vertical="center" wrapText="1"/>
      <protection locked="0"/>
    </xf>
    <xf numFmtId="4" fontId="33" fillId="9" borderId="31" xfId="55" applyNumberFormat="1" applyFont="1" applyFill="1" applyBorder="1" applyAlignment="1" applyProtection="1">
      <alignment horizontal="right" vertical="center" wrapText="1"/>
      <protection locked="0"/>
    </xf>
    <xf numFmtId="49" fontId="10" fillId="0" borderId="25" xfId="55" applyNumberFormat="1" applyFont="1" applyFill="1" applyBorder="1" applyAlignment="1" applyProtection="1">
      <alignment horizontal="center" vertical="center" wrapText="1"/>
    </xf>
    <xf numFmtId="49" fontId="10" fillId="0" borderId="30" xfId="55" applyNumberFormat="1" applyFont="1" applyFill="1" applyBorder="1" applyAlignment="1" applyProtection="1">
      <alignment horizontal="center" vertical="center" wrapText="1"/>
    </xf>
    <xf numFmtId="49" fontId="10" fillId="0" borderId="31" xfId="55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" fillId="0" borderId="25" xfId="56" applyNumberFormat="1" applyFont="1" applyFill="1" applyBorder="1" applyAlignment="1" applyProtection="1">
      <alignment horizontal="left" vertical="top" wrapText="1"/>
    </xf>
    <xf numFmtId="0" fontId="5" fillId="0" borderId="31" xfId="56" applyNumberFormat="1" applyFont="1" applyFill="1" applyBorder="1" applyAlignment="1" applyProtection="1">
      <alignment horizontal="left" vertical="top" wrapText="1"/>
    </xf>
    <xf numFmtId="49" fontId="5" fillId="0" borderId="0" xfId="41" applyBorder="1" applyAlignment="1" applyProtection="1">
      <alignment horizontal="left" vertical="top" wrapText="1"/>
    </xf>
    <xf numFmtId="0" fontId="5" fillId="0" borderId="5" xfId="48" applyNumberFormat="1" applyFont="1" applyFill="1" applyBorder="1" applyAlignment="1" applyProtection="1">
      <alignment horizontal="center" vertical="center" wrapText="1"/>
    </xf>
    <xf numFmtId="0" fontId="18" fillId="0" borderId="24" xfId="34" applyFont="1" applyFill="1" applyBorder="1" applyAlignment="1" applyProtection="1">
      <alignment horizontal="left" vertical="center" wrapText="1" indent="1"/>
    </xf>
    <xf numFmtId="0" fontId="18" fillId="0" borderId="5" xfId="34" applyFont="1" applyFill="1" applyBorder="1" applyAlignment="1" applyProtection="1">
      <alignment horizontal="left" vertical="center" wrapText="1" indent="1"/>
    </xf>
    <xf numFmtId="0" fontId="18" fillId="0" borderId="22" xfId="34" applyFont="1" applyFill="1" applyBorder="1" applyAlignment="1" applyProtection="1">
      <alignment horizontal="left" vertical="center" wrapText="1" indent="1"/>
    </xf>
    <xf numFmtId="0" fontId="5" fillId="0" borderId="32" xfId="34" applyFont="1" applyFill="1" applyBorder="1" applyAlignment="1" applyProtection="1">
      <alignment horizontal="left" vertical="center" wrapText="1" indent="1"/>
    </xf>
    <xf numFmtId="0" fontId="18" fillId="0" borderId="32" xfId="58" applyFont="1" applyBorder="1" applyAlignment="1">
      <alignment horizontal="left" vertical="center" indent="1"/>
    </xf>
    <xf numFmtId="0" fontId="7" fillId="8" borderId="5" xfId="0" applyNumberFormat="1" applyFont="1" applyFill="1" applyBorder="1" applyAlignment="1" applyProtection="1">
      <alignment horizontal="center" vertical="center" wrapText="1"/>
    </xf>
    <xf numFmtId="49" fontId="51" fillId="0" borderId="29" xfId="55" applyNumberFormat="1" applyFont="1" applyFill="1" applyBorder="1" applyAlignment="1" applyProtection="1">
      <alignment horizontal="center" vertical="center" wrapText="1"/>
    </xf>
    <xf numFmtId="49" fontId="51" fillId="0" borderId="35" xfId="55" applyNumberFormat="1" applyFont="1" applyFill="1" applyBorder="1" applyAlignment="1" applyProtection="1">
      <alignment horizontal="center" vertical="center" wrapText="1"/>
    </xf>
    <xf numFmtId="49" fontId="51" fillId="0" borderId="37" xfId="55" applyNumberFormat="1" applyFont="1" applyFill="1" applyBorder="1" applyAlignment="1" applyProtection="1">
      <alignment horizontal="center" vertical="center" wrapText="1"/>
    </xf>
    <xf numFmtId="0" fontId="5" fillId="9" borderId="25" xfId="42" applyNumberFormat="1" applyFont="1" applyFill="1" applyBorder="1" applyAlignment="1" applyProtection="1">
      <alignment horizontal="left" vertical="center" wrapText="1"/>
      <protection locked="0"/>
    </xf>
    <xf numFmtId="0" fontId="5" fillId="9" borderId="31" xfId="42" applyNumberFormat="1" applyFont="1" applyFill="1" applyBorder="1" applyAlignment="1" applyProtection="1">
      <alignment horizontal="left" vertical="center" wrapText="1"/>
      <protection locked="0"/>
    </xf>
    <xf numFmtId="49" fontId="5" fillId="11" borderId="5" xfId="42" applyNumberFormat="1" applyFont="1" applyFill="1" applyBorder="1" applyAlignment="1" applyProtection="1">
      <alignment horizontal="left" vertical="center" wrapText="1"/>
    </xf>
    <xf numFmtId="49" fontId="5" fillId="7" borderId="25" xfId="42" applyNumberFormat="1" applyFont="1" applyFill="1" applyBorder="1" applyAlignment="1" applyProtection="1">
      <alignment horizontal="center" vertical="center" wrapText="1"/>
    </xf>
    <xf numFmtId="49" fontId="5" fillId="7" borderId="30" xfId="42" applyNumberFormat="1" applyFont="1" applyFill="1" applyBorder="1" applyAlignment="1" applyProtection="1">
      <alignment horizontal="center" vertical="center" wrapText="1"/>
    </xf>
    <xf numFmtId="49" fontId="5" fillId="7" borderId="31" xfId="42" applyNumberFormat="1" applyFont="1" applyFill="1" applyBorder="1" applyAlignment="1" applyProtection="1">
      <alignment horizontal="center" vertical="center" wrapText="1"/>
    </xf>
    <xf numFmtId="49" fontId="5" fillId="11" borderId="5" xfId="35" applyNumberFormat="1" applyFont="1" applyFill="1" applyBorder="1" applyAlignment="1" applyProtection="1">
      <alignment horizontal="left" vertical="center" wrapText="1"/>
    </xf>
    <xf numFmtId="49" fontId="5" fillId="0" borderId="25" xfId="35" applyNumberFormat="1" applyFont="1" applyFill="1" applyBorder="1" applyAlignment="1" applyProtection="1">
      <alignment horizontal="center" vertical="center" wrapText="1"/>
    </xf>
    <xf numFmtId="49" fontId="5" fillId="0" borderId="30" xfId="35" applyNumberFormat="1" applyFont="1" applyFill="1" applyBorder="1" applyAlignment="1" applyProtection="1">
      <alignment horizontal="center" vertical="center" wrapText="1"/>
    </xf>
    <xf numFmtId="49" fontId="5" fillId="0" borderId="31" xfId="35" applyNumberFormat="1" applyFont="1" applyFill="1" applyBorder="1" applyAlignment="1" applyProtection="1">
      <alignment horizontal="center" vertical="center" wrapText="1"/>
    </xf>
    <xf numFmtId="49" fontId="5" fillId="11" borderId="25" xfId="42" applyNumberFormat="1" applyFont="1" applyFill="1" applyBorder="1" applyAlignment="1" applyProtection="1">
      <alignment horizontal="left" vertical="center" wrapText="1"/>
    </xf>
    <xf numFmtId="49" fontId="5" fillId="11" borderId="30" xfId="42" applyNumberFormat="1" applyFont="1" applyFill="1" applyBorder="1" applyAlignment="1" applyProtection="1">
      <alignment horizontal="left" vertical="center" wrapText="1"/>
    </xf>
    <xf numFmtId="49" fontId="5" fillId="11" borderId="31" xfId="42" applyNumberFormat="1" applyFont="1" applyFill="1" applyBorder="1" applyAlignment="1" applyProtection="1">
      <alignment horizontal="left" vertical="center" wrapText="1"/>
    </xf>
    <xf numFmtId="49" fontId="5" fillId="9" borderId="5" xfId="42" applyNumberFormat="1" applyFont="1" applyFill="1" applyBorder="1" applyAlignment="1" applyProtection="1">
      <alignment horizontal="left" vertical="center" wrapText="1"/>
      <protection locked="0"/>
    </xf>
    <xf numFmtId="49" fontId="5" fillId="11" borderId="25" xfId="35" applyNumberFormat="1" applyFont="1" applyFill="1" applyBorder="1" applyAlignment="1" applyProtection="1">
      <alignment horizontal="center" vertical="center" wrapText="1"/>
    </xf>
    <xf numFmtId="49" fontId="5" fillId="11" borderId="30" xfId="35" applyNumberFormat="1" applyFont="1" applyFill="1" applyBorder="1" applyAlignment="1" applyProtection="1">
      <alignment horizontal="center" vertical="center" wrapText="1"/>
    </xf>
    <xf numFmtId="49" fontId="5" fillId="11" borderId="31" xfId="35" applyNumberFormat="1" applyFont="1" applyFill="1" applyBorder="1" applyAlignment="1" applyProtection="1">
      <alignment horizontal="center" vertical="center" wrapText="1"/>
    </xf>
    <xf numFmtId="0" fontId="5" fillId="0" borderId="5" xfId="42" applyNumberFormat="1" applyFont="1" applyBorder="1" applyAlignment="1">
      <alignment horizontal="center" vertical="center"/>
    </xf>
    <xf numFmtId="0" fontId="5" fillId="9" borderId="25" xfId="47" applyNumberFormat="1" applyFont="1" applyFill="1" applyBorder="1" applyAlignment="1" applyProtection="1">
      <alignment horizontal="left" vertical="center" wrapText="1"/>
      <protection locked="0"/>
    </xf>
    <xf numFmtId="0" fontId="5" fillId="9" borderId="30" xfId="47" applyNumberFormat="1" applyFont="1" applyFill="1" applyBorder="1" applyAlignment="1" applyProtection="1">
      <alignment horizontal="left" vertical="center" wrapText="1"/>
      <protection locked="0"/>
    </xf>
    <xf numFmtId="0" fontId="5" fillId="9" borderId="31" xfId="47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54" applyFont="1" applyAlignment="1" applyProtection="1">
      <alignment horizontal="left" vertical="top" wrapText="1"/>
    </xf>
    <xf numFmtId="0" fontId="8" fillId="0" borderId="0" xfId="54" applyFont="1" applyAlignment="1" applyProtection="1">
      <alignment horizontal="left" vertical="center" wrapText="1"/>
    </xf>
    <xf numFmtId="0" fontId="8" fillId="0" borderId="0" xfId="54" applyFont="1" applyAlignment="1" applyProtection="1">
      <alignment horizontal="justify" vertical="top" wrapText="1"/>
    </xf>
    <xf numFmtId="0" fontId="41" fillId="0" borderId="0" xfId="54" applyFont="1" applyAlignment="1" applyProtection="1">
      <alignment horizontal="justify" vertical="top" wrapText="1"/>
    </xf>
    <xf numFmtId="0" fontId="40" fillId="10" borderId="5" xfId="42" applyNumberFormat="1" applyFont="1" applyFill="1" applyBorder="1" applyAlignment="1" applyProtection="1">
      <alignment horizontal="left" vertical="center"/>
    </xf>
    <xf numFmtId="49" fontId="79" fillId="0" borderId="0" xfId="0" applyFont="1" applyFill="1" applyBorder="1" applyAlignment="1" applyProtection="1">
      <alignment horizontal="center" vertical="top"/>
    </xf>
    <xf numFmtId="0" fontId="79" fillId="0" borderId="0" xfId="47" applyNumberFormat="1" applyFont="1" applyFill="1" applyBorder="1" applyAlignment="1" applyProtection="1">
      <alignment horizontal="center" vertical="center" wrapText="1"/>
    </xf>
    <xf numFmtId="49" fontId="79" fillId="0" borderId="0" xfId="42" applyFont="1" applyFill="1" applyBorder="1" applyAlignment="1" applyProtection="1">
      <alignment horizontal="center" vertical="center" textRotation="90" wrapText="1"/>
    </xf>
    <xf numFmtId="0" fontId="79" fillId="0" borderId="0" xfId="47" applyFont="1" applyFill="1" applyBorder="1" applyAlignment="1" applyProtection="1">
      <alignment horizontal="center" vertical="center" wrapText="1"/>
    </xf>
  </cellXfs>
  <cellStyles count="11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76" builtinId="30" hidden="1"/>
    <cellStyle name="20% — акцент2" xfId="80" builtinId="34" hidden="1"/>
    <cellStyle name="20% — акцент3" xfId="84" builtinId="38" hidden="1"/>
    <cellStyle name="20% — акцент4" xfId="88" builtinId="42" hidden="1"/>
    <cellStyle name="20% — акцент5" xfId="92" builtinId="46" hidden="1"/>
    <cellStyle name="20% — акцент6" xfId="96" builtinId="50" hidden="1"/>
    <cellStyle name="40% — акцент1" xfId="77" builtinId="31" hidden="1"/>
    <cellStyle name="40% — акцент2" xfId="81" builtinId="35" hidden="1"/>
    <cellStyle name="40% — акцент3" xfId="85" builtinId="39" hidden="1"/>
    <cellStyle name="40% — акцент4" xfId="89" builtinId="43" hidden="1"/>
    <cellStyle name="40% — акцент5" xfId="93" builtinId="47" hidden="1"/>
    <cellStyle name="40% — акцент6" xfId="97" builtinId="51" hidden="1"/>
    <cellStyle name="60% — акцент1" xfId="78" builtinId="32" hidden="1"/>
    <cellStyle name="60% — акцент2" xfId="82" builtinId="36" hidden="1"/>
    <cellStyle name="60% — акцент3" xfId="86" builtinId="40" hidden="1"/>
    <cellStyle name="60% — акцент4" xfId="90" builtinId="44" hidden="1"/>
    <cellStyle name="60% — акцент5" xfId="94" builtinId="48" hidden="1"/>
    <cellStyle name="60% — акцент6" xfId="98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5" builtinId="29" hidden="1"/>
    <cellStyle name="Акцент2" xfId="79" builtinId="33" hidden="1"/>
    <cellStyle name="Акцент3" xfId="83" builtinId="37" hidden="1"/>
    <cellStyle name="Акцент4" xfId="87" builtinId="41" hidden="1"/>
    <cellStyle name="Акцент5" xfId="91" builtinId="45" hidden="1"/>
    <cellStyle name="Акцент6" xfId="95" builtinId="49" hidden="1"/>
    <cellStyle name="Ввод " xfId="29" builtinId="20" customBuiltin="1"/>
    <cellStyle name="Вывод" xfId="67" builtinId="21" hidden="1"/>
    <cellStyle name="Вычисление" xfId="68" builtinId="22" hidden="1"/>
    <cellStyle name="Гиперссылка" xfId="30" builtinId="8" customBuiltin="1"/>
    <cellStyle name="Гиперссылка 2" xfId="31"/>
    <cellStyle name="Гиперссылка 2 2" xfId="32"/>
    <cellStyle name="Гиперссылка 4" xfId="33"/>
    <cellStyle name="Денежный" xfId="103" builtinId="4" hidden="1"/>
    <cellStyle name="Денежный [0]" xfId="104" builtinId="7" hidden="1"/>
    <cellStyle name="Заголовок" xfId="34"/>
    <cellStyle name="Заголовок 1" xfId="60" builtinId="16" hidden="1"/>
    <cellStyle name="Заголовок 2" xfId="61" builtinId="17" hidden="1"/>
    <cellStyle name="Заголовок 3" xfId="62" builtinId="18" hidden="1"/>
    <cellStyle name="Заголовок 4" xfId="63" builtinId="19" hidden="1"/>
    <cellStyle name="ЗаголовокСтолбца" xfId="35"/>
    <cellStyle name="Итог" xfId="74" builtinId="25" hidden="1"/>
    <cellStyle name="Контрольная ячейка" xfId="70" builtinId="23" hidden="1"/>
    <cellStyle name="Название" xfId="59" builtinId="15" hidden="1"/>
    <cellStyle name="Нейтральный" xfId="66" builtinId="28" hidden="1"/>
    <cellStyle name="Обычный" xfId="0" builtinId="0" customBuiltin="1"/>
    <cellStyle name="Обычный 10" xfId="100"/>
    <cellStyle name="Обычный 12 2" xfId="36"/>
    <cellStyle name="Обычный 15" xfId="37"/>
    <cellStyle name="Обычный 2" xfId="38"/>
    <cellStyle name="Обычный 2 10 2" xfId="39"/>
    <cellStyle name="Обычный 2 2" xfId="40"/>
    <cellStyle name="Обычный 3" xfId="41"/>
    <cellStyle name="Обычный 3 2" xfId="42"/>
    <cellStyle name="Обычный 3 3" xfId="43"/>
    <cellStyle name="Обычный 3 3 2" xfId="44"/>
    <cellStyle name="Обычный 4" xfId="99"/>
    <cellStyle name="Обычный 5" xfId="45"/>
    <cellStyle name="Обычный 6" xfId="106"/>
    <cellStyle name="Обычный 7" xfId="108"/>
    <cellStyle name="Обычный 8" xfId="107"/>
    <cellStyle name="Обычный 9" xfId="109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KRU.TARIFF.TE.FACT(v0.5)_import_02.02 2" xfId="50"/>
    <cellStyle name="Обычный_MINENERGO.340.PRIL79(v0.1)" xfId="51"/>
    <cellStyle name="Обычный_PREDEL.JKH.2010(v1.3)" xfId="52"/>
    <cellStyle name="Обычный_razrabotka_sablonov_po_WKU" xfId="53"/>
    <cellStyle name="Обычный_SIMPLE_1_massive2" xfId="54"/>
    <cellStyle name="Обычный_ЖКУ_проект3" xfId="55"/>
    <cellStyle name="Обычный_Мониторинг инвестиций" xfId="56"/>
    <cellStyle name="Обычный_Новая проверка голубых" xfId="57"/>
    <cellStyle name="Обычный_Шаблон по источникам для Модуля Реестр (2)" xfId="58"/>
    <cellStyle name="Плохой" xfId="65" builtinId="27" hidden="1"/>
    <cellStyle name="Пояснение" xfId="73" builtinId="53" hidden="1"/>
    <cellStyle name="Примечание" xfId="72" builtinId="10" hidden="1"/>
    <cellStyle name="Процентный" xfId="105" builtinId="5" hidden="1"/>
    <cellStyle name="Связанная ячейка" xfId="69" builtinId="24" hidden="1"/>
    <cellStyle name="Текст предупреждения" xfId="71" builtinId="11" hidden="1"/>
    <cellStyle name="Финансовый" xfId="101" builtinId="3" hidden="1"/>
    <cellStyle name="Финансовый [0]" xfId="102" builtinId="6" hidden="1"/>
    <cellStyle name="Хороший" xfId="64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CC0000"/>
      <rgbColor rgb="0000FF00"/>
      <rgbColor rgb="00333399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A6A6A6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drawings/_rels/drawing1.xml.rels><?xml version="1.0" encoding="UTF-8" standalone="yes"?>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emf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11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2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/Relationships>
</file>

<file path=xl/drawings/_rels/drawing4.xml.rels><?xml version="1.0" encoding="UTF-8" standalone="yes"?>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5.xml.rels><?xml version="1.0" encoding="UTF-8" standalone="yes"?><Relationships xmlns="http://schemas.openxmlformats.org/package/2006/relationships"><Relationship Id="rId3" Type="http://schemas.openxmlformats.org/officeDocument/2006/relationships/image" Target="../media/image18.png"/><Relationship Id="rId2" Type="http://schemas.microsoft.com/office/2007/relationships/hdphoto" Target="../media/hdphoto2.wdp"/><Relationship Id="rId1" Type="http://schemas.openxmlformats.org/officeDocument/2006/relationships/image" Target="../media/image22.png"/><Relationship Id="rId5" Type="http://schemas.openxmlformats.org/officeDocument/2006/relationships/image" Target="../media/image20.png"/><Relationship Id="rId4" Type="http://schemas.openxmlformats.org/officeDocument/2006/relationships/image" Target="../media/image21.png"/></Relationships>
</file>

<file path=xl/drawings/_rels/drawing6.xml.rels><?xml version="1.0" encoding="UTF-8" standalone="yes"?>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7.xml.rels><?xml version="1.0" encoding="UTF-8" standalone="yes"?>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png"/><Relationship Id="rId1" Type="http://schemas.openxmlformats.org/officeDocument/2006/relationships/image" Target="../media/image16.png"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9.xml.rels><?xml version="1.0" encoding="UTF-8" standalone="yes"?><Relationships xmlns="http://schemas.openxmlformats.org/package/2006/relationships"><Relationship Id="rId3" Type="http://schemas.openxmlformats.org/officeDocument/2006/relationships/image" Target="../media/image16.png"/><Relationship Id="rId2" Type="http://schemas.microsoft.com/office/2007/relationships/hdphoto" Target="../media/hdphoto3.wdp"/><Relationship Id="rId1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17</xdr:row>
      <xdr:rowOff>133350</xdr:rowOff>
    </xdr:from>
    <xdr:to>
      <xdr:col>3</xdr:col>
      <xdr:colOff>0</xdr:colOff>
      <xdr:row>100</xdr:row>
      <xdr:rowOff>111125</xdr:rowOff>
    </xdr:to>
    <xdr:sp macro="[0]!Instruction.BlockClick" textlink="">
      <xdr:nvSpPr>
        <xdr:cNvPr id="2" name="InstrBlock_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50800</xdr:rowOff>
    </xdr:from>
    <xdr:to>
      <xdr:col>3</xdr:col>
      <xdr:colOff>0</xdr:colOff>
      <xdr:row>17</xdr:row>
      <xdr:rowOff>133350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12</xdr:row>
      <xdr:rowOff>530225</xdr:rowOff>
    </xdr:from>
    <xdr:to>
      <xdr:col>3</xdr:col>
      <xdr:colOff>0</xdr:colOff>
      <xdr:row>15</xdr:row>
      <xdr:rowOff>50800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12</xdr:row>
      <xdr:rowOff>530225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91</xdr:row>
      <xdr:rowOff>114299</xdr:rowOff>
    </xdr:from>
    <xdr:to>
      <xdr:col>9</xdr:col>
      <xdr:colOff>181724</xdr:colOff>
      <xdr:row>93</xdr:row>
      <xdr:rowOff>165299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91</xdr:row>
      <xdr:rowOff>114300</xdr:rowOff>
    </xdr:from>
    <xdr:to>
      <xdr:col>15</xdr:col>
      <xdr:colOff>105525</xdr:colOff>
      <xdr:row>93</xdr:row>
      <xdr:rowOff>165300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93547" name="Pict 9" descr="тест">
          <a:extLst>
            <a:ext uri="{FF2B5EF4-FFF2-40B4-BE49-F238E27FC236}">
              <a16:creationId xmlns:a16="http://schemas.microsoft.com/office/drawing/2014/main" id="{00000000-0008-0000-0000-00000B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93548" name="Pict 9" descr="тест">
          <a:extLst>
            <a:ext uri="{FF2B5EF4-FFF2-40B4-BE49-F238E27FC236}">
              <a16:creationId xmlns:a16="http://schemas.microsoft.com/office/drawing/2014/main" id="{00000000-0008-0000-0000-00000C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193549" name="Pict 9" descr="тест">
          <a:extLst>
            <a:ext uri="{FF2B5EF4-FFF2-40B4-BE49-F238E27FC236}">
              <a16:creationId xmlns:a16="http://schemas.microsoft.com/office/drawing/2014/main" id="{00000000-0008-0000-0000-00000D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193551" name="InstrImg_1" descr="icon1">
          <a:extLst>
            <a:ext uri="{FF2B5EF4-FFF2-40B4-BE49-F238E27FC236}">
              <a16:creationId xmlns:a16="http://schemas.microsoft.com/office/drawing/2014/main" id="{00000000-0008-0000-0000-00000F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193552" name="InstrImg_2" descr="icon2">
          <a:extLst>
            <a:ext uri="{FF2B5EF4-FFF2-40B4-BE49-F238E27FC236}">
              <a16:creationId xmlns:a16="http://schemas.microsoft.com/office/drawing/2014/main" id="{00000000-0008-0000-0000-000010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193553" name="InstrImg_3" descr="icon3">
          <a:extLst>
            <a:ext uri="{FF2B5EF4-FFF2-40B4-BE49-F238E27FC236}">
              <a16:creationId xmlns:a16="http://schemas.microsoft.com/office/drawing/2014/main" id="{00000000-0008-0000-0000-000011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12</xdr:row>
      <xdr:rowOff>514350</xdr:rowOff>
    </xdr:to>
    <xdr:pic macro="[0]!Instruction.BlockClick">
      <xdr:nvPicPr>
        <xdr:cNvPr id="193554" name="InstrImg_4" descr="icon4">
          <a:extLst>
            <a:ext uri="{FF2B5EF4-FFF2-40B4-BE49-F238E27FC236}">
              <a16:creationId xmlns:a16="http://schemas.microsoft.com/office/drawing/2014/main" id="{00000000-0008-0000-0000-000012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19050</xdr:rowOff>
    </xdr:from>
    <xdr:to>
      <xdr:col>1</xdr:col>
      <xdr:colOff>428625</xdr:colOff>
      <xdr:row>15</xdr:row>
      <xdr:rowOff>19050</xdr:rowOff>
    </xdr:to>
    <xdr:pic macro="[0]!Instruction.BlockClick">
      <xdr:nvPicPr>
        <xdr:cNvPr id="193555" name="InstrImg_5" descr="icon5">
          <a:extLst>
            <a:ext uri="{FF2B5EF4-FFF2-40B4-BE49-F238E27FC236}">
              <a16:creationId xmlns:a16="http://schemas.microsoft.com/office/drawing/2014/main" id="{00000000-0008-0000-0000-000013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15</xdr:row>
      <xdr:rowOff>114300</xdr:rowOff>
    </xdr:from>
    <xdr:to>
      <xdr:col>1</xdr:col>
      <xdr:colOff>447675</xdr:colOff>
      <xdr:row>17</xdr:row>
      <xdr:rowOff>114300</xdr:rowOff>
    </xdr:to>
    <xdr:pic macro="[0]!Instruction.BlockClick">
      <xdr:nvPicPr>
        <xdr:cNvPr id="193556" name="InstrImg_6" descr="icon6">
          <a:extLst>
            <a:ext uri="{FF2B5EF4-FFF2-40B4-BE49-F238E27FC236}">
              <a16:creationId xmlns:a16="http://schemas.microsoft.com/office/drawing/2014/main" id="{00000000-0008-0000-0000-000014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193557" name="Pict 9" descr="тест">
          <a:extLst>
            <a:ext uri="{FF2B5EF4-FFF2-40B4-BE49-F238E27FC236}">
              <a16:creationId xmlns:a16="http://schemas.microsoft.com/office/drawing/2014/main" id="{00000000-0008-0000-0000-000015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957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193558" name="Pict 9" descr="тест">
          <a:extLst>
            <a:ext uri="{FF2B5EF4-FFF2-40B4-BE49-F238E27FC236}">
              <a16:creationId xmlns:a16="http://schemas.microsoft.com/office/drawing/2014/main" id="{00000000-0008-0000-0000-000016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191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17</xdr:row>
      <xdr:rowOff>161925</xdr:rowOff>
    </xdr:from>
    <xdr:to>
      <xdr:col>1</xdr:col>
      <xdr:colOff>447675</xdr:colOff>
      <xdr:row>100</xdr:row>
      <xdr:rowOff>123825</xdr:rowOff>
    </xdr:to>
    <xdr:pic macro="[0]!Instruction.BlockClick">
      <xdr:nvPicPr>
        <xdr:cNvPr id="193559" name="InstrImg_7" descr="icon8.png">
          <a:extLst>
            <a:ext uri="{FF2B5EF4-FFF2-40B4-BE49-F238E27FC236}">
              <a16:creationId xmlns:a16="http://schemas.microsoft.com/office/drawing/2014/main" id="{00000000-0008-0000-0000-000017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6715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87</xdr:row>
      <xdr:rowOff>47625</xdr:rowOff>
    </xdr:from>
    <xdr:to>
      <xdr:col>4</xdr:col>
      <xdr:colOff>257175</xdr:colOff>
      <xdr:row>88</xdr:row>
      <xdr:rowOff>9525</xdr:rowOff>
    </xdr:to>
    <xdr:pic macro="[0]!Instruction.chkUpdates_Click">
      <xdr:nvPicPr>
        <xdr:cNvPr id="193560" name="chkGetUpdatesTrue" descr="check_yes.jpg">
          <a:extLst>
            <a:ext uri="{FF2B5EF4-FFF2-40B4-BE49-F238E27FC236}">
              <a16:creationId xmlns:a16="http://schemas.microsoft.com/office/drawing/2014/main" id="{00000000-0008-0000-0000-000018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191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89</xdr:row>
      <xdr:rowOff>57150</xdr:rowOff>
    </xdr:from>
    <xdr:to>
      <xdr:col>4</xdr:col>
      <xdr:colOff>257175</xdr:colOff>
      <xdr:row>90</xdr:row>
      <xdr:rowOff>19050</xdr:rowOff>
    </xdr:to>
    <xdr:pic macro="[0]!Instruction.chkUpdates_Click">
      <xdr:nvPicPr>
        <xdr:cNvPr id="193561" name="chkNoUpdatesFalse" descr="check_no.png">
          <a:extLst>
            <a:ext uri="{FF2B5EF4-FFF2-40B4-BE49-F238E27FC236}">
              <a16:creationId xmlns:a16="http://schemas.microsoft.com/office/drawing/2014/main" id="{00000000-0008-0000-0000-000019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191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89</xdr:row>
      <xdr:rowOff>57150</xdr:rowOff>
    </xdr:from>
    <xdr:to>
      <xdr:col>4</xdr:col>
      <xdr:colOff>257175</xdr:colOff>
      <xdr:row>90</xdr:row>
      <xdr:rowOff>19050</xdr:rowOff>
    </xdr:to>
    <xdr:pic macro="[0]!Instruction.chkUpdates_Click">
      <xdr:nvPicPr>
        <xdr:cNvPr id="193562" name="chkNoUpdatesTrue" descr="check_yes.jpg" hidden="1">
          <a:extLst>
            <a:ext uri="{FF2B5EF4-FFF2-40B4-BE49-F238E27FC236}">
              <a16:creationId xmlns:a16="http://schemas.microsoft.com/office/drawing/2014/main" id="{00000000-0008-0000-0000-00001A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191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87</xdr:row>
      <xdr:rowOff>47625</xdr:rowOff>
    </xdr:from>
    <xdr:to>
      <xdr:col>4</xdr:col>
      <xdr:colOff>257175</xdr:colOff>
      <xdr:row>88</xdr:row>
      <xdr:rowOff>9525</xdr:rowOff>
    </xdr:to>
    <xdr:pic macro="[0]!Instruction.chkUpdates_Click">
      <xdr:nvPicPr>
        <xdr:cNvPr id="193563" name="chkGetUpdatesFalse" descr="check_no.png" hidden="1">
          <a:extLst>
            <a:ext uri="{FF2B5EF4-FFF2-40B4-BE49-F238E27FC236}">
              <a16:creationId xmlns:a16="http://schemas.microsoft.com/office/drawing/2014/main" id="{00000000-0008-0000-0000-00001B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191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91</xdr:row>
      <xdr:rowOff>104775</xdr:rowOff>
    </xdr:from>
    <xdr:to>
      <xdr:col>5</xdr:col>
      <xdr:colOff>180975</xdr:colOff>
      <xdr:row>93</xdr:row>
      <xdr:rowOff>142875</xdr:rowOff>
    </xdr:to>
    <xdr:pic macro="[0]!Instruction.cmdGetUpdate_Click">
      <xdr:nvPicPr>
        <xdr:cNvPr id="193564" name="cmdGetUpdateImg" descr="icon11.png">
          <a:extLst>
            <a:ext uri="{FF2B5EF4-FFF2-40B4-BE49-F238E27FC236}">
              <a16:creationId xmlns:a16="http://schemas.microsoft.com/office/drawing/2014/main" id="{00000000-0008-0000-0000-00001C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191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91</xdr:row>
      <xdr:rowOff>104775</xdr:rowOff>
    </xdr:from>
    <xdr:to>
      <xdr:col>11</xdr:col>
      <xdr:colOff>104775</xdr:colOff>
      <xdr:row>93</xdr:row>
      <xdr:rowOff>142875</xdr:rowOff>
    </xdr:to>
    <xdr:pic macro="[0]!Instruction.cmdShowHideUpdateLog_Click">
      <xdr:nvPicPr>
        <xdr:cNvPr id="193565" name="cmdShowHideUpdateLogImg" descr="icon13.png">
          <a:extLst>
            <a:ext uri="{FF2B5EF4-FFF2-40B4-BE49-F238E27FC236}">
              <a16:creationId xmlns:a16="http://schemas.microsoft.com/office/drawing/2014/main" id="{00000000-0008-0000-0000-00001D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191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193567" name="cmdAct_2" descr="icon15.png">
          <a:extLst>
            <a:ext uri="{FF2B5EF4-FFF2-40B4-BE49-F238E27FC236}">
              <a16:creationId xmlns:a16="http://schemas.microsoft.com/office/drawing/2014/main" id="{00000000-0008-0000-0000-00001F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61925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193569" name="cmdNoAct_2" descr="icon16.png" hidden="1">
          <a:extLst>
            <a:ext uri="{FF2B5EF4-FFF2-40B4-BE49-F238E27FC236}">
              <a16:creationId xmlns:a16="http://schemas.microsoft.com/office/drawing/2014/main" id="{00000000-0008-0000-0000-000021F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47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22</xdr:col>
      <xdr:colOff>66675</xdr:colOff>
      <xdr:row>110</xdr:row>
      <xdr:rowOff>38100</xdr:rowOff>
    </xdr:to>
    <xdr:pic>
      <xdr:nvPicPr>
        <xdr:cNvPr id="193537" name="InstrWord" hidden="1">
          <a:extLst>
            <a:ext uri="{FF2B5EF4-FFF2-40B4-BE49-F238E27FC236}">
              <a16:creationId xmlns:a16="http://schemas.microsoft.com/office/drawing/2014/main" id="{00000000-0008-0000-0000-000001F4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7162800" cy="470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76200</xdr:rowOff>
    </xdr:from>
    <xdr:to>
      <xdr:col>24</xdr:col>
      <xdr:colOff>286853</xdr:colOff>
      <xdr:row>2</xdr:row>
      <xdr:rowOff>152400</xdr:rowOff>
    </xdr:to>
    <xdr:sp macro="[0]!Instruction.cmdStart_Click" textlink="">
      <xdr:nvSpPr>
        <xdr:cNvPr id="38" name="cmdStart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6</xdr:col>
      <xdr:colOff>600075</xdr:colOff>
      <xdr:row>4</xdr:row>
      <xdr:rowOff>47625</xdr:rowOff>
    </xdr:to>
    <xdr:pic macro="[0]!AllSheetsInThisWorkbook.MakeList">
      <xdr:nvPicPr>
        <xdr:cNvPr id="204801" name="cmdGetListAllSheets">
          <a:extLst>
            <a:ext uri="{FF2B5EF4-FFF2-40B4-BE49-F238E27FC236}">
              <a16:creationId xmlns:a16="http://schemas.microsoft.com/office/drawing/2014/main" id="{00000000-0008-0000-0C00-0000012003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0"/>
          <a:ext cx="24288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108</xdr:row>
      <xdr:rowOff>0</xdr:rowOff>
    </xdr:from>
    <xdr:to>
      <xdr:col>9</xdr:col>
      <xdr:colOff>228600</xdr:colOff>
      <xdr:row>109</xdr:row>
      <xdr:rowOff>0</xdr:rowOff>
    </xdr:to>
    <xdr:grpSp>
      <xdr:nvGrpSpPr>
        <xdr:cNvPr id="205825" name="shCalendar" hidden="1">
          <a:extLst>
            <a:ext uri="{FF2B5EF4-FFF2-40B4-BE49-F238E27FC236}">
              <a16:creationId xmlns:a16="http://schemas.microsoft.com/office/drawing/2014/main" id="{00000000-0008-0000-0E00-000001240300}"/>
            </a:ext>
          </a:extLst>
        </xdr:cNvPr>
        <xdr:cNvGrpSpPr>
          <a:grpSpLocks/>
        </xdr:cNvGrpSpPr>
      </xdr:nvGrpSpPr>
      <xdr:grpSpPr bwMode="auto">
        <a:xfrm>
          <a:off x="10100982" y="23487529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05826" name="shCalendar_bck" hidden="1">
            <a:extLst>
              <a:ext uri="{FF2B5EF4-FFF2-40B4-BE49-F238E27FC236}">
                <a16:creationId xmlns:a16="http://schemas.microsoft.com/office/drawing/2014/main" id="{00000000-0008-0000-0E00-00000224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5827" name="shCalendar_1" descr="CalendarSmall.bmp" hidden="1">
            <a:extLst>
              <a:ext uri="{FF2B5EF4-FFF2-40B4-BE49-F238E27FC236}">
                <a16:creationId xmlns:a16="http://schemas.microsoft.com/office/drawing/2014/main" id="{00000000-0008-0000-0E00-00000324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0</xdr:rowOff>
    </xdr:from>
    <xdr:to>
      <xdr:col>7</xdr:col>
      <xdr:colOff>228600</xdr:colOff>
      <xdr:row>0</xdr:row>
      <xdr:rowOff>142875</xdr:rowOff>
    </xdr:to>
    <xdr:grpSp>
      <xdr:nvGrpSpPr>
        <xdr:cNvPr id="206849" name="shCalendar" hidden="1">
          <a:extLst>
            <a:ext uri="{FF2B5EF4-FFF2-40B4-BE49-F238E27FC236}">
              <a16:creationId xmlns:a16="http://schemas.microsoft.com/office/drawing/2014/main" id="{00000000-0008-0000-1400-000001280300}"/>
            </a:ext>
          </a:extLst>
        </xdr:cNvPr>
        <xdr:cNvGrpSpPr>
          <a:grpSpLocks/>
        </xdr:cNvGrpSpPr>
      </xdr:nvGrpSpPr>
      <xdr:grpSpPr bwMode="auto">
        <a:xfrm>
          <a:off x="4305300" y="0"/>
          <a:ext cx="190500" cy="142875"/>
          <a:chOff x="13896191" y="1813753"/>
          <a:chExt cx="211023" cy="178845"/>
        </a:xfrm>
      </xdr:grpSpPr>
      <xdr:sp macro="[0]!modfrmDateChoose.CalendarShow" textlink="">
        <xdr:nvSpPr>
          <xdr:cNvPr id="206850" name="shCalendar_bck" hidden="1">
            <a:extLst>
              <a:ext uri="{FF2B5EF4-FFF2-40B4-BE49-F238E27FC236}">
                <a16:creationId xmlns:a16="http://schemas.microsoft.com/office/drawing/2014/main" id="{00000000-0008-0000-1400-00000228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6851" name="shCalendar_1" descr="CalendarSmall.bmp" hidden="1">
            <a:extLst>
              <a:ext uri="{FF2B5EF4-FFF2-40B4-BE49-F238E27FC236}">
                <a16:creationId xmlns:a16="http://schemas.microsoft.com/office/drawing/2014/main" id="{00000000-0008-0000-1400-00000328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1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11</xdr:row>
      <xdr:rowOff>0</xdr:rowOff>
    </xdr:from>
    <xdr:to>
      <xdr:col>6</xdr:col>
      <xdr:colOff>228600</xdr:colOff>
      <xdr:row>11</xdr:row>
      <xdr:rowOff>190500</xdr:rowOff>
    </xdr:to>
    <xdr:grpSp>
      <xdr:nvGrpSpPr>
        <xdr:cNvPr id="195585" name="shCalendar" hidden="1">
          <a:extLst>
            <a:ext uri="{FF2B5EF4-FFF2-40B4-BE49-F238E27FC236}">
              <a16:creationId xmlns:a16="http://schemas.microsoft.com/office/drawing/2014/main" id="{00000000-0008-0000-0200-000001FC0200}"/>
            </a:ext>
          </a:extLst>
        </xdr:cNvPr>
        <xdr:cNvGrpSpPr>
          <a:grpSpLocks/>
        </xdr:cNvGrpSpPr>
      </xdr:nvGrpSpPr>
      <xdr:grpSpPr bwMode="auto">
        <a:xfrm>
          <a:off x="7381875" y="18383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5608" name="shCalendar_bck" hidden="1">
            <a:extLst>
              <a:ext uri="{FF2B5EF4-FFF2-40B4-BE49-F238E27FC236}">
                <a16:creationId xmlns:a16="http://schemas.microsoft.com/office/drawing/2014/main" id="{00000000-0008-0000-0200-000018FC02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5609" name="shCalendar_1" descr="CalendarSmall.bmp" hidden="1">
            <a:extLst>
              <a:ext uri="{FF2B5EF4-FFF2-40B4-BE49-F238E27FC236}">
                <a16:creationId xmlns:a16="http://schemas.microsoft.com/office/drawing/2014/main" id="{00000000-0008-0000-0200-000019FC02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1</xdr:colOff>
      <xdr:row>47</xdr:row>
      <xdr:rowOff>47625</xdr:rowOff>
    </xdr:from>
    <xdr:to>
      <xdr:col>6</xdr:col>
      <xdr:colOff>1</xdr:colOff>
      <xdr:row>47</xdr:row>
      <xdr:rowOff>333375</xdr:rowOff>
    </xdr:to>
    <xdr:sp macro="[0]!modList00.FillTemplate" textlink="">
      <xdr:nvSpPr>
        <xdr:cNvPr id="9" name="cmdFillTemp" hidden="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3276601" y="51435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перечня тарифов</a:t>
          </a:r>
        </a:p>
      </xdr:txBody>
    </xdr:sp>
    <xdr:clientData/>
  </xdr:twoCellAnchor>
  <xdr:twoCellAnchor>
    <xdr:from>
      <xdr:col>5</xdr:col>
      <xdr:colOff>1</xdr:colOff>
      <xdr:row>31</xdr:row>
      <xdr:rowOff>47625</xdr:rowOff>
    </xdr:from>
    <xdr:to>
      <xdr:col>6</xdr:col>
      <xdr:colOff>1</xdr:colOff>
      <xdr:row>31</xdr:row>
      <xdr:rowOff>333375</xdr:rowOff>
    </xdr:to>
    <xdr:sp macro="[0]!modList00.cmdOrganizationChoice_Click_Handler" textlink="">
      <xdr:nvSpPr>
        <xdr:cNvPr id="10" name="cmdOrgChoice" hidden="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3095626" y="516255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219600</xdr:colOff>
      <xdr:row>6</xdr:row>
      <xdr:rowOff>219600</xdr:rowOff>
    </xdr:to>
    <xdr:pic macro="[0]!modInfo.MainSheetHelp">
      <xdr:nvPicPr>
        <xdr:cNvPr id="195589" name="ExcludeHelp_7" descr="Справка по листу" hidden="1">
          <a:extLst>
            <a:ext uri="{FF2B5EF4-FFF2-40B4-BE49-F238E27FC236}">
              <a16:creationId xmlns:a16="http://schemas.microsoft.com/office/drawing/2014/main" id="{00000000-0008-0000-0200-000005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076325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219600</xdr:colOff>
      <xdr:row>4</xdr:row>
      <xdr:rowOff>219600</xdr:rowOff>
    </xdr:to>
    <xdr:pic macro="[0]!modInfo.MainSheetHelp">
      <xdr:nvPicPr>
        <xdr:cNvPr id="195590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06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533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12</xdr:row>
      <xdr:rowOff>0</xdr:rowOff>
    </xdr:from>
    <xdr:to>
      <xdr:col>7</xdr:col>
      <xdr:colOff>219600</xdr:colOff>
      <xdr:row>13</xdr:row>
      <xdr:rowOff>143400</xdr:rowOff>
    </xdr:to>
    <xdr:pic macro="[0]!modInfo.MainSheetHelp">
      <xdr:nvPicPr>
        <xdr:cNvPr id="195591" name="ExcludeHelp_3" descr="Справка по листу" hidden="1">
          <a:extLst>
            <a:ext uri="{FF2B5EF4-FFF2-40B4-BE49-F238E27FC236}">
              <a16:creationId xmlns:a16="http://schemas.microsoft.com/office/drawing/2014/main" id="{00000000-0008-0000-0200-000007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20193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12</xdr:row>
      <xdr:rowOff>0</xdr:rowOff>
    </xdr:from>
    <xdr:to>
      <xdr:col>7</xdr:col>
      <xdr:colOff>219600</xdr:colOff>
      <xdr:row>13</xdr:row>
      <xdr:rowOff>143400</xdr:rowOff>
    </xdr:to>
    <xdr:pic macro="[0]!modInfo.MainSheetHelp">
      <xdr:nvPicPr>
        <xdr:cNvPr id="195594" name="ExcludeHelp_2" descr="Справка по листу" hidden="1">
          <a:extLst>
            <a:ext uri="{FF2B5EF4-FFF2-40B4-BE49-F238E27FC236}">
              <a16:creationId xmlns:a16="http://schemas.microsoft.com/office/drawing/2014/main" id="{00000000-0008-0000-0200-00000A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20193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13</xdr:row>
      <xdr:rowOff>0</xdr:rowOff>
    </xdr:from>
    <xdr:to>
      <xdr:col>7</xdr:col>
      <xdr:colOff>219600</xdr:colOff>
      <xdr:row>13</xdr:row>
      <xdr:rowOff>219600</xdr:rowOff>
    </xdr:to>
    <xdr:pic macro="[0]!modInfo.MainSheetHelp">
      <xdr:nvPicPr>
        <xdr:cNvPr id="195598" name="ExcludeHelp_4" descr="Справка по листу" hidden="1">
          <a:extLst>
            <a:ext uri="{FF2B5EF4-FFF2-40B4-BE49-F238E27FC236}">
              <a16:creationId xmlns:a16="http://schemas.microsoft.com/office/drawing/2014/main" id="{00000000-0008-0000-0200-00000E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2143125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11</xdr:row>
      <xdr:rowOff>0</xdr:rowOff>
    </xdr:from>
    <xdr:to>
      <xdr:col>7</xdr:col>
      <xdr:colOff>219600</xdr:colOff>
      <xdr:row>11</xdr:row>
      <xdr:rowOff>219600</xdr:rowOff>
    </xdr:to>
    <xdr:pic macro="[0]!modInfo.MainSheetHelp">
      <xdr:nvPicPr>
        <xdr:cNvPr id="195599" name="ExcludeHelp_5" descr="Справка по листу" hidden="1">
          <a:extLst>
            <a:ext uri="{FF2B5EF4-FFF2-40B4-BE49-F238E27FC236}">
              <a16:creationId xmlns:a16="http://schemas.microsoft.com/office/drawing/2014/main" id="{00000000-0008-0000-0200-00000F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73355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11</xdr:row>
      <xdr:rowOff>0</xdr:rowOff>
    </xdr:from>
    <xdr:to>
      <xdr:col>7</xdr:col>
      <xdr:colOff>219600</xdr:colOff>
      <xdr:row>11</xdr:row>
      <xdr:rowOff>219600</xdr:rowOff>
    </xdr:to>
    <xdr:pic macro="[0]!modInfo.MainSheetHelp">
      <xdr:nvPicPr>
        <xdr:cNvPr id="195600" name="ExcludeHelp_6" descr="Справка по листу" hidden="1">
          <a:extLst>
            <a:ext uri="{FF2B5EF4-FFF2-40B4-BE49-F238E27FC236}">
              <a16:creationId xmlns:a16="http://schemas.microsoft.com/office/drawing/2014/main" id="{00000000-0008-0000-0200-000010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73355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9</xdr:row>
      <xdr:rowOff>114300</xdr:rowOff>
    </xdr:from>
    <xdr:to>
      <xdr:col>7</xdr:col>
      <xdr:colOff>219600</xdr:colOff>
      <xdr:row>10</xdr:row>
      <xdr:rowOff>219600</xdr:rowOff>
    </xdr:to>
    <xdr:pic macro="[0]!modInfo.MainSheetHelp">
      <xdr:nvPicPr>
        <xdr:cNvPr id="195601" name="ExcludeHelp_8" descr="Справка по листу" hidden="1">
          <a:extLst>
            <a:ext uri="{FF2B5EF4-FFF2-40B4-BE49-F238E27FC236}">
              <a16:creationId xmlns:a16="http://schemas.microsoft.com/office/drawing/2014/main" id="{00000000-0008-0000-0200-000011FC02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1438275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95250</xdr:colOff>
      <xdr:row>4</xdr:row>
      <xdr:rowOff>57150</xdr:rowOff>
    </xdr:from>
    <xdr:to>
      <xdr:col>7</xdr:col>
      <xdr:colOff>66675</xdr:colOff>
      <xdr:row>4</xdr:row>
      <xdr:rowOff>276225</xdr:rowOff>
    </xdr:to>
    <xdr:pic macro="[0]!modList00.CreatePrintedForm">
      <xdr:nvPicPr>
        <xdr:cNvPr id="27" name="cmdCreatePrintedForm" descr="Создание печатной формы" hidden="1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590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5</xdr:col>
      <xdr:colOff>685800</xdr:colOff>
      <xdr:row>17</xdr:row>
      <xdr:rowOff>0</xdr:rowOff>
    </xdr:to>
    <xdr:sp macro="[0]!modList01.cmdGoToList02_Click_Handler" textlink="">
      <xdr:nvSpPr>
        <xdr:cNvPr id="3" name="cmdGoToList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695325" y="3124200"/>
          <a:ext cx="3067050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дифференциации тарифов</a:t>
          </a:r>
        </a:p>
      </xdr:txBody>
    </xdr:sp>
    <xdr:clientData/>
  </xdr:twoCellAnchor>
  <xdr:twoCellAnchor editAs="oneCell">
    <xdr:from>
      <xdr:col>12</xdr:col>
      <xdr:colOff>38100</xdr:colOff>
      <xdr:row>10</xdr:row>
      <xdr:rowOff>0</xdr:rowOff>
    </xdr:from>
    <xdr:to>
      <xdr:col>12</xdr:col>
      <xdr:colOff>228600</xdr:colOff>
      <xdr:row>10</xdr:row>
      <xdr:rowOff>190500</xdr:rowOff>
    </xdr:to>
    <xdr:grpSp>
      <xdr:nvGrpSpPr>
        <xdr:cNvPr id="196611" name="shCalendar" hidden="1">
          <a:extLst>
            <a:ext uri="{FF2B5EF4-FFF2-40B4-BE49-F238E27FC236}">
              <a16:creationId xmlns:a16="http://schemas.microsoft.com/office/drawing/2014/main" id="{00000000-0008-0000-0300-000003000300}"/>
            </a:ext>
          </a:extLst>
        </xdr:cNvPr>
        <xdr:cNvGrpSpPr>
          <a:grpSpLocks/>
        </xdr:cNvGrpSpPr>
      </xdr:nvGrpSpPr>
      <xdr:grpSpPr bwMode="auto">
        <a:xfrm>
          <a:off x="10029825" y="10382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6612" name="shCalendar_bck" hidden="1">
            <a:extLst>
              <a:ext uri="{FF2B5EF4-FFF2-40B4-BE49-F238E27FC236}">
                <a16:creationId xmlns:a16="http://schemas.microsoft.com/office/drawing/2014/main" id="{00000000-0008-0000-0300-00000400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6613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0500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8" name="FREEZE_PANES_G11" descr="update_org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0" name="UNFREEZE_PANES_G11" descr="update_org.png" hidden="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7</xdr:row>
      <xdr:rowOff>57150</xdr:rowOff>
    </xdr:from>
    <xdr:to>
      <xdr:col>15</xdr:col>
      <xdr:colOff>238650</xdr:colOff>
      <xdr:row>7</xdr:row>
      <xdr:rowOff>276750</xdr:rowOff>
    </xdr:to>
    <xdr:pic macro="[0]!modInfo.MainSheetHelp">
      <xdr:nvPicPr>
        <xdr:cNvPr id="8" name="ExcludeHelp_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58050" y="1685925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7</xdr:col>
      <xdr:colOff>685800</xdr:colOff>
      <xdr:row>22</xdr:row>
      <xdr:rowOff>0</xdr:rowOff>
    </xdr:to>
    <xdr:sp macro="[0]!modList02.cmdCreate_Sheets_Click_Handler" textlink="">
      <xdr:nvSpPr>
        <xdr:cNvPr id="6" name="cmdCreate_Sheets" hidden="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495300" y="3638550"/>
          <a:ext cx="3067050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BCBCBC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Перейти к заполнению показателей</a:t>
          </a:r>
        </a:p>
      </xdr:txBody>
    </xdr:sp>
    <xdr:clientData/>
  </xdr:twoCellAnchor>
  <xdr:twoCellAnchor editAs="oneCell">
    <xdr:from>
      <xdr:col>16</xdr:col>
      <xdr:colOff>0</xdr:colOff>
      <xdr:row>7</xdr:row>
      <xdr:rowOff>47625</xdr:rowOff>
    </xdr:from>
    <xdr:to>
      <xdr:col>16</xdr:col>
      <xdr:colOff>219600</xdr:colOff>
      <xdr:row>7</xdr:row>
      <xdr:rowOff>267225</xdr:rowOff>
    </xdr:to>
    <xdr:pic macro="[0]!modInfo.MainSheetHelp">
      <xdr:nvPicPr>
        <xdr:cNvPr id="4" name="ExcludeHelp_2" descr="Справка по листу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676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oneCellAnchor>
    <xdr:from>
      <xdr:col>29</xdr:col>
      <xdr:colOff>0</xdr:colOff>
      <xdr:row>7</xdr:row>
      <xdr:rowOff>47625</xdr:rowOff>
    </xdr:from>
    <xdr:ext cx="219600" cy="219600"/>
    <xdr:pic macro="[0]!modInfo.MainSheetHelp">
      <xdr:nvPicPr>
        <xdr:cNvPr id="5" name="ExcludeHelp_2" descr="Справка по листу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1175" y="1676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35</xdr:col>
      <xdr:colOff>0</xdr:colOff>
      <xdr:row>7</xdr:row>
      <xdr:rowOff>47625</xdr:rowOff>
    </xdr:from>
    <xdr:ext cx="219600" cy="219600"/>
    <xdr:pic macro="[0]!modInfo.MainSheetHelp">
      <xdr:nvPicPr>
        <xdr:cNvPr id="7" name="ExcludeHelp_2" descr="Справка по листу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2525" y="1676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10</xdr:col>
      <xdr:colOff>0</xdr:colOff>
      <xdr:row>7</xdr:row>
      <xdr:rowOff>47625</xdr:rowOff>
    </xdr:from>
    <xdr:ext cx="219600" cy="219600"/>
    <xdr:pic macro="[0]!modInfo.MainSheetHelp">
      <xdr:nvPicPr>
        <xdr:cNvPr id="10" name="ExcludeHelp_2" descr="Справка по листу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1676400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2" name="UNFREEZE_PANES_J10" descr="update_org.png" hidden="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3" name="FREEZE_PANES_J10" descr="update_org.png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190500</xdr:colOff>
      <xdr:row>3</xdr:row>
      <xdr:rowOff>190500</xdr:rowOff>
    </xdr:to>
    <xdr:grpSp>
      <xdr:nvGrpSpPr>
        <xdr:cNvPr id="199681" name="shCalendar" hidden="1">
          <a:extLst>
            <a:ext uri="{FF2B5EF4-FFF2-40B4-BE49-F238E27FC236}">
              <a16:creationId xmlns:a16="http://schemas.microsoft.com/office/drawing/2014/main" id="{00000000-0008-0000-0600-0000010C0300}"/>
            </a:ext>
          </a:extLst>
        </xdr:cNvPr>
        <xdr:cNvGrpSpPr>
          <a:grpSpLocks/>
        </xdr:cNvGrpSpPr>
      </xdr:nvGrpSpPr>
      <xdr:grpSpPr bwMode="auto">
        <a:xfrm>
          <a:off x="5295900" y="762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9682" name="shCalendar_bck" hidden="1">
            <a:extLst>
              <a:ext uri="{FF2B5EF4-FFF2-40B4-BE49-F238E27FC236}">
                <a16:creationId xmlns:a16="http://schemas.microsoft.com/office/drawing/2014/main" id="{00000000-0008-0000-0600-0000020C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9683" name="shCalendar_1" descr="CalendarSmall.bmp" hidden="1">
            <a:extLst>
              <a:ext uri="{FF2B5EF4-FFF2-40B4-BE49-F238E27FC236}">
                <a16:creationId xmlns:a16="http://schemas.microsoft.com/office/drawing/2014/main" id="{00000000-0008-0000-0600-0000030C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9" name="FREEZE_PANES_I16" descr="update_org.pn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0" name="UNFREEZE_PANES_I16" descr="update_org.png" hidden="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190500</xdr:colOff>
      <xdr:row>3</xdr:row>
      <xdr:rowOff>190500</xdr:rowOff>
    </xdr:to>
    <xdr:grpSp>
      <xdr:nvGrpSpPr>
        <xdr:cNvPr id="198657" name="shCalendar" hidden="1">
          <a:extLst>
            <a:ext uri="{FF2B5EF4-FFF2-40B4-BE49-F238E27FC236}">
              <a16:creationId xmlns:a16="http://schemas.microsoft.com/office/drawing/2014/main" id="{00000000-0008-0000-0700-000001080300}"/>
            </a:ext>
          </a:extLst>
        </xdr:cNvPr>
        <xdr:cNvGrpSpPr>
          <a:grpSpLocks/>
        </xdr:cNvGrpSpPr>
      </xdr:nvGrpSpPr>
      <xdr:grpSpPr bwMode="auto">
        <a:xfrm>
          <a:off x="4162425" y="762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8658" name="shCalendar_bck" hidden="1">
            <a:extLst>
              <a:ext uri="{FF2B5EF4-FFF2-40B4-BE49-F238E27FC236}">
                <a16:creationId xmlns:a16="http://schemas.microsoft.com/office/drawing/2014/main" id="{00000000-0008-0000-0700-0000020803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8659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030803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8" name="FREEZE_PANES_I10" descr="update_org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237600</xdr:colOff>
      <xdr:row>3</xdr:row>
      <xdr:rowOff>248400</xdr:rowOff>
    </xdr:to>
    <xdr:pic macro="[0]!modInfo.FREEZE_PANES_STATIC">
      <xdr:nvPicPr>
        <xdr:cNvPr id="10" name="UNFREEZE_PANES_I10" descr="update_org.png" hidden="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37600" cy="24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>
          <a:grpSpLocks/>
        </xdr:cNvGrpSpPr>
      </xdr:nvGrpSpPr>
      <xdr:grpSpPr bwMode="auto">
        <a:xfrm>
          <a:off x="7077075" y="11620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133349</xdr:rowOff>
    </xdr:from>
    <xdr:to>
      <xdr:col>6</xdr:col>
      <xdr:colOff>219600</xdr:colOff>
      <xdr:row>6</xdr:row>
      <xdr:rowOff>219599</xdr:rowOff>
    </xdr:to>
    <xdr:pic macro="[0]!modInfo.MainSheetHelp">
      <xdr:nvPicPr>
        <xdr:cNvPr id="200706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900-00000210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33349"/>
          <a:ext cx="219600" cy="21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12</xdr:row>
      <xdr:rowOff>0</xdr:rowOff>
    </xdr:from>
    <xdr:to>
      <xdr:col>6</xdr:col>
      <xdr:colOff>228600</xdr:colOff>
      <xdr:row>13</xdr:row>
      <xdr:rowOff>0</xdr:rowOff>
    </xdr:to>
    <xdr:grpSp>
      <xdr:nvGrpSpPr>
        <xdr:cNvPr id="6" name="shCalendar" hidden="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>
          <a:grpSpLocks/>
        </xdr:cNvGrpSpPr>
      </xdr:nvGrpSpPr>
      <xdr:grpSpPr bwMode="auto">
        <a:xfrm>
          <a:off x="6477000" y="10382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" name="shCalendar_bck" hidden="1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" name="shCalendar_1" descr="CalendarSmall.bmp" hidden="1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5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struction"/>
  <dimension ref="A1:AG112"/>
  <sheetViews>
    <sheetView showGridLines="0" zoomScaleNormal="100" workbookViewId="0"/>
  </sheetViews>
  <sheetFormatPr defaultRowHeight="11.25"/>
  <cols>
    <col min="1" max="1" width="3.28515625" style="46" customWidth="1"/>
    <col min="2" max="2" width="8.7109375" style="46" customWidth="1"/>
    <col min="3" max="3" width="22.28515625" style="46" customWidth="1"/>
    <col min="4" max="4" width="4.28515625" style="46" customWidth="1"/>
    <col min="5" max="6" width="4.42578125" style="46" customWidth="1"/>
    <col min="7" max="7" width="4.5703125" style="46" customWidth="1"/>
    <col min="8" max="25" width="4.42578125" style="46" customWidth="1"/>
    <col min="26" max="33" width="9.140625" style="104"/>
    <col min="34" max="16384" width="9.140625" style="46"/>
  </cols>
  <sheetData>
    <row r="1" spans="1:27" ht="3.95" customHeight="1">
      <c r="AA1" s="104" t="s">
        <v>64</v>
      </c>
    </row>
    <row r="2" spans="1:27" ht="16.5" customHeight="1">
      <c r="B2" s="649" t="str">
        <f>"Код шаблона: " &amp; GetCode()</f>
        <v>Код шаблона: FAS.JKH.OPEN.INFO.PRICE.TKO</v>
      </c>
      <c r="C2" s="649"/>
      <c r="D2" s="649"/>
      <c r="E2" s="649"/>
      <c r="F2" s="649"/>
      <c r="G2" s="649"/>
      <c r="Q2" s="350"/>
      <c r="R2" s="350"/>
      <c r="S2" s="350"/>
      <c r="T2" s="350"/>
      <c r="U2" s="350"/>
      <c r="V2" s="350"/>
      <c r="W2" s="350"/>
    </row>
    <row r="3" spans="1:27" ht="18" customHeight="1">
      <c r="B3" s="650" t="str">
        <f>"Версия " &amp; GetVersion()</f>
        <v>Версия 1.0</v>
      </c>
      <c r="C3" s="650"/>
      <c r="H3" s="95"/>
      <c r="I3" s="95"/>
      <c r="J3" s="95"/>
      <c r="K3" s="95"/>
      <c r="L3" s="95"/>
      <c r="M3" s="95"/>
      <c r="N3" s="95"/>
      <c r="O3" s="95"/>
      <c r="P3" s="95"/>
      <c r="Q3" s="351"/>
      <c r="R3" s="351"/>
      <c r="S3" s="351"/>
      <c r="T3" s="351"/>
      <c r="U3" s="351"/>
      <c r="V3" s="351"/>
      <c r="W3" s="331"/>
      <c r="X3" s="95"/>
      <c r="Y3" s="95"/>
    </row>
    <row r="4" spans="1:27" ht="3" customHeight="1"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7" ht="42" customHeight="1">
      <c r="B5" s="677" t="s">
        <v>400</v>
      </c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678"/>
      <c r="P5" s="678"/>
      <c r="Q5" s="678"/>
      <c r="R5" s="678"/>
      <c r="S5" s="678"/>
      <c r="T5" s="678"/>
      <c r="U5" s="678"/>
      <c r="V5" s="678"/>
      <c r="W5" s="678"/>
      <c r="X5" s="678"/>
      <c r="Y5" s="679"/>
    </row>
    <row r="6" spans="1:27" ht="9.75" customHeight="1">
      <c r="A6" s="95"/>
      <c r="B6" s="105"/>
      <c r="C6" s="106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98"/>
    </row>
    <row r="7" spans="1:27" ht="15" customHeight="1">
      <c r="A7" s="95"/>
      <c r="B7" s="108"/>
      <c r="C7" s="109"/>
      <c r="D7" s="110"/>
      <c r="E7" s="651" t="s">
        <v>288</v>
      </c>
      <c r="F7" s="651"/>
      <c r="G7" s="651"/>
      <c r="H7" s="651"/>
      <c r="I7" s="651"/>
      <c r="J7" s="651"/>
      <c r="K7" s="651"/>
      <c r="L7" s="651"/>
      <c r="M7" s="651"/>
      <c r="N7" s="651"/>
      <c r="O7" s="651"/>
      <c r="P7" s="651"/>
      <c r="Q7" s="651"/>
      <c r="R7" s="651"/>
      <c r="S7" s="651"/>
      <c r="T7" s="651"/>
      <c r="U7" s="651"/>
      <c r="V7" s="651"/>
      <c r="W7" s="651"/>
      <c r="X7" s="651"/>
      <c r="Y7" s="99"/>
    </row>
    <row r="8" spans="1:27" ht="15" customHeight="1">
      <c r="A8" s="95"/>
      <c r="B8" s="108"/>
      <c r="C8" s="109"/>
      <c r="D8" s="110"/>
      <c r="E8" s="651"/>
      <c r="F8" s="651"/>
      <c r="G8" s="651"/>
      <c r="H8" s="651"/>
      <c r="I8" s="651"/>
      <c r="J8" s="651"/>
      <c r="K8" s="651"/>
      <c r="L8" s="651"/>
      <c r="M8" s="651"/>
      <c r="N8" s="651"/>
      <c r="O8" s="651"/>
      <c r="P8" s="651"/>
      <c r="Q8" s="651"/>
      <c r="R8" s="651"/>
      <c r="S8" s="651"/>
      <c r="T8" s="651"/>
      <c r="U8" s="651"/>
      <c r="V8" s="651"/>
      <c r="W8" s="651"/>
      <c r="X8" s="651"/>
      <c r="Y8" s="99"/>
    </row>
    <row r="9" spans="1:27" ht="15" customHeight="1">
      <c r="A9" s="95"/>
      <c r="B9" s="108"/>
      <c r="C9" s="109"/>
      <c r="D9" s="110"/>
      <c r="E9" s="651"/>
      <c r="F9" s="651"/>
      <c r="G9" s="651"/>
      <c r="H9" s="651"/>
      <c r="I9" s="651"/>
      <c r="J9" s="651"/>
      <c r="K9" s="651"/>
      <c r="L9" s="651"/>
      <c r="M9" s="651"/>
      <c r="N9" s="651"/>
      <c r="O9" s="651"/>
      <c r="P9" s="651"/>
      <c r="Q9" s="651"/>
      <c r="R9" s="651"/>
      <c r="S9" s="651"/>
      <c r="T9" s="651"/>
      <c r="U9" s="651"/>
      <c r="V9" s="651"/>
      <c r="W9" s="651"/>
      <c r="X9" s="651"/>
      <c r="Y9" s="99"/>
    </row>
    <row r="10" spans="1:27" ht="10.5" customHeight="1">
      <c r="A10" s="95"/>
      <c r="B10" s="108"/>
      <c r="C10" s="109"/>
      <c r="D10" s="110"/>
      <c r="E10" s="651"/>
      <c r="F10" s="651"/>
      <c r="G10" s="651"/>
      <c r="H10" s="651"/>
      <c r="I10" s="651"/>
      <c r="J10" s="651"/>
      <c r="K10" s="651"/>
      <c r="L10" s="651"/>
      <c r="M10" s="651"/>
      <c r="N10" s="651"/>
      <c r="O10" s="651"/>
      <c r="P10" s="651"/>
      <c r="Q10" s="651"/>
      <c r="R10" s="651"/>
      <c r="S10" s="651"/>
      <c r="T10" s="651"/>
      <c r="U10" s="651"/>
      <c r="V10" s="651"/>
      <c r="W10" s="651"/>
      <c r="X10" s="651"/>
      <c r="Y10" s="99"/>
    </row>
    <row r="11" spans="1:27" ht="27" customHeight="1">
      <c r="A11" s="95"/>
      <c r="B11" s="108"/>
      <c r="C11" s="109"/>
      <c r="D11" s="110"/>
      <c r="E11" s="651"/>
      <c r="F11" s="651"/>
      <c r="G11" s="651"/>
      <c r="H11" s="651"/>
      <c r="I11" s="651"/>
      <c r="J11" s="651"/>
      <c r="K11" s="651"/>
      <c r="L11" s="651"/>
      <c r="M11" s="651"/>
      <c r="N11" s="651"/>
      <c r="O11" s="651"/>
      <c r="P11" s="651"/>
      <c r="Q11" s="651"/>
      <c r="R11" s="651"/>
      <c r="S11" s="651"/>
      <c r="T11" s="651"/>
      <c r="U11" s="651"/>
      <c r="V11" s="651"/>
      <c r="W11" s="651"/>
      <c r="X11" s="651"/>
      <c r="Y11" s="99"/>
    </row>
    <row r="12" spans="1:27" ht="12" customHeight="1">
      <c r="A12" s="95"/>
      <c r="B12" s="108"/>
      <c r="C12" s="109"/>
      <c r="D12" s="110"/>
      <c r="E12" s="651"/>
      <c r="F12" s="651"/>
      <c r="G12" s="651"/>
      <c r="H12" s="651"/>
      <c r="I12" s="651"/>
      <c r="J12" s="651"/>
      <c r="K12" s="651"/>
      <c r="L12" s="651"/>
      <c r="M12" s="651"/>
      <c r="N12" s="651"/>
      <c r="O12" s="651"/>
      <c r="P12" s="651"/>
      <c r="Q12" s="651"/>
      <c r="R12" s="651"/>
      <c r="S12" s="651"/>
      <c r="T12" s="651"/>
      <c r="U12" s="651"/>
      <c r="V12" s="651"/>
      <c r="W12" s="651"/>
      <c r="X12" s="651"/>
      <c r="Y12" s="99"/>
    </row>
    <row r="13" spans="1:27" ht="44.25" customHeight="1">
      <c r="A13" s="95"/>
      <c r="B13" s="108"/>
      <c r="C13" s="109"/>
      <c r="D13" s="110"/>
      <c r="E13" s="651"/>
      <c r="F13" s="651"/>
      <c r="G13" s="651"/>
      <c r="H13" s="651"/>
      <c r="I13" s="651"/>
      <c r="J13" s="651"/>
      <c r="K13" s="651"/>
      <c r="L13" s="651"/>
      <c r="M13" s="651"/>
      <c r="N13" s="651"/>
      <c r="O13" s="651"/>
      <c r="P13" s="651"/>
      <c r="Q13" s="651"/>
      <c r="R13" s="651"/>
      <c r="S13" s="651"/>
      <c r="T13" s="651"/>
      <c r="U13" s="651"/>
      <c r="V13" s="651"/>
      <c r="W13" s="651"/>
      <c r="X13" s="651"/>
      <c r="Y13" s="100"/>
    </row>
    <row r="14" spans="1:27" ht="15" customHeight="1">
      <c r="A14" s="95"/>
      <c r="B14" s="108"/>
      <c r="C14" s="109"/>
      <c r="D14" s="110"/>
      <c r="E14" s="651"/>
      <c r="F14" s="651"/>
      <c r="G14" s="651"/>
      <c r="H14" s="651"/>
      <c r="I14" s="651"/>
      <c r="J14" s="651"/>
      <c r="K14" s="651"/>
      <c r="L14" s="651"/>
      <c r="M14" s="651"/>
      <c r="N14" s="651"/>
      <c r="O14" s="651"/>
      <c r="P14" s="651"/>
      <c r="Q14" s="651"/>
      <c r="R14" s="651"/>
      <c r="S14" s="651"/>
      <c r="T14" s="651"/>
      <c r="U14" s="651"/>
      <c r="V14" s="651"/>
      <c r="W14" s="651"/>
      <c r="X14" s="651"/>
      <c r="Y14" s="99"/>
    </row>
    <row r="15" spans="1:27" ht="15">
      <c r="A15" s="95"/>
      <c r="B15" s="108"/>
      <c r="C15" s="109"/>
      <c r="D15" s="110"/>
      <c r="E15" s="651"/>
      <c r="F15" s="651"/>
      <c r="G15" s="651"/>
      <c r="H15" s="651"/>
      <c r="I15" s="651"/>
      <c r="J15" s="651"/>
      <c r="K15" s="651"/>
      <c r="L15" s="651"/>
      <c r="M15" s="651"/>
      <c r="N15" s="651"/>
      <c r="O15" s="651"/>
      <c r="P15" s="651"/>
      <c r="Q15" s="651"/>
      <c r="R15" s="651"/>
      <c r="S15" s="651"/>
      <c r="T15" s="651"/>
      <c r="U15" s="651"/>
      <c r="V15" s="651"/>
      <c r="W15" s="651"/>
      <c r="X15" s="651"/>
      <c r="Y15" s="99"/>
    </row>
    <row r="16" spans="1:27" ht="15">
      <c r="A16" s="95"/>
      <c r="B16" s="108"/>
      <c r="C16" s="109"/>
      <c r="D16" s="110"/>
      <c r="E16" s="651"/>
      <c r="F16" s="651"/>
      <c r="G16" s="651"/>
      <c r="H16" s="651"/>
      <c r="I16" s="651"/>
      <c r="J16" s="651"/>
      <c r="K16" s="651"/>
      <c r="L16" s="651"/>
      <c r="M16" s="651"/>
      <c r="N16" s="651"/>
      <c r="O16" s="651"/>
      <c r="P16" s="651"/>
      <c r="Q16" s="651"/>
      <c r="R16" s="651"/>
      <c r="S16" s="651"/>
      <c r="T16" s="651"/>
      <c r="U16" s="651"/>
      <c r="V16" s="651"/>
      <c r="W16" s="651"/>
      <c r="X16" s="651"/>
      <c r="Y16" s="99"/>
    </row>
    <row r="17" spans="1:25" ht="15" customHeight="1">
      <c r="A17" s="95"/>
      <c r="B17" s="108"/>
      <c r="C17" s="109"/>
      <c r="D17" s="110"/>
      <c r="E17" s="651"/>
      <c r="F17" s="651"/>
      <c r="G17" s="651"/>
      <c r="H17" s="651"/>
      <c r="I17" s="651"/>
      <c r="J17" s="651"/>
      <c r="K17" s="651"/>
      <c r="L17" s="651"/>
      <c r="M17" s="651"/>
      <c r="N17" s="651"/>
      <c r="O17" s="651"/>
      <c r="P17" s="651"/>
      <c r="Q17" s="651"/>
      <c r="R17" s="651"/>
      <c r="S17" s="651"/>
      <c r="T17" s="651"/>
      <c r="U17" s="651"/>
      <c r="V17" s="651"/>
      <c r="W17" s="651"/>
      <c r="X17" s="651"/>
      <c r="Y17" s="99"/>
    </row>
    <row r="18" spans="1:25" ht="15">
      <c r="A18" s="95"/>
      <c r="B18" s="108"/>
      <c r="C18" s="109"/>
      <c r="D18" s="110"/>
      <c r="E18" s="651"/>
      <c r="F18" s="651"/>
      <c r="G18" s="651"/>
      <c r="H18" s="651"/>
      <c r="I18" s="651"/>
      <c r="J18" s="651"/>
      <c r="K18" s="651"/>
      <c r="L18" s="651"/>
      <c r="M18" s="651"/>
      <c r="N18" s="651"/>
      <c r="O18" s="651"/>
      <c r="P18" s="651"/>
      <c r="Q18" s="651"/>
      <c r="R18" s="651"/>
      <c r="S18" s="651"/>
      <c r="T18" s="651"/>
      <c r="U18" s="651"/>
      <c r="V18" s="651"/>
      <c r="W18" s="651"/>
      <c r="X18" s="651"/>
      <c r="Y18" s="99"/>
    </row>
    <row r="19" spans="1:25" ht="23.45" customHeight="1">
      <c r="A19" s="95"/>
      <c r="B19" s="108"/>
      <c r="C19" s="109"/>
      <c r="D19" s="111"/>
      <c r="E19" s="651"/>
      <c r="F19" s="651"/>
      <c r="G19" s="651"/>
      <c r="H19" s="651"/>
      <c r="I19" s="651"/>
      <c r="J19" s="651"/>
      <c r="K19" s="651"/>
      <c r="L19" s="651"/>
      <c r="M19" s="651"/>
      <c r="N19" s="651"/>
      <c r="O19" s="651"/>
      <c r="P19" s="651"/>
      <c r="Q19" s="651"/>
      <c r="R19" s="651"/>
      <c r="S19" s="651"/>
      <c r="T19" s="651"/>
      <c r="U19" s="651"/>
      <c r="V19" s="651"/>
      <c r="W19" s="651"/>
      <c r="X19" s="651"/>
      <c r="Y19" s="99"/>
    </row>
    <row r="20" spans="1:25" ht="15" hidden="1">
      <c r="A20" s="95"/>
      <c r="B20" s="108"/>
      <c r="C20" s="109"/>
      <c r="D20" s="111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99"/>
    </row>
    <row r="21" spans="1:25" ht="14.25" hidden="1" customHeight="1">
      <c r="A21" s="95"/>
      <c r="B21" s="108"/>
      <c r="C21" s="109"/>
      <c r="D21" s="113"/>
      <c r="E21" s="120" t="s">
        <v>62</v>
      </c>
      <c r="F21" s="652" t="s">
        <v>66</v>
      </c>
      <c r="G21" s="653"/>
      <c r="H21" s="653"/>
      <c r="I21" s="653"/>
      <c r="J21" s="653"/>
      <c r="K21" s="653"/>
      <c r="L21" s="653"/>
      <c r="M21" s="653"/>
      <c r="N21" s="110"/>
      <c r="O21" s="122" t="s">
        <v>62</v>
      </c>
      <c r="P21" s="661" t="s">
        <v>63</v>
      </c>
      <c r="Q21" s="662"/>
      <c r="R21" s="662"/>
      <c r="S21" s="662"/>
      <c r="T21" s="662"/>
      <c r="U21" s="662"/>
      <c r="V21" s="662"/>
      <c r="W21" s="662"/>
      <c r="X21" s="662"/>
      <c r="Y21" s="99"/>
    </row>
    <row r="22" spans="1:25" ht="14.25" hidden="1" customHeight="1">
      <c r="A22" s="95"/>
      <c r="B22" s="108"/>
      <c r="C22" s="109"/>
      <c r="D22" s="113"/>
      <c r="E22" s="121" t="s">
        <v>62</v>
      </c>
      <c r="F22" s="652" t="s">
        <v>65</v>
      </c>
      <c r="G22" s="653"/>
      <c r="H22" s="653"/>
      <c r="I22" s="653"/>
      <c r="J22" s="653"/>
      <c r="K22" s="653"/>
      <c r="L22" s="653"/>
      <c r="M22" s="653"/>
      <c r="N22" s="110"/>
      <c r="O22" s="123" t="s">
        <v>62</v>
      </c>
      <c r="P22" s="661" t="s">
        <v>411</v>
      </c>
      <c r="Q22" s="662"/>
      <c r="R22" s="662"/>
      <c r="S22" s="662"/>
      <c r="T22" s="662"/>
      <c r="U22" s="662"/>
      <c r="V22" s="662"/>
      <c r="W22" s="662"/>
      <c r="X22" s="662"/>
      <c r="Y22" s="99"/>
    </row>
    <row r="23" spans="1:25" ht="27" hidden="1" customHeight="1">
      <c r="A23" s="95"/>
      <c r="B23" s="108"/>
      <c r="C23" s="109"/>
      <c r="D23" s="113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666"/>
      <c r="Q23" s="666"/>
      <c r="R23" s="666"/>
      <c r="S23" s="666"/>
      <c r="T23" s="666"/>
      <c r="U23" s="666"/>
      <c r="V23" s="666"/>
      <c r="W23" s="666"/>
      <c r="X23" s="110"/>
      <c r="Y23" s="99"/>
    </row>
    <row r="24" spans="1:25" ht="15" hidden="1" customHeight="1">
      <c r="A24" s="95"/>
      <c r="B24" s="108"/>
      <c r="C24" s="109"/>
      <c r="D24" s="113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99"/>
    </row>
    <row r="25" spans="1:25" ht="15" hidden="1" customHeight="1">
      <c r="A25" s="95"/>
      <c r="B25" s="108"/>
      <c r="C25" s="109"/>
      <c r="D25" s="113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99"/>
    </row>
    <row r="26" spans="1:25" ht="15" hidden="1" customHeight="1">
      <c r="A26" s="95"/>
      <c r="B26" s="108"/>
      <c r="C26" s="109"/>
      <c r="D26" s="113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99"/>
    </row>
    <row r="27" spans="1:25" ht="15" hidden="1" customHeight="1">
      <c r="A27" s="95"/>
      <c r="B27" s="108"/>
      <c r="C27" s="109"/>
      <c r="D27" s="113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99"/>
    </row>
    <row r="28" spans="1:25" ht="15" hidden="1" customHeight="1">
      <c r="A28" s="95"/>
      <c r="B28" s="108"/>
      <c r="C28" s="109"/>
      <c r="D28" s="113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99"/>
    </row>
    <row r="29" spans="1:25" ht="15" hidden="1" customHeight="1">
      <c r="A29" s="95"/>
      <c r="B29" s="108"/>
      <c r="C29" s="109"/>
      <c r="D29" s="113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99"/>
    </row>
    <row r="30" spans="1:25" ht="15" hidden="1" customHeight="1">
      <c r="A30" s="95"/>
      <c r="B30" s="108"/>
      <c r="C30" s="109"/>
      <c r="D30" s="113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99"/>
    </row>
    <row r="31" spans="1:25" ht="15" hidden="1" customHeight="1">
      <c r="A31" s="95"/>
      <c r="B31" s="108"/>
      <c r="C31" s="109"/>
      <c r="D31" s="113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99"/>
    </row>
    <row r="32" spans="1:25" ht="15" hidden="1" customHeight="1">
      <c r="A32" s="95"/>
      <c r="B32" s="108"/>
      <c r="C32" s="109"/>
      <c r="D32" s="113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99"/>
    </row>
    <row r="33" spans="1:25" ht="15" hidden="1" customHeight="1">
      <c r="A33" s="95"/>
      <c r="B33" s="108"/>
      <c r="C33" s="109"/>
      <c r="D33" s="111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99"/>
    </row>
    <row r="34" spans="1:25" ht="11.1" hidden="1" customHeight="1">
      <c r="A34" s="95"/>
      <c r="B34" s="108"/>
      <c r="C34" s="109"/>
      <c r="D34" s="111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99"/>
    </row>
    <row r="35" spans="1:25" ht="24" hidden="1" customHeight="1">
      <c r="A35" s="95"/>
      <c r="B35" s="108"/>
      <c r="C35" s="109"/>
      <c r="D35" s="113"/>
      <c r="E35" s="665" t="s">
        <v>160</v>
      </c>
      <c r="F35" s="665"/>
      <c r="G35" s="665"/>
      <c r="H35" s="665"/>
      <c r="I35" s="665"/>
      <c r="J35" s="665"/>
      <c r="K35" s="665"/>
      <c r="L35" s="665"/>
      <c r="M35" s="665"/>
      <c r="N35" s="665"/>
      <c r="O35" s="665"/>
      <c r="P35" s="665"/>
      <c r="Q35" s="665"/>
      <c r="R35" s="665"/>
      <c r="S35" s="665"/>
      <c r="T35" s="665"/>
      <c r="U35" s="665"/>
      <c r="V35" s="665"/>
      <c r="W35" s="665"/>
      <c r="X35" s="665"/>
      <c r="Y35" s="99"/>
    </row>
    <row r="36" spans="1:25" ht="38.25" hidden="1" customHeight="1">
      <c r="A36" s="95"/>
      <c r="B36" s="108"/>
      <c r="C36" s="109"/>
      <c r="D36" s="113"/>
      <c r="E36" s="665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65"/>
      <c r="R36" s="665"/>
      <c r="S36" s="665"/>
      <c r="T36" s="665"/>
      <c r="U36" s="665"/>
      <c r="V36" s="665"/>
      <c r="W36" s="665"/>
      <c r="X36" s="665"/>
      <c r="Y36" s="99"/>
    </row>
    <row r="37" spans="1:25" ht="9.75" hidden="1" customHeight="1">
      <c r="A37" s="95"/>
      <c r="B37" s="108"/>
      <c r="C37" s="109"/>
      <c r="D37" s="113"/>
      <c r="E37" s="665"/>
      <c r="F37" s="665"/>
      <c r="G37" s="665"/>
      <c r="H37" s="665"/>
      <c r="I37" s="665"/>
      <c r="J37" s="665"/>
      <c r="K37" s="665"/>
      <c r="L37" s="665"/>
      <c r="M37" s="665"/>
      <c r="N37" s="665"/>
      <c r="O37" s="665"/>
      <c r="P37" s="665"/>
      <c r="Q37" s="665"/>
      <c r="R37" s="665"/>
      <c r="S37" s="665"/>
      <c r="T37" s="665"/>
      <c r="U37" s="665"/>
      <c r="V37" s="665"/>
      <c r="W37" s="665"/>
      <c r="X37" s="665"/>
      <c r="Y37" s="99"/>
    </row>
    <row r="38" spans="1:25" ht="51" hidden="1" customHeight="1">
      <c r="A38" s="95"/>
      <c r="B38" s="108"/>
      <c r="C38" s="109"/>
      <c r="D38" s="113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5"/>
      <c r="X38" s="665"/>
      <c r="Y38" s="99"/>
    </row>
    <row r="39" spans="1:25" ht="15" hidden="1" customHeight="1">
      <c r="A39" s="95"/>
      <c r="B39" s="108"/>
      <c r="C39" s="109"/>
      <c r="D39" s="113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5"/>
      <c r="X39" s="665"/>
      <c r="Y39" s="99"/>
    </row>
    <row r="40" spans="1:25" ht="12" hidden="1" customHeight="1">
      <c r="A40" s="95"/>
      <c r="B40" s="108"/>
      <c r="C40" s="109"/>
      <c r="D40" s="113"/>
      <c r="E40" s="676"/>
      <c r="F40" s="676"/>
      <c r="G40" s="676"/>
      <c r="H40" s="676"/>
      <c r="I40" s="676"/>
      <c r="J40" s="676"/>
      <c r="K40" s="676"/>
      <c r="L40" s="676"/>
      <c r="M40" s="676"/>
      <c r="N40" s="676"/>
      <c r="O40" s="676"/>
      <c r="P40" s="676"/>
      <c r="Q40" s="676"/>
      <c r="R40" s="676"/>
      <c r="S40" s="676"/>
      <c r="T40" s="676"/>
      <c r="U40" s="676"/>
      <c r="V40" s="676"/>
      <c r="W40" s="676"/>
      <c r="X40" s="676"/>
      <c r="Y40" s="99"/>
    </row>
    <row r="41" spans="1:25" ht="15.95" hidden="1" customHeight="1">
      <c r="A41" s="95"/>
      <c r="B41" s="108"/>
      <c r="C41" s="109"/>
      <c r="D41" s="113"/>
      <c r="E41" s="664"/>
      <c r="F41" s="664"/>
      <c r="G41" s="664"/>
      <c r="H41" s="664"/>
      <c r="I41" s="664"/>
      <c r="J41" s="664"/>
      <c r="K41" s="664"/>
      <c r="L41" s="664"/>
      <c r="M41" s="664"/>
      <c r="N41" s="664"/>
      <c r="O41" s="664"/>
      <c r="P41" s="664"/>
      <c r="Q41" s="664"/>
      <c r="R41" s="664"/>
      <c r="S41" s="664"/>
      <c r="T41" s="664"/>
      <c r="U41" s="664"/>
      <c r="V41" s="664"/>
      <c r="W41" s="664"/>
      <c r="X41" s="664"/>
      <c r="Y41" s="99"/>
    </row>
    <row r="42" spans="1:25" ht="15.95" hidden="1" customHeight="1">
      <c r="A42" s="95"/>
      <c r="B42" s="108"/>
      <c r="C42" s="109"/>
      <c r="D42" s="113"/>
      <c r="E42" s="664"/>
      <c r="F42" s="664"/>
      <c r="G42" s="664"/>
      <c r="H42" s="664"/>
      <c r="I42" s="664"/>
      <c r="J42" s="664"/>
      <c r="K42" s="664"/>
      <c r="L42" s="664"/>
      <c r="M42" s="664"/>
      <c r="N42" s="664"/>
      <c r="O42" s="664"/>
      <c r="P42" s="664"/>
      <c r="Q42" s="664"/>
      <c r="R42" s="664"/>
      <c r="S42" s="664"/>
      <c r="T42" s="664"/>
      <c r="U42" s="664"/>
      <c r="V42" s="664"/>
      <c r="W42" s="664"/>
      <c r="X42" s="664"/>
      <c r="Y42" s="99"/>
    </row>
    <row r="43" spans="1:25" ht="15.95" hidden="1" customHeight="1">
      <c r="A43" s="95"/>
      <c r="B43" s="108"/>
      <c r="C43" s="109"/>
      <c r="D43" s="113"/>
      <c r="E43" s="664"/>
      <c r="F43" s="664"/>
      <c r="G43" s="664"/>
      <c r="H43" s="664"/>
      <c r="I43" s="664"/>
      <c r="J43" s="664"/>
      <c r="K43" s="664"/>
      <c r="L43" s="664"/>
      <c r="M43" s="664"/>
      <c r="N43" s="664"/>
      <c r="O43" s="664"/>
      <c r="P43" s="664"/>
      <c r="Q43" s="664"/>
      <c r="R43" s="664"/>
      <c r="S43" s="664"/>
      <c r="T43" s="664"/>
      <c r="U43" s="664"/>
      <c r="V43" s="664"/>
      <c r="W43" s="664"/>
      <c r="X43" s="664"/>
      <c r="Y43" s="99"/>
    </row>
    <row r="44" spans="1:25" ht="15.95" hidden="1" customHeight="1">
      <c r="A44" s="95"/>
      <c r="B44" s="108"/>
      <c r="C44" s="109"/>
      <c r="D44" s="111"/>
      <c r="E44" s="664"/>
      <c r="F44" s="664"/>
      <c r="G44" s="664"/>
      <c r="H44" s="664"/>
      <c r="I44" s="664"/>
      <c r="J44" s="664"/>
      <c r="K44" s="664"/>
      <c r="L44" s="664"/>
      <c r="M44" s="664"/>
      <c r="N44" s="664"/>
      <c r="O44" s="664"/>
      <c r="P44" s="664"/>
      <c r="Q44" s="664"/>
      <c r="R44" s="664"/>
      <c r="S44" s="664"/>
      <c r="T44" s="664"/>
      <c r="U44" s="664"/>
      <c r="V44" s="664"/>
      <c r="W44" s="664"/>
      <c r="X44" s="664"/>
      <c r="Y44" s="99"/>
    </row>
    <row r="45" spans="1:25" ht="18" hidden="1" customHeight="1">
      <c r="A45" s="95"/>
      <c r="B45" s="108"/>
      <c r="C45" s="109"/>
      <c r="D45" s="111"/>
      <c r="E45" s="664"/>
      <c r="F45" s="664"/>
      <c r="G45" s="664"/>
      <c r="H45" s="664"/>
      <c r="I45" s="664"/>
      <c r="J45" s="664"/>
      <c r="K45" s="664"/>
      <c r="L45" s="664"/>
      <c r="M45" s="664"/>
      <c r="N45" s="664"/>
      <c r="O45" s="664"/>
      <c r="P45" s="664"/>
      <c r="Q45" s="664"/>
      <c r="R45" s="664"/>
      <c r="S45" s="664"/>
      <c r="T45" s="664"/>
      <c r="U45" s="664"/>
      <c r="V45" s="664"/>
      <c r="W45" s="664"/>
      <c r="X45" s="664"/>
      <c r="Y45" s="99"/>
    </row>
    <row r="46" spans="1:25" ht="24" hidden="1" customHeight="1">
      <c r="A46" s="95"/>
      <c r="B46" s="108"/>
      <c r="C46" s="109"/>
      <c r="D46" s="113"/>
      <c r="E46" s="665" t="s">
        <v>61</v>
      </c>
      <c r="F46" s="665"/>
      <c r="G46" s="665"/>
      <c r="H46" s="665"/>
      <c r="I46" s="665"/>
      <c r="J46" s="665"/>
      <c r="K46" s="665"/>
      <c r="L46" s="665"/>
      <c r="M46" s="665"/>
      <c r="N46" s="665"/>
      <c r="O46" s="665"/>
      <c r="P46" s="665"/>
      <c r="Q46" s="665"/>
      <c r="R46" s="665"/>
      <c r="S46" s="665"/>
      <c r="T46" s="665"/>
      <c r="U46" s="665"/>
      <c r="V46" s="665"/>
      <c r="W46" s="665"/>
      <c r="X46" s="665"/>
      <c r="Y46" s="99"/>
    </row>
    <row r="47" spans="1:25" ht="37.5" hidden="1" customHeight="1">
      <c r="A47" s="95"/>
      <c r="B47" s="108"/>
      <c r="C47" s="109"/>
      <c r="D47" s="113"/>
      <c r="E47" s="665"/>
      <c r="F47" s="665"/>
      <c r="G47" s="665"/>
      <c r="H47" s="665"/>
      <c r="I47" s="665"/>
      <c r="J47" s="665"/>
      <c r="K47" s="665"/>
      <c r="L47" s="665"/>
      <c r="M47" s="665"/>
      <c r="N47" s="665"/>
      <c r="O47" s="665"/>
      <c r="P47" s="665"/>
      <c r="Q47" s="665"/>
      <c r="R47" s="665"/>
      <c r="S47" s="665"/>
      <c r="T47" s="665"/>
      <c r="U47" s="665"/>
      <c r="V47" s="665"/>
      <c r="W47" s="665"/>
      <c r="X47" s="665"/>
      <c r="Y47" s="99"/>
    </row>
    <row r="48" spans="1:25" ht="24" hidden="1" customHeight="1">
      <c r="A48" s="95"/>
      <c r="B48" s="108"/>
      <c r="C48" s="109"/>
      <c r="D48" s="113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5"/>
      <c r="S48" s="665"/>
      <c r="T48" s="665"/>
      <c r="U48" s="665"/>
      <c r="V48" s="665"/>
      <c r="W48" s="665"/>
      <c r="X48" s="665"/>
      <c r="Y48" s="99"/>
    </row>
    <row r="49" spans="1:25" ht="51" hidden="1" customHeight="1">
      <c r="A49" s="95"/>
      <c r="B49" s="108"/>
      <c r="C49" s="109"/>
      <c r="D49" s="113"/>
      <c r="E49" s="665"/>
      <c r="F49" s="665"/>
      <c r="G49" s="665"/>
      <c r="H49" s="665"/>
      <c r="I49" s="665"/>
      <c r="J49" s="665"/>
      <c r="K49" s="665"/>
      <c r="L49" s="665"/>
      <c r="M49" s="665"/>
      <c r="N49" s="665"/>
      <c r="O49" s="665"/>
      <c r="P49" s="665"/>
      <c r="Q49" s="665"/>
      <c r="R49" s="665"/>
      <c r="S49" s="665"/>
      <c r="T49" s="665"/>
      <c r="U49" s="665"/>
      <c r="V49" s="665"/>
      <c r="W49" s="665"/>
      <c r="X49" s="665"/>
      <c r="Y49" s="99"/>
    </row>
    <row r="50" spans="1:25" ht="12" hidden="1" customHeight="1">
      <c r="A50" s="95"/>
      <c r="B50" s="108"/>
      <c r="C50" s="109"/>
      <c r="D50" s="113"/>
      <c r="E50" s="665"/>
      <c r="F50" s="665"/>
      <c r="G50" s="665"/>
      <c r="H50" s="665"/>
      <c r="I50" s="665"/>
      <c r="J50" s="665"/>
      <c r="K50" s="665"/>
      <c r="L50" s="665"/>
      <c r="M50" s="665"/>
      <c r="N50" s="665"/>
      <c r="O50" s="665"/>
      <c r="P50" s="665"/>
      <c r="Q50" s="665"/>
      <c r="R50" s="665"/>
      <c r="S50" s="665"/>
      <c r="T50" s="665"/>
      <c r="U50" s="665"/>
      <c r="V50" s="665"/>
      <c r="W50" s="665"/>
      <c r="X50" s="665"/>
      <c r="Y50" s="99"/>
    </row>
    <row r="51" spans="1:25" ht="12" hidden="1" customHeight="1">
      <c r="A51" s="95"/>
      <c r="B51" s="108"/>
      <c r="C51" s="109"/>
      <c r="D51" s="113"/>
      <c r="E51" s="665"/>
      <c r="F51" s="665"/>
      <c r="G51" s="665"/>
      <c r="H51" s="665"/>
      <c r="I51" s="665"/>
      <c r="J51" s="665"/>
      <c r="K51" s="665"/>
      <c r="L51" s="665"/>
      <c r="M51" s="665"/>
      <c r="N51" s="665"/>
      <c r="O51" s="665"/>
      <c r="P51" s="665"/>
      <c r="Q51" s="665"/>
      <c r="R51" s="665"/>
      <c r="S51" s="665"/>
      <c r="T51" s="665"/>
      <c r="U51" s="665"/>
      <c r="V51" s="665"/>
      <c r="W51" s="665"/>
      <c r="X51" s="665"/>
      <c r="Y51" s="99"/>
    </row>
    <row r="52" spans="1:25" ht="12" hidden="1" customHeight="1">
      <c r="A52" s="95"/>
      <c r="B52" s="108"/>
      <c r="C52" s="109"/>
      <c r="D52" s="113"/>
      <c r="E52" s="665"/>
      <c r="F52" s="665"/>
      <c r="G52" s="665"/>
      <c r="H52" s="665"/>
      <c r="I52" s="665"/>
      <c r="J52" s="665"/>
      <c r="K52" s="665"/>
      <c r="L52" s="665"/>
      <c r="M52" s="665"/>
      <c r="N52" s="665"/>
      <c r="O52" s="665"/>
      <c r="P52" s="665"/>
      <c r="Q52" s="665"/>
      <c r="R52" s="665"/>
      <c r="S52" s="665"/>
      <c r="T52" s="665"/>
      <c r="U52" s="665"/>
      <c r="V52" s="665"/>
      <c r="W52" s="665"/>
      <c r="X52" s="665"/>
      <c r="Y52" s="99"/>
    </row>
    <row r="53" spans="1:25" ht="12" hidden="1" customHeight="1">
      <c r="A53" s="95"/>
      <c r="B53" s="108"/>
      <c r="C53" s="109"/>
      <c r="D53" s="113"/>
      <c r="E53" s="665"/>
      <c r="F53" s="665"/>
      <c r="G53" s="665"/>
      <c r="H53" s="665"/>
      <c r="I53" s="665"/>
      <c r="J53" s="665"/>
      <c r="K53" s="665"/>
      <c r="L53" s="665"/>
      <c r="M53" s="665"/>
      <c r="N53" s="665"/>
      <c r="O53" s="665"/>
      <c r="P53" s="665"/>
      <c r="Q53" s="665"/>
      <c r="R53" s="665"/>
      <c r="S53" s="665"/>
      <c r="T53" s="665"/>
      <c r="U53" s="665"/>
      <c r="V53" s="665"/>
      <c r="W53" s="665"/>
      <c r="X53" s="665"/>
      <c r="Y53" s="99"/>
    </row>
    <row r="54" spans="1:25" ht="12" hidden="1" customHeight="1">
      <c r="A54" s="95"/>
      <c r="B54" s="108"/>
      <c r="C54" s="109"/>
      <c r="D54" s="113"/>
      <c r="E54" s="665"/>
      <c r="F54" s="665"/>
      <c r="G54" s="665"/>
      <c r="H54" s="665"/>
      <c r="I54" s="665"/>
      <c r="J54" s="665"/>
      <c r="K54" s="665"/>
      <c r="L54" s="665"/>
      <c r="M54" s="665"/>
      <c r="N54" s="665"/>
      <c r="O54" s="665"/>
      <c r="P54" s="665"/>
      <c r="Q54" s="665"/>
      <c r="R54" s="665"/>
      <c r="S54" s="665"/>
      <c r="T54" s="665"/>
      <c r="U54" s="665"/>
      <c r="V54" s="665"/>
      <c r="W54" s="665"/>
      <c r="X54" s="665"/>
      <c r="Y54" s="99"/>
    </row>
    <row r="55" spans="1:25" ht="12" hidden="1" customHeight="1">
      <c r="A55" s="95"/>
      <c r="B55" s="108"/>
      <c r="C55" s="109"/>
      <c r="D55" s="113"/>
      <c r="E55" s="665"/>
      <c r="F55" s="665"/>
      <c r="G55" s="665"/>
      <c r="H55" s="665"/>
      <c r="I55" s="665"/>
      <c r="J55" s="665"/>
      <c r="K55" s="665"/>
      <c r="L55" s="665"/>
      <c r="M55" s="665"/>
      <c r="N55" s="665"/>
      <c r="O55" s="665"/>
      <c r="P55" s="665"/>
      <c r="Q55" s="665"/>
      <c r="R55" s="665"/>
      <c r="S55" s="665"/>
      <c r="T55" s="665"/>
      <c r="U55" s="665"/>
      <c r="V55" s="665"/>
      <c r="W55" s="665"/>
      <c r="X55" s="665"/>
      <c r="Y55" s="99"/>
    </row>
    <row r="56" spans="1:25" ht="12" hidden="1" customHeight="1">
      <c r="A56" s="95"/>
      <c r="B56" s="108"/>
      <c r="C56" s="109"/>
      <c r="D56" s="111"/>
      <c r="E56" s="665"/>
      <c r="F56" s="665"/>
      <c r="G56" s="665"/>
      <c r="H56" s="665"/>
      <c r="I56" s="665"/>
      <c r="J56" s="665"/>
      <c r="K56" s="665"/>
      <c r="L56" s="665"/>
      <c r="M56" s="665"/>
      <c r="N56" s="665"/>
      <c r="O56" s="665"/>
      <c r="P56" s="665"/>
      <c r="Q56" s="665"/>
      <c r="R56" s="665"/>
      <c r="S56" s="665"/>
      <c r="T56" s="665"/>
      <c r="U56" s="665"/>
      <c r="V56" s="665"/>
      <c r="W56" s="665"/>
      <c r="X56" s="665"/>
      <c r="Y56" s="99"/>
    </row>
    <row r="57" spans="1:25" ht="11.1" hidden="1" customHeight="1">
      <c r="A57" s="95"/>
      <c r="B57" s="108"/>
      <c r="C57" s="109"/>
      <c r="D57" s="111"/>
      <c r="E57" s="665"/>
      <c r="F57" s="665"/>
      <c r="G57" s="665"/>
      <c r="H57" s="665"/>
      <c r="I57" s="665"/>
      <c r="J57" s="665"/>
      <c r="K57" s="665"/>
      <c r="L57" s="665"/>
      <c r="M57" s="665"/>
      <c r="N57" s="665"/>
      <c r="O57" s="665"/>
      <c r="P57" s="665"/>
      <c r="Q57" s="665"/>
      <c r="R57" s="665"/>
      <c r="S57" s="665"/>
      <c r="T57" s="665"/>
      <c r="U57" s="665"/>
      <c r="V57" s="665"/>
      <c r="W57" s="665"/>
      <c r="X57" s="665"/>
      <c r="Y57" s="99"/>
    </row>
    <row r="58" spans="1:25" ht="15" hidden="1" customHeight="1">
      <c r="A58" s="95"/>
      <c r="B58" s="108"/>
      <c r="C58" s="109"/>
      <c r="D58" s="113"/>
      <c r="E58" s="675" t="s">
        <v>410</v>
      </c>
      <c r="F58" s="675"/>
      <c r="G58" s="675"/>
      <c r="H58" s="675"/>
      <c r="I58" s="675"/>
      <c r="J58" s="675"/>
      <c r="K58" s="675"/>
      <c r="L58" s="675"/>
      <c r="M58" s="675"/>
      <c r="N58" s="675"/>
      <c r="O58" s="675"/>
      <c r="P58" s="675"/>
      <c r="Q58" s="675"/>
      <c r="R58" s="675"/>
      <c r="S58" s="675"/>
      <c r="T58" s="675"/>
      <c r="U58" s="675"/>
      <c r="V58" s="351"/>
      <c r="W58" s="351"/>
      <c r="X58" s="351"/>
      <c r="Y58" s="99"/>
    </row>
    <row r="59" spans="1:25" ht="15" hidden="1" customHeight="1">
      <c r="A59" s="95"/>
      <c r="B59" s="108"/>
      <c r="C59" s="109"/>
      <c r="D59" s="113"/>
      <c r="E59" s="663"/>
      <c r="F59" s="663"/>
      <c r="G59" s="663"/>
      <c r="H59" s="656"/>
      <c r="I59" s="656"/>
      <c r="J59" s="656"/>
      <c r="K59" s="656"/>
      <c r="L59" s="656"/>
      <c r="M59" s="656"/>
      <c r="N59" s="656"/>
      <c r="O59" s="656"/>
      <c r="P59" s="656"/>
      <c r="Q59" s="656"/>
      <c r="R59" s="656"/>
      <c r="S59" s="656"/>
      <c r="T59" s="656"/>
      <c r="U59" s="656"/>
      <c r="V59" s="656"/>
      <c r="W59" s="656"/>
      <c r="X59" s="656"/>
      <c r="Y59" s="99"/>
    </row>
    <row r="60" spans="1:25" ht="15" hidden="1" customHeight="1">
      <c r="A60" s="95"/>
      <c r="B60" s="108"/>
      <c r="C60" s="109"/>
      <c r="D60" s="113"/>
      <c r="E60" s="657"/>
      <c r="F60" s="658"/>
      <c r="G60" s="659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99"/>
    </row>
    <row r="61" spans="1:25" ht="21" hidden="1" customHeight="1">
      <c r="A61" s="95"/>
      <c r="B61" s="108"/>
      <c r="C61" s="109"/>
      <c r="D61" s="113"/>
      <c r="E61" s="27"/>
      <c r="F61" s="25"/>
      <c r="G61" s="26"/>
      <c r="H61" s="669"/>
      <c r="I61" s="669"/>
      <c r="J61" s="669"/>
      <c r="K61" s="669"/>
      <c r="L61" s="669"/>
      <c r="M61" s="669"/>
      <c r="N61" s="669"/>
      <c r="O61" s="669"/>
      <c r="P61" s="669"/>
      <c r="Q61" s="669"/>
      <c r="R61" s="669"/>
      <c r="S61" s="669"/>
      <c r="T61" s="669"/>
      <c r="U61" s="669"/>
      <c r="V61" s="669"/>
      <c r="W61" s="669"/>
      <c r="X61" s="669"/>
      <c r="Y61" s="99"/>
    </row>
    <row r="62" spans="1:25" ht="21" hidden="1" customHeight="1">
      <c r="A62" s="95"/>
      <c r="B62" s="108"/>
      <c r="C62" s="109"/>
      <c r="D62" s="113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99"/>
    </row>
    <row r="63" spans="1:25" ht="21" hidden="1" customHeight="1">
      <c r="A63" s="95"/>
      <c r="B63" s="108"/>
      <c r="C63" s="109"/>
      <c r="D63" s="113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99"/>
    </row>
    <row r="64" spans="1:25" ht="21" hidden="1" customHeight="1">
      <c r="A64" s="95"/>
      <c r="B64" s="108"/>
      <c r="C64" s="109"/>
      <c r="D64" s="113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99"/>
    </row>
    <row r="65" spans="1:25" ht="21" hidden="1" customHeight="1">
      <c r="A65" s="95"/>
      <c r="B65" s="108"/>
      <c r="C65" s="109"/>
      <c r="D65" s="113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99"/>
    </row>
    <row r="66" spans="1:25" ht="21" hidden="1" customHeight="1">
      <c r="A66" s="95"/>
      <c r="B66" s="108"/>
      <c r="C66" s="109"/>
      <c r="D66" s="113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99"/>
    </row>
    <row r="67" spans="1:25" ht="21" hidden="1" customHeight="1">
      <c r="A67" s="95"/>
      <c r="B67" s="108"/>
      <c r="C67" s="109"/>
      <c r="D67" s="113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99"/>
    </row>
    <row r="68" spans="1:25" ht="21" hidden="1" customHeight="1">
      <c r="A68" s="95"/>
      <c r="B68" s="108"/>
      <c r="C68" s="109"/>
      <c r="D68" s="11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99"/>
    </row>
    <row r="69" spans="1:25" ht="18" hidden="1" customHeight="1">
      <c r="A69" s="95"/>
      <c r="B69" s="108"/>
      <c r="C69" s="109"/>
      <c r="D69" s="111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99"/>
    </row>
    <row r="70" spans="1:25" ht="15" hidden="1">
      <c r="A70" s="95"/>
      <c r="B70" s="108"/>
      <c r="C70" s="109"/>
      <c r="D70" s="113"/>
      <c r="E70" s="675" t="s">
        <v>408</v>
      </c>
      <c r="F70" s="675"/>
      <c r="G70" s="675"/>
      <c r="H70" s="675"/>
      <c r="I70" s="675"/>
      <c r="J70" s="675"/>
      <c r="K70" s="675"/>
      <c r="L70" s="675"/>
      <c r="M70" s="675"/>
      <c r="N70" s="675"/>
      <c r="O70" s="675"/>
      <c r="P70" s="675"/>
      <c r="Q70" s="675"/>
      <c r="R70" s="675"/>
      <c r="S70" s="675"/>
      <c r="T70" s="675"/>
      <c r="U70" s="352"/>
      <c r="V70" s="352"/>
      <c r="W70" s="352"/>
      <c r="X70" s="352"/>
      <c r="Y70" s="99"/>
    </row>
    <row r="71" spans="1:25" ht="15" hidden="1">
      <c r="A71" s="95"/>
      <c r="B71" s="108"/>
      <c r="C71" s="109"/>
      <c r="D71" s="113"/>
      <c r="E71" s="675" t="s">
        <v>409</v>
      </c>
      <c r="F71" s="675"/>
      <c r="G71" s="675"/>
      <c r="H71" s="675"/>
      <c r="I71" s="675"/>
      <c r="J71" s="675"/>
      <c r="K71" s="675"/>
      <c r="L71" s="675"/>
      <c r="M71" s="675"/>
      <c r="N71" s="675"/>
      <c r="O71" s="675"/>
      <c r="P71" s="675"/>
      <c r="Q71" s="675"/>
      <c r="R71" s="675"/>
      <c r="S71" s="675"/>
      <c r="T71" s="675"/>
      <c r="U71" s="353"/>
      <c r="V71" s="353"/>
      <c r="W71" s="353"/>
      <c r="X71" s="353"/>
      <c r="Y71" s="99"/>
    </row>
    <row r="72" spans="1:25" ht="27" hidden="1" customHeight="1">
      <c r="A72" s="95"/>
      <c r="B72" s="108"/>
      <c r="C72" s="109"/>
      <c r="D72" s="113"/>
      <c r="E72" s="114"/>
      <c r="F72" s="672"/>
      <c r="G72" s="672"/>
      <c r="H72" s="672"/>
      <c r="I72" s="672"/>
      <c r="J72" s="672"/>
      <c r="K72" s="672"/>
      <c r="L72" s="672"/>
      <c r="M72" s="672"/>
      <c r="N72" s="672"/>
      <c r="O72" s="672"/>
      <c r="P72" s="672"/>
      <c r="Q72" s="672"/>
      <c r="R72" s="672"/>
      <c r="S72" s="672"/>
      <c r="T72" s="672"/>
      <c r="U72" s="672"/>
      <c r="V72" s="672"/>
      <c r="W72" s="672"/>
      <c r="X72" s="672"/>
      <c r="Y72" s="99"/>
    </row>
    <row r="73" spans="1:25" ht="8.1" hidden="1" customHeight="1">
      <c r="A73" s="95"/>
      <c r="B73" s="108"/>
      <c r="C73" s="109"/>
      <c r="D73" s="113"/>
      <c r="E73" s="114"/>
      <c r="F73" s="655"/>
      <c r="G73" s="655"/>
      <c r="H73" s="655"/>
      <c r="I73" s="655"/>
      <c r="J73" s="655"/>
      <c r="K73" s="655"/>
      <c r="L73" s="655"/>
      <c r="M73" s="655"/>
      <c r="N73" s="655"/>
      <c r="O73" s="655"/>
      <c r="P73" s="655"/>
      <c r="Q73" s="655"/>
      <c r="R73" s="655"/>
      <c r="S73" s="655"/>
      <c r="T73" s="655"/>
      <c r="U73" s="655"/>
      <c r="V73" s="655"/>
      <c r="W73" s="655"/>
      <c r="X73" s="655"/>
      <c r="Y73" s="99"/>
    </row>
    <row r="74" spans="1:25" ht="8.1" hidden="1" customHeight="1">
      <c r="A74" s="95"/>
      <c r="B74" s="108"/>
      <c r="C74" s="109"/>
      <c r="D74" s="113"/>
      <c r="E74" s="114"/>
      <c r="F74" s="654"/>
      <c r="G74" s="654"/>
      <c r="H74" s="654"/>
      <c r="I74" s="654"/>
      <c r="J74" s="654"/>
      <c r="K74" s="654"/>
      <c r="L74" s="654"/>
      <c r="M74" s="654"/>
      <c r="N74" s="654"/>
      <c r="O74" s="654"/>
      <c r="P74" s="654"/>
      <c r="Q74" s="654"/>
      <c r="R74" s="654"/>
      <c r="S74" s="654"/>
      <c r="T74" s="654"/>
      <c r="U74" s="654"/>
      <c r="V74" s="654"/>
      <c r="W74" s="654"/>
      <c r="X74" s="654"/>
      <c r="Y74" s="99"/>
    </row>
    <row r="75" spans="1:25" ht="9.75" hidden="1" customHeight="1">
      <c r="A75" s="95"/>
      <c r="B75" s="108"/>
      <c r="C75" s="109"/>
      <c r="D75" s="113"/>
      <c r="E75" s="667"/>
      <c r="F75" s="667"/>
      <c r="G75" s="667"/>
      <c r="H75" s="667"/>
      <c r="I75" s="667"/>
      <c r="J75" s="667"/>
      <c r="K75" s="667"/>
      <c r="L75" s="667"/>
      <c r="M75" s="667"/>
      <c r="N75" s="667"/>
      <c r="O75" s="667"/>
      <c r="P75" s="667"/>
      <c r="Q75" s="667"/>
      <c r="R75" s="667"/>
      <c r="S75" s="667"/>
      <c r="T75" s="667"/>
      <c r="U75" s="667"/>
      <c r="V75" s="667"/>
      <c r="W75" s="667"/>
      <c r="X75" s="667"/>
      <c r="Y75" s="99"/>
    </row>
    <row r="76" spans="1:25" ht="15" hidden="1">
      <c r="A76" s="95"/>
      <c r="B76" s="108"/>
      <c r="C76" s="109"/>
      <c r="D76" s="113"/>
      <c r="E76" s="671"/>
      <c r="F76" s="660"/>
      <c r="G76" s="660"/>
      <c r="H76" s="660"/>
      <c r="I76" s="660"/>
      <c r="J76" s="660"/>
      <c r="K76" s="660"/>
      <c r="L76" s="660"/>
      <c r="M76" s="660"/>
      <c r="N76" s="660"/>
      <c r="O76" s="660"/>
      <c r="P76" s="660"/>
      <c r="Q76" s="660"/>
      <c r="R76" s="660"/>
      <c r="S76" s="660"/>
      <c r="T76" s="660"/>
      <c r="U76" s="660"/>
      <c r="V76" s="660"/>
      <c r="W76" s="660"/>
      <c r="X76" s="660"/>
      <c r="Y76" s="99"/>
    </row>
    <row r="77" spans="1:25" ht="15" hidden="1">
      <c r="A77" s="95"/>
      <c r="B77" s="108"/>
      <c r="C77" s="109"/>
      <c r="D77" s="113"/>
      <c r="E77" s="660"/>
      <c r="F77" s="660"/>
      <c r="G77" s="660"/>
      <c r="H77" s="660"/>
      <c r="I77" s="660"/>
      <c r="J77" s="660"/>
      <c r="K77" s="660"/>
      <c r="L77" s="660"/>
      <c r="M77" s="660"/>
      <c r="N77" s="660"/>
      <c r="O77" s="660"/>
      <c r="P77" s="660"/>
      <c r="Q77" s="660"/>
      <c r="R77" s="660"/>
      <c r="S77" s="660"/>
      <c r="T77" s="660"/>
      <c r="U77" s="660"/>
      <c r="V77" s="660"/>
      <c r="W77" s="660"/>
      <c r="X77" s="660"/>
      <c r="Y77" s="99"/>
    </row>
    <row r="78" spans="1:25" ht="15" hidden="1">
      <c r="A78" s="95"/>
      <c r="B78" s="108"/>
      <c r="C78" s="109"/>
      <c r="D78" s="113"/>
      <c r="E78" s="671"/>
      <c r="F78" s="660"/>
      <c r="G78" s="660"/>
      <c r="H78" s="660"/>
      <c r="I78" s="660"/>
      <c r="J78" s="660"/>
      <c r="K78" s="660"/>
      <c r="L78" s="660"/>
      <c r="M78" s="660"/>
      <c r="N78" s="660"/>
      <c r="O78" s="660"/>
      <c r="P78" s="660"/>
      <c r="Q78" s="660"/>
      <c r="R78" s="660"/>
      <c r="S78" s="660"/>
      <c r="T78" s="660"/>
      <c r="U78" s="660"/>
      <c r="V78" s="660"/>
      <c r="W78" s="660"/>
      <c r="X78" s="660"/>
      <c r="Y78" s="99"/>
    </row>
    <row r="79" spans="1:25" ht="15" hidden="1">
      <c r="A79" s="95"/>
      <c r="B79" s="108"/>
      <c r="C79" s="109"/>
      <c r="D79" s="113"/>
      <c r="E79" s="671"/>
      <c r="F79" s="660"/>
      <c r="G79" s="660"/>
      <c r="H79" s="660"/>
      <c r="I79" s="660"/>
      <c r="J79" s="660"/>
      <c r="K79" s="660"/>
      <c r="L79" s="660"/>
      <c r="M79" s="660"/>
      <c r="N79" s="660"/>
      <c r="O79" s="660"/>
      <c r="P79" s="660"/>
      <c r="Q79" s="660"/>
      <c r="R79" s="660"/>
      <c r="S79" s="660"/>
      <c r="T79" s="660"/>
      <c r="U79" s="660"/>
      <c r="V79" s="660"/>
      <c r="W79" s="660"/>
      <c r="X79" s="660"/>
      <c r="Y79" s="99"/>
    </row>
    <row r="80" spans="1:25" ht="15" hidden="1">
      <c r="A80" s="95"/>
      <c r="B80" s="108"/>
      <c r="C80" s="109"/>
      <c r="D80" s="113"/>
      <c r="E80" s="660"/>
      <c r="F80" s="660"/>
      <c r="G80" s="660"/>
      <c r="H80" s="660"/>
      <c r="I80" s="660"/>
      <c r="J80" s="660"/>
      <c r="K80" s="660"/>
      <c r="L80" s="660"/>
      <c r="M80" s="660"/>
      <c r="N80" s="660"/>
      <c r="O80" s="660"/>
      <c r="P80" s="660"/>
      <c r="Q80" s="660"/>
      <c r="R80" s="660"/>
      <c r="S80" s="660"/>
      <c r="T80" s="660"/>
      <c r="U80" s="660"/>
      <c r="V80" s="660"/>
      <c r="W80" s="660"/>
      <c r="X80" s="660"/>
      <c r="Y80" s="99"/>
    </row>
    <row r="81" spans="1:27" ht="15" hidden="1">
      <c r="A81" s="95"/>
      <c r="B81" s="108"/>
      <c r="C81" s="109"/>
      <c r="D81" s="113"/>
      <c r="E81" s="660"/>
      <c r="F81" s="660"/>
      <c r="G81" s="660"/>
      <c r="H81" s="660"/>
      <c r="I81" s="660"/>
      <c r="J81" s="660"/>
      <c r="K81" s="660"/>
      <c r="L81" s="660"/>
      <c r="M81" s="660"/>
      <c r="N81" s="660"/>
      <c r="O81" s="660"/>
      <c r="P81" s="660"/>
      <c r="Q81" s="660"/>
      <c r="R81" s="660"/>
      <c r="S81" s="660"/>
      <c r="T81" s="660"/>
      <c r="U81" s="660"/>
      <c r="V81" s="660"/>
      <c r="W81" s="660"/>
      <c r="X81" s="660"/>
      <c r="Y81" s="99"/>
    </row>
    <row r="82" spans="1:27" ht="15" hidden="1">
      <c r="A82" s="95"/>
      <c r="B82" s="108"/>
      <c r="C82" s="109"/>
      <c r="D82" s="113"/>
      <c r="E82" s="660"/>
      <c r="F82" s="660"/>
      <c r="G82" s="660"/>
      <c r="H82" s="660"/>
      <c r="I82" s="660"/>
      <c r="J82" s="660"/>
      <c r="K82" s="660"/>
      <c r="L82" s="660"/>
      <c r="M82" s="660"/>
      <c r="N82" s="660"/>
      <c r="O82" s="660"/>
      <c r="P82" s="660"/>
      <c r="Q82" s="660"/>
      <c r="R82" s="660"/>
      <c r="S82" s="660"/>
      <c r="T82" s="660"/>
      <c r="U82" s="660"/>
      <c r="V82" s="660"/>
      <c r="W82" s="660"/>
      <c r="X82" s="660"/>
      <c r="Y82" s="99"/>
    </row>
    <row r="83" spans="1:27" ht="15" hidden="1">
      <c r="A83" s="95"/>
      <c r="B83" s="108"/>
      <c r="C83" s="109"/>
      <c r="D83" s="113"/>
      <c r="E83" s="654"/>
      <c r="F83" s="654"/>
      <c r="G83" s="654"/>
      <c r="H83" s="654"/>
      <c r="I83" s="654"/>
      <c r="J83" s="654"/>
      <c r="K83" s="654"/>
      <c r="L83" s="654"/>
      <c r="M83" s="654"/>
      <c r="N83" s="654"/>
      <c r="O83" s="654"/>
      <c r="P83" s="654"/>
      <c r="Q83" s="654"/>
      <c r="R83" s="654"/>
      <c r="S83" s="654"/>
      <c r="T83" s="654"/>
      <c r="U83" s="654"/>
      <c r="V83" s="654"/>
      <c r="W83" s="654"/>
      <c r="X83" s="654"/>
      <c r="Y83" s="99"/>
    </row>
    <row r="84" spans="1:27" ht="15" hidden="1">
      <c r="A84" s="95"/>
      <c r="B84" s="108"/>
      <c r="C84" s="109"/>
      <c r="D84" s="113"/>
      <c r="E84" s="673" t="s">
        <v>171</v>
      </c>
      <c r="F84" s="674"/>
      <c r="G84" s="674"/>
      <c r="H84" s="674"/>
      <c r="I84" s="674"/>
      <c r="J84" s="674"/>
      <c r="K84" s="674"/>
      <c r="L84" s="674"/>
      <c r="M84" s="674"/>
      <c r="N84" s="674"/>
      <c r="O84" s="674"/>
      <c r="P84" s="674"/>
      <c r="Q84" s="674"/>
      <c r="R84" s="674"/>
      <c r="S84" s="674"/>
      <c r="T84" s="674"/>
      <c r="U84" s="674"/>
      <c r="V84" s="674"/>
      <c r="W84" s="674"/>
      <c r="X84" s="674"/>
      <c r="Y84" s="99"/>
    </row>
    <row r="85" spans="1:27" ht="15" hidden="1" customHeight="1">
      <c r="A85" s="95"/>
      <c r="B85" s="108"/>
      <c r="C85" s="109"/>
      <c r="D85" s="113"/>
      <c r="Y85" s="99"/>
    </row>
    <row r="86" spans="1:27" ht="25.5" hidden="1" customHeight="1">
      <c r="A86" s="95"/>
      <c r="B86" s="108"/>
      <c r="C86" s="109"/>
      <c r="D86" s="113"/>
      <c r="E86" s="670" t="s">
        <v>60</v>
      </c>
      <c r="F86" s="670"/>
      <c r="G86" s="670"/>
      <c r="H86" s="670"/>
      <c r="I86" s="670"/>
      <c r="J86" s="670"/>
      <c r="K86" s="670"/>
      <c r="L86" s="670"/>
      <c r="M86" s="670"/>
      <c r="N86" s="670"/>
      <c r="O86" s="670"/>
      <c r="P86" s="670"/>
      <c r="Q86" s="670"/>
      <c r="R86" s="670"/>
      <c r="S86" s="670"/>
      <c r="T86" s="670"/>
      <c r="U86" s="670"/>
      <c r="V86" s="670"/>
      <c r="W86" s="670"/>
      <c r="X86" s="670"/>
      <c r="Y86" s="99"/>
    </row>
    <row r="87" spans="1:27" ht="15" hidden="1" customHeight="1">
      <c r="A87" s="95"/>
      <c r="B87" s="108"/>
      <c r="C87" s="109"/>
      <c r="D87" s="113"/>
      <c r="E87" s="110"/>
      <c r="F87" s="110"/>
      <c r="G87" s="110"/>
      <c r="H87" s="101"/>
      <c r="I87" s="101"/>
      <c r="J87" s="101"/>
      <c r="K87" s="101"/>
      <c r="L87" s="101"/>
      <c r="M87" s="101"/>
      <c r="N87" s="101"/>
      <c r="O87" s="102"/>
      <c r="P87" s="102"/>
      <c r="Q87" s="102"/>
      <c r="R87" s="102"/>
      <c r="S87" s="102"/>
      <c r="T87" s="102"/>
      <c r="U87" s="110"/>
      <c r="V87" s="110"/>
      <c r="W87" s="110"/>
      <c r="X87" s="110"/>
      <c r="Y87" s="99"/>
    </row>
    <row r="88" spans="1:27" ht="15" hidden="1" customHeight="1">
      <c r="A88" s="95"/>
      <c r="B88" s="108"/>
      <c r="C88" s="109"/>
      <c r="D88" s="113"/>
      <c r="E88" s="115"/>
      <c r="F88" s="668" t="s">
        <v>59</v>
      </c>
      <c r="G88" s="668"/>
      <c r="H88" s="668"/>
      <c r="I88" s="668"/>
      <c r="J88" s="668"/>
      <c r="K88" s="668"/>
      <c r="L88" s="668"/>
      <c r="M88" s="668"/>
      <c r="N88" s="668"/>
      <c r="O88" s="668"/>
      <c r="P88" s="668"/>
      <c r="Q88" s="668"/>
      <c r="R88" s="668"/>
      <c r="S88" s="668"/>
      <c r="T88" s="102"/>
      <c r="U88" s="110"/>
      <c r="V88" s="110"/>
      <c r="W88" s="110"/>
      <c r="X88" s="110"/>
      <c r="Y88" s="99"/>
      <c r="AA88" s="104" t="s">
        <v>57</v>
      </c>
    </row>
    <row r="89" spans="1:27" ht="15" hidden="1" customHeight="1">
      <c r="A89" s="95"/>
      <c r="B89" s="108"/>
      <c r="C89" s="109"/>
      <c r="D89" s="113"/>
      <c r="E89" s="110"/>
      <c r="F89" s="110"/>
      <c r="G89" s="110"/>
      <c r="H89" s="101"/>
      <c r="I89" s="101"/>
      <c r="J89" s="101"/>
      <c r="K89" s="101"/>
      <c r="L89" s="101"/>
      <c r="M89" s="101"/>
      <c r="N89" s="101"/>
      <c r="O89" s="102"/>
      <c r="P89" s="102"/>
      <c r="Q89" s="102"/>
      <c r="R89" s="102"/>
      <c r="S89" s="102"/>
      <c r="T89" s="102"/>
      <c r="U89" s="110"/>
      <c r="V89" s="110"/>
      <c r="W89" s="110"/>
      <c r="X89" s="110"/>
      <c r="Y89" s="99"/>
    </row>
    <row r="90" spans="1:27" ht="15" hidden="1">
      <c r="A90" s="95"/>
      <c r="B90" s="108"/>
      <c r="C90" s="109"/>
      <c r="D90" s="113"/>
      <c r="E90" s="110"/>
      <c r="F90" s="668" t="s">
        <v>58</v>
      </c>
      <c r="G90" s="668"/>
      <c r="H90" s="668"/>
      <c r="I90" s="668"/>
      <c r="J90" s="668"/>
      <c r="K90" s="668"/>
      <c r="L90" s="668"/>
      <c r="M90" s="668"/>
      <c r="N90" s="668"/>
      <c r="O90" s="668"/>
      <c r="P90" s="668"/>
      <c r="Q90" s="668"/>
      <c r="R90" s="668"/>
      <c r="S90" s="668"/>
      <c r="T90" s="668"/>
      <c r="U90" s="668"/>
      <c r="V90" s="668"/>
      <c r="W90" s="668"/>
      <c r="X90" s="668"/>
      <c r="Y90" s="99"/>
    </row>
    <row r="91" spans="1:27" ht="15" hidden="1">
      <c r="A91" s="95"/>
      <c r="B91" s="108"/>
      <c r="C91" s="109"/>
      <c r="D91" s="113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99"/>
    </row>
    <row r="92" spans="1:27" ht="15" hidden="1">
      <c r="A92" s="95"/>
      <c r="B92" s="108"/>
      <c r="C92" s="109"/>
      <c r="D92" s="113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99"/>
    </row>
    <row r="93" spans="1:27" ht="15" hidden="1">
      <c r="A93" s="95"/>
      <c r="B93" s="108"/>
      <c r="C93" s="109"/>
      <c r="D93" s="113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99"/>
    </row>
    <row r="94" spans="1:27" ht="15" hidden="1">
      <c r="A94" s="95"/>
      <c r="B94" s="108"/>
      <c r="C94" s="109"/>
      <c r="D94" s="113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99"/>
    </row>
    <row r="95" spans="1:27" ht="15" hidden="1" customHeight="1">
      <c r="A95" s="95"/>
      <c r="B95" s="108"/>
      <c r="C95" s="109"/>
      <c r="D95" s="113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99"/>
    </row>
    <row r="96" spans="1:27" ht="15" hidden="1" customHeight="1">
      <c r="A96" s="95"/>
      <c r="B96" s="108"/>
      <c r="C96" s="109"/>
      <c r="D96" s="113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99"/>
    </row>
    <row r="97" spans="1:25" ht="15" hidden="1" customHeight="1">
      <c r="A97" s="95"/>
      <c r="B97" s="108"/>
      <c r="C97" s="109"/>
      <c r="D97" s="113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99"/>
    </row>
    <row r="98" spans="1:25" ht="15" hidden="1" customHeight="1">
      <c r="A98" s="95"/>
      <c r="B98" s="108"/>
      <c r="C98" s="109"/>
      <c r="D98" s="113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99"/>
    </row>
    <row r="99" spans="1:25" ht="15" hidden="1" customHeight="1">
      <c r="A99" s="95"/>
      <c r="B99" s="108"/>
      <c r="C99" s="109"/>
      <c r="D99" s="113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99"/>
    </row>
    <row r="100" spans="1:25" ht="11.1" hidden="1" customHeight="1">
      <c r="A100" s="95"/>
      <c r="B100" s="108"/>
      <c r="C100" s="109"/>
      <c r="D100" s="113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99"/>
    </row>
    <row r="101" spans="1:25" ht="15" customHeight="1">
      <c r="A101" s="95"/>
      <c r="B101" s="116"/>
      <c r="C101" s="117"/>
      <c r="D101" s="118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03"/>
    </row>
    <row r="107" spans="1:25" ht="25.5" customHeight="1">
      <c r="Q107" s="161"/>
      <c r="R107" s="161"/>
      <c r="S107" s="161"/>
      <c r="T107" s="161"/>
      <c r="U107" s="161"/>
    </row>
    <row r="112" spans="1:25">
      <c r="L112" s="168"/>
    </row>
  </sheetData>
  <sheetProtection password="FA9C" sheet="1" objects="1" scenarios="1" formatColumns="0" formatRows="0"/>
  <dataConsolidate link="1"/>
  <mergeCells count="36">
    <mergeCell ref="P22:X22"/>
    <mergeCell ref="E35:X39"/>
    <mergeCell ref="E40:X40"/>
    <mergeCell ref="B5:Y5"/>
    <mergeCell ref="E70:T70"/>
    <mergeCell ref="E58:U58"/>
    <mergeCell ref="E75:X75"/>
    <mergeCell ref="F88:S88"/>
    <mergeCell ref="F90:X90"/>
    <mergeCell ref="H61:X61"/>
    <mergeCell ref="E86:X86"/>
    <mergeCell ref="E80:X80"/>
    <mergeCell ref="E79:X79"/>
    <mergeCell ref="F72:X72"/>
    <mergeCell ref="E81:X81"/>
    <mergeCell ref="E84:X84"/>
    <mergeCell ref="E78:X78"/>
    <mergeCell ref="E77:X77"/>
    <mergeCell ref="E76:X76"/>
    <mergeCell ref="E71:T71"/>
    <mergeCell ref="B2:G2"/>
    <mergeCell ref="B3:C3"/>
    <mergeCell ref="E7:X19"/>
    <mergeCell ref="F21:M21"/>
    <mergeCell ref="E83:X83"/>
    <mergeCell ref="F73:X73"/>
    <mergeCell ref="H59:X59"/>
    <mergeCell ref="E60:G60"/>
    <mergeCell ref="E82:X82"/>
    <mergeCell ref="P21:X21"/>
    <mergeCell ref="E59:G59"/>
    <mergeCell ref="E41:X45"/>
    <mergeCell ref="E46:X57"/>
    <mergeCell ref="P23:W23"/>
    <mergeCell ref="F22:M22"/>
    <mergeCell ref="F74:X74"/>
  </mergeCells>
  <phoneticPr fontId="8" type="noConversion"/>
  <hyperlinks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PRICE_TKO.pdf" display="Инструкция по работе с отчетной формой"/>
    <hyperlink ref="E58:U58" location="Инструкция!A1" tooltip="http://sp.eias.ru/index.php?a=add&amp;catid=76" display="Обратиться за помощью в службу технической поддержки"/>
  </hyperlinks>
  <pageMargins left="0.7" right="0.7" top="0.75" bottom="0.75" header="0.3" footer="0.3"/>
  <pageSetup paperSize="9" orientation="portrait" horizontalDpi="180" verticalDpi="18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390" hidden="1" customWidth="1"/>
    <col min="2" max="2" width="9.140625" style="391" hidden="1" customWidth="1"/>
    <col min="3" max="3" width="3.7109375" style="392" customWidth="1"/>
    <col min="4" max="4" width="7" style="393" bestFit="1" customWidth="1"/>
    <col min="5" max="5" width="11.28515625" style="393" customWidth="1"/>
    <col min="6" max="6" width="41" style="393" customWidth="1"/>
    <col min="7" max="7" width="18" style="393" customWidth="1"/>
    <col min="8" max="8" width="13.140625" style="393" customWidth="1"/>
    <col min="9" max="9" width="11.42578125" style="393" customWidth="1"/>
    <col min="10" max="10" width="42.140625" style="393" customWidth="1"/>
    <col min="11" max="11" width="115.7109375" style="393" customWidth="1"/>
    <col min="12" max="12" width="3.7109375" style="393" customWidth="1"/>
    <col min="13" max="16384" width="9.140625" style="393"/>
  </cols>
  <sheetData>
    <row r="1" spans="1:14" hidden="1"/>
    <row r="2" spans="1:14" hidden="1"/>
    <row r="3" spans="1:14" hidden="1"/>
    <row r="4" spans="1:14" s="411" customFormat="1" ht="3" customHeight="1">
      <c r="A4" s="408"/>
      <c r="B4" s="409"/>
      <c r="C4" s="410"/>
    </row>
    <row r="5" spans="1:14" s="264" customFormat="1" ht="22.5">
      <c r="A5" s="265"/>
      <c r="C5" s="266"/>
      <c r="D5" s="689" t="s">
        <v>419</v>
      </c>
      <c r="E5" s="689"/>
      <c r="F5" s="689"/>
      <c r="G5" s="689"/>
      <c r="H5" s="689"/>
      <c r="I5" s="689"/>
      <c r="J5" s="689"/>
      <c r="K5" s="394"/>
    </row>
    <row r="6" spans="1:14" s="411" customFormat="1" ht="3" hidden="1" customHeight="1">
      <c r="A6" s="408"/>
      <c r="B6" s="409"/>
      <c r="C6" s="410"/>
      <c r="D6" s="412"/>
      <c r="E6" s="412"/>
      <c r="G6" s="412"/>
      <c r="H6" s="412"/>
      <c r="I6" s="412"/>
      <c r="J6" s="412"/>
      <c r="K6" s="412"/>
    </row>
    <row r="7" spans="1:14" s="408" customFormat="1" ht="3" customHeight="1">
      <c r="B7" s="409"/>
      <c r="C7" s="410"/>
      <c r="D7" s="413"/>
      <c r="E7" s="413"/>
      <c r="G7" s="413"/>
      <c r="H7" s="413"/>
      <c r="I7" s="413"/>
      <c r="J7" s="413"/>
      <c r="K7" s="413"/>
      <c r="L7" s="414"/>
    </row>
    <row r="8" spans="1:14" s="411" customFormat="1">
      <c r="A8" s="408"/>
      <c r="B8" s="409"/>
      <c r="C8" s="410"/>
      <c r="D8" s="796" t="s">
        <v>420</v>
      </c>
      <c r="E8" s="796"/>
      <c r="F8" s="796"/>
      <c r="G8" s="796"/>
      <c r="H8" s="796"/>
      <c r="I8" s="796"/>
      <c r="J8" s="796"/>
      <c r="K8" s="796" t="s">
        <v>421</v>
      </c>
    </row>
    <row r="9" spans="1:14" s="411" customFormat="1">
      <c r="A9" s="408"/>
      <c r="B9" s="409"/>
      <c r="C9" s="410"/>
      <c r="D9" s="796" t="s">
        <v>25</v>
      </c>
      <c r="E9" s="796" t="s">
        <v>422</v>
      </c>
      <c r="F9" s="796"/>
      <c r="G9" s="796" t="s">
        <v>423</v>
      </c>
      <c r="H9" s="796"/>
      <c r="I9" s="796"/>
      <c r="J9" s="796"/>
      <c r="K9" s="796"/>
    </row>
    <row r="10" spans="1:14" s="411" customFormat="1" ht="22.5">
      <c r="A10" s="408"/>
      <c r="B10" s="409"/>
      <c r="C10" s="410"/>
      <c r="D10" s="796"/>
      <c r="E10" s="415" t="s">
        <v>424</v>
      </c>
      <c r="F10" s="415" t="s">
        <v>425</v>
      </c>
      <c r="G10" s="415" t="s">
        <v>425</v>
      </c>
      <c r="H10" s="415" t="s">
        <v>424</v>
      </c>
      <c r="I10" s="415" t="s">
        <v>426</v>
      </c>
      <c r="J10" s="415" t="s">
        <v>427</v>
      </c>
      <c r="K10" s="796"/>
    </row>
    <row r="11" spans="1:14" s="411" customFormat="1" ht="12" customHeight="1">
      <c r="A11" s="408"/>
      <c r="B11" s="409"/>
      <c r="C11" s="410"/>
      <c r="D11" s="332" t="s">
        <v>26</v>
      </c>
      <c r="E11" s="332" t="s">
        <v>0</v>
      </c>
      <c r="F11" s="332" t="s">
        <v>1</v>
      </c>
      <c r="G11" s="332" t="s">
        <v>2</v>
      </c>
      <c r="H11" s="332" t="s">
        <v>12</v>
      </c>
      <c r="I11" s="332" t="s">
        <v>13</v>
      </c>
      <c r="J11" s="332" t="s">
        <v>428</v>
      </c>
      <c r="K11" s="332" t="s">
        <v>429</v>
      </c>
    </row>
    <row r="12" spans="1:14" s="133" customFormat="1" ht="57" customHeight="1">
      <c r="A12" s="395" t="s">
        <v>1</v>
      </c>
      <c r="B12" s="396" t="s">
        <v>171</v>
      </c>
      <c r="C12" s="397"/>
      <c r="D12" s="164" t="s">
        <v>26</v>
      </c>
      <c r="E12" s="593"/>
      <c r="F12" s="592"/>
      <c r="G12" s="592"/>
      <c r="H12" s="592"/>
      <c r="I12" s="594"/>
      <c r="J12" s="595"/>
      <c r="K12" s="793" t="s">
        <v>430</v>
      </c>
      <c r="M12" s="400" t="str">
        <f>IF(ISERROR(INDEX(kind_of_nameforms,MATCH(E12,kind_of_forms,0),1)),"",INDEX(kind_of_nameforms,MATCH(E12,kind_of_forms,0),1))</f>
        <v/>
      </c>
      <c r="N12" s="401"/>
    </row>
    <row r="13" spans="1:14" ht="15" customHeight="1">
      <c r="A13" s="393"/>
      <c r="B13" s="393"/>
      <c r="C13" s="393"/>
      <c r="D13" s="402"/>
      <c r="E13" s="403" t="s">
        <v>196</v>
      </c>
      <c r="F13" s="404"/>
      <c r="G13" s="404"/>
      <c r="H13" s="404"/>
      <c r="I13" s="404"/>
      <c r="J13" s="405"/>
      <c r="K13" s="794"/>
    </row>
    <row r="14" spans="1:14" ht="3" customHeight="1">
      <c r="A14" s="393"/>
      <c r="B14" s="393"/>
      <c r="C14" s="393"/>
    </row>
    <row r="15" spans="1:14" ht="27.75" customHeight="1">
      <c r="E15" s="795" t="s">
        <v>431</v>
      </c>
      <c r="F15" s="795"/>
      <c r="G15" s="795"/>
      <c r="H15" s="795"/>
      <c r="I15" s="795"/>
      <c r="J15" s="795"/>
    </row>
  </sheetData>
  <sheetProtection algorithmName="SHA-512" hashValue="zJ9d4NmNHqmwnM09yyvEg2ugzpWnH1rYr3wvGCSUVSr2YyGLFFj59DfqTjLbBE9BWUNsUFbAQUV1gcLCOZj/Gw==" saltValue="q1kjNrHkjihUlLYmKspm4w==" spinCount="100000" sheet="1" objects="1" scenarios="1" formatColumns="0" formatRows="0"/>
  <mergeCells count="8">
    <mergeCell ref="K12:K13"/>
    <mergeCell ref="E15:J15"/>
    <mergeCell ref="D5:J5"/>
    <mergeCell ref="D8:J8"/>
    <mergeCell ref="K8:K10"/>
    <mergeCell ref="D9:D10"/>
    <mergeCell ref="E9:F9"/>
    <mergeCell ref="G9:J9"/>
  </mergeCells>
  <dataValidations count="4"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V15"/>
  <sheetViews>
    <sheetView showGridLines="0" topLeftCell="C6" zoomScaleNormal="100" workbookViewId="0"/>
  </sheetViews>
  <sheetFormatPr defaultRowHeight="15"/>
  <cols>
    <col min="1" max="2" width="9.140625" style="7" hidden="1" customWidth="1"/>
    <col min="3" max="3" width="3.7109375" style="39" customWidth="1"/>
    <col min="4" max="4" width="6.28515625" style="7" customWidth="1"/>
    <col min="5" max="5" width="73.7109375" style="7" customWidth="1"/>
    <col min="6" max="6" width="12.85546875" style="7" customWidth="1"/>
    <col min="7" max="21" width="9.140625" style="7"/>
    <col min="22" max="22" width="9.140625" style="153"/>
    <col min="23" max="16384" width="9.140625" style="7"/>
  </cols>
  <sheetData>
    <row r="1" spans="3:22" s="66" customFormat="1" hidden="1">
      <c r="C1" s="65"/>
      <c r="V1" s="152"/>
    </row>
    <row r="2" spans="3:22" s="66" customFormat="1" hidden="1">
      <c r="C2" s="65"/>
      <c r="V2" s="152"/>
    </row>
    <row r="3" spans="3:22" s="66" customFormat="1" hidden="1">
      <c r="C3" s="65"/>
      <c r="V3" s="152"/>
    </row>
    <row r="4" spans="3:22" s="66" customFormat="1" hidden="1">
      <c r="C4" s="65"/>
      <c r="V4" s="152"/>
    </row>
    <row r="5" spans="3:22" s="66" customFormat="1" hidden="1">
      <c r="C5" s="65"/>
      <c r="V5" s="152"/>
    </row>
    <row r="6" spans="3:22" s="423" customFormat="1" ht="5.25">
      <c r="C6" s="424"/>
      <c r="D6" s="425"/>
      <c r="E6" s="425"/>
      <c r="F6" s="425"/>
    </row>
    <row r="7" spans="3:22" s="66" customFormat="1" ht="22.5" customHeight="1">
      <c r="C7" s="67"/>
      <c r="D7" s="797" t="s">
        <v>181</v>
      </c>
      <c r="E7" s="798"/>
      <c r="F7" s="799"/>
      <c r="V7" s="152"/>
    </row>
    <row r="8" spans="3:22" s="423" customFormat="1" ht="5.25">
      <c r="C8" s="424"/>
      <c r="D8" s="425"/>
      <c r="E8" s="425"/>
      <c r="F8" s="425"/>
    </row>
    <row r="9" spans="3:22" s="66" customFormat="1" ht="22.5" customHeight="1">
      <c r="C9" s="67"/>
      <c r="D9" s="42" t="s">
        <v>25</v>
      </c>
      <c r="E9" s="41" t="s">
        <v>109</v>
      </c>
      <c r="F9" s="41" t="s">
        <v>279</v>
      </c>
      <c r="V9" s="152"/>
    </row>
    <row r="10" spans="3:22" s="66" customFormat="1" ht="11.25" customHeight="1">
      <c r="C10" s="67"/>
      <c r="D10" s="61" t="s">
        <v>26</v>
      </c>
      <c r="E10" s="61" t="s">
        <v>0</v>
      </c>
      <c r="F10" s="61" t="s">
        <v>1</v>
      </c>
      <c r="V10" s="152"/>
    </row>
    <row r="11" spans="3:22" s="66" customFormat="1" ht="15" hidden="1" customHeight="1">
      <c r="C11" s="67"/>
      <c r="D11" s="173">
        <v>0</v>
      </c>
      <c r="E11" s="174"/>
      <c r="F11" s="172"/>
      <c r="V11" s="152"/>
    </row>
    <row r="12" spans="3:22" s="66" customFormat="1">
      <c r="C12" s="69"/>
      <c r="D12" s="145">
        <v>1</v>
      </c>
      <c r="E12" s="587"/>
      <c r="F12" s="594"/>
      <c r="V12" s="152"/>
    </row>
    <row r="13" spans="3:22" s="66" customFormat="1" ht="15" customHeight="1">
      <c r="C13" s="67"/>
      <c r="D13" s="175"/>
      <c r="E13" s="170" t="s">
        <v>196</v>
      </c>
      <c r="F13" s="176"/>
      <c r="V13" s="152"/>
    </row>
    <row r="14" spans="3:22" s="66" customFormat="1" ht="11.25" customHeight="1">
      <c r="C14" s="65"/>
      <c r="V14" s="152"/>
    </row>
    <row r="15" spans="3:22" s="66" customFormat="1">
      <c r="C15" s="65"/>
      <c r="D15" s="135"/>
      <c r="E15" s="70"/>
      <c r="F15" s="70"/>
      <c r="G15" s="70"/>
      <c r="H15" s="71"/>
      <c r="I15" s="71"/>
      <c r="J15" s="71"/>
      <c r="V15" s="152"/>
    </row>
  </sheetData>
  <sheetProtection algorithmName="SHA-512" hashValue="DOEG/OVoFJo5M6WhflL0Y7so/h1UzvEI/nt23Xtd5/JSjaHqJSwSl6+i9XruQWF4gfyc4VutQ/V9GijSHz4ptQ==" saltValue="lGzm4b8xubhRI9ucBuskZA==" spinCount="100000" sheet="1" objects="1" scenarios="1" formatColumns="0" formatRows="0"/>
  <mergeCells count="1">
    <mergeCell ref="D7:F7"/>
  </mergeCells>
  <phoneticPr fontId="8" type="noConversion"/>
  <dataValidations count="2">
    <dataValidation type="textLength" operator="lessThanOrEqual" allowBlank="1" showInputMessage="1" showErrorMessage="1" errorTitle="Ошибка" error="Допускается ввод не более 900 символов!" sqref="F11 E11:E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2"/>
  </dataValidations>
  <hyperlinks>
    <hyperlink ref="I10" location="'Ссылки на публикации'!$H$11" tooltip="Кликните по гиперссылке, чтобы перейти на сайт организации или отредактировать её" display="апренрнер"/>
    <hyperlink ref="J10" location="'Ссылки на публикации'!$I$11" tooltip="Кликните по гиперссылке, чтобы перейти на сайт организации или отредактировать её" display="екркерекрер"/>
    <hyperlink ref="I12" location="'Ссылки на публикации'!$H$13" tooltip="Кликните по гиперссылке, чтобы перейти на сайт организации или отредактировать её" display="керкеркерр"/>
    <hyperlink ref="J12" location="'Ссылки на публикации'!$I$13" tooltip="Кликните по гиперссылке, чтобы перейти на сайт организации или отредактировать её" display="керкеркркеркер"/>
  </hyperlink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L12"/>
  <sheetViews>
    <sheetView showGridLines="0" topLeftCell="C6" zoomScaleNormal="100" workbookViewId="0"/>
  </sheetViews>
  <sheetFormatPr defaultRowHeight="15"/>
  <cols>
    <col min="1" max="2" width="9.140625" style="7" hidden="1" customWidth="1"/>
    <col min="3" max="3" width="3.7109375" style="35" customWidth="1"/>
    <col min="4" max="4" width="6.28515625" style="7" customWidth="1"/>
    <col min="5" max="5" width="94.85546875" style="7" customWidth="1"/>
    <col min="6" max="11" width="9.140625" style="7"/>
    <col min="12" max="12" width="9.140625" style="153"/>
    <col min="13" max="16384" width="9.140625" style="7"/>
  </cols>
  <sheetData>
    <row r="1" spans="3:12" s="66" customFormat="1" hidden="1">
      <c r="C1" s="72"/>
      <c r="L1" s="152"/>
    </row>
    <row r="2" spans="3:12" s="66" customFormat="1" hidden="1">
      <c r="C2" s="72"/>
      <c r="L2" s="152"/>
    </row>
    <row r="3" spans="3:12" s="66" customFormat="1" hidden="1">
      <c r="C3" s="72"/>
      <c r="L3" s="152"/>
    </row>
    <row r="4" spans="3:12" s="66" customFormat="1" hidden="1">
      <c r="C4" s="72"/>
      <c r="L4" s="152"/>
    </row>
    <row r="5" spans="3:12" s="66" customFormat="1" hidden="1">
      <c r="C5" s="72"/>
      <c r="L5" s="152"/>
    </row>
    <row r="6" spans="3:12" s="423" customFormat="1" ht="5.25">
      <c r="C6" s="424"/>
      <c r="D6" s="425"/>
      <c r="E6" s="425"/>
    </row>
    <row r="7" spans="3:12" s="66" customFormat="1" ht="22.5" customHeight="1">
      <c r="C7" s="73"/>
      <c r="D7" s="800" t="s">
        <v>6</v>
      </c>
      <c r="E7" s="800"/>
      <c r="L7" s="152"/>
    </row>
    <row r="8" spans="3:12" s="423" customFormat="1" ht="5.25">
      <c r="C8" s="424"/>
      <c r="D8" s="425"/>
      <c r="E8" s="425"/>
    </row>
    <row r="9" spans="3:12" s="66" customFormat="1" ht="22.5" customHeight="1">
      <c r="C9" s="73"/>
      <c r="D9" s="42" t="s">
        <v>25</v>
      </c>
      <c r="E9" s="41" t="s">
        <v>29</v>
      </c>
      <c r="L9" s="152"/>
    </row>
    <row r="10" spans="3:12" s="66" customFormat="1" ht="11.25" customHeight="1">
      <c r="C10" s="73"/>
      <c r="D10" s="61" t="s">
        <v>26</v>
      </c>
      <c r="E10" s="61" t="s">
        <v>0</v>
      </c>
      <c r="L10" s="152"/>
    </row>
    <row r="11" spans="3:12" s="66" customFormat="1" ht="15" hidden="1" customHeight="1">
      <c r="C11" s="73"/>
      <c r="D11" s="68">
        <v>0</v>
      </c>
      <c r="E11" s="43"/>
      <c r="L11" s="152"/>
    </row>
    <row r="12" spans="3:12" s="66" customFormat="1" ht="15" customHeight="1">
      <c r="C12" s="73"/>
      <c r="D12" s="74"/>
      <c r="E12" s="75" t="s">
        <v>30</v>
      </c>
      <c r="L12" s="152"/>
    </row>
  </sheetData>
  <sheetProtection algorithmName="SHA-512" hashValue="c3nRoJDjZXbRq1wIqXcCy4+XfXSgqUnr9/NViWvdix2LhPA6HqkClQTGPLM5oCs1cJigIrIiIxgz2OhlVGWc0g==" saltValue="aSG9GZiB3+xjg98xkt/M2w==" spinCount="100000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44" customWidth="1"/>
    <col min="2" max="3" width="29.7109375" style="44" customWidth="1"/>
    <col min="4" max="4" width="80.7109375" style="44" customWidth="1"/>
    <col min="5" max="5" width="17.7109375" style="44" customWidth="1"/>
    <col min="6" max="16384" width="9.140625" style="44"/>
  </cols>
  <sheetData>
    <row r="1" spans="2:5" s="422" customFormat="1" ht="5.25"/>
    <row r="2" spans="2:5" ht="22.5" customHeight="1">
      <c r="B2" s="801" t="s">
        <v>7</v>
      </c>
      <c r="C2" s="801"/>
      <c r="D2" s="801"/>
      <c r="E2" s="801"/>
    </row>
    <row r="3" spans="2:5" s="422" customFormat="1" ht="5.25"/>
    <row r="4" spans="2:5" ht="21.75" customHeight="1">
      <c r="B4" s="619" t="s">
        <v>107</v>
      </c>
      <c r="C4" s="619" t="s">
        <v>108</v>
      </c>
      <c r="D4" s="619" t="s">
        <v>24</v>
      </c>
      <c r="E4" s="141" t="s">
        <v>16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441"/>
  <sheetViews>
    <sheetView showGridLines="0" zoomScaleNormal="100" workbookViewId="0"/>
  </sheetViews>
  <sheetFormatPr defaultRowHeight="11.25"/>
  <cols>
    <col min="1" max="1" width="36.28515625" style="46" customWidth="1"/>
    <col min="2" max="2" width="21.140625" style="46" customWidth="1"/>
    <col min="3" max="16384" width="9.140625" style="45"/>
  </cols>
  <sheetData>
    <row r="1" spans="1:2">
      <c r="A1" s="1" t="s">
        <v>8</v>
      </c>
      <c r="B1" s="1" t="s">
        <v>9</v>
      </c>
    </row>
    <row r="2" spans="1:2">
      <c r="A2" t="s">
        <v>10</v>
      </c>
      <c r="B2" t="s">
        <v>69</v>
      </c>
    </row>
    <row r="3" spans="1:2">
      <c r="A3" t="s">
        <v>67</v>
      </c>
      <c r="B3" t="s">
        <v>70</v>
      </c>
    </row>
    <row r="4" spans="1:2">
      <c r="A4" t="s">
        <v>11</v>
      </c>
      <c r="B4" t="s">
        <v>71</v>
      </c>
    </row>
    <row r="5" spans="1:2">
      <c r="A5" t="s">
        <v>365</v>
      </c>
      <c r="B5" t="s">
        <v>74</v>
      </c>
    </row>
    <row r="6" spans="1:2">
      <c r="A6" t="s">
        <v>178</v>
      </c>
      <c r="B6" t="s">
        <v>497</v>
      </c>
    </row>
    <row r="7" spans="1:2">
      <c r="A7" t="s">
        <v>495</v>
      </c>
      <c r="B7" t="s">
        <v>263</v>
      </c>
    </row>
    <row r="8" spans="1:2">
      <c r="A8" t="s">
        <v>454</v>
      </c>
      <c r="B8" t="s">
        <v>166</v>
      </c>
    </row>
    <row r="9" spans="1:2">
      <c r="A9" t="s">
        <v>452</v>
      </c>
      <c r="B9" t="s">
        <v>73</v>
      </c>
    </row>
    <row r="10" spans="1:2">
      <c r="A10" t="s">
        <v>496</v>
      </c>
      <c r="B10" t="s">
        <v>113</v>
      </c>
    </row>
    <row r="11" spans="1:2">
      <c r="A11" t="s">
        <v>112</v>
      </c>
      <c r="B11" t="s">
        <v>72</v>
      </c>
    </row>
    <row r="12" spans="1:2">
      <c r="A12" t="s">
        <v>6</v>
      </c>
      <c r="B12" t="s">
        <v>81</v>
      </c>
    </row>
    <row r="13" spans="1:2">
      <c r="A13" t="s">
        <v>68</v>
      </c>
      <c r="B13" t="s">
        <v>165</v>
      </c>
    </row>
    <row r="14" spans="1:2">
      <c r="A14"/>
      <c r="B14" t="s">
        <v>87</v>
      </c>
    </row>
    <row r="15" spans="1:2">
      <c r="A15"/>
      <c r="B15" t="s">
        <v>98</v>
      </c>
    </row>
    <row r="16" spans="1:2">
      <c r="A16"/>
      <c r="B16" t="s">
        <v>102</v>
      </c>
    </row>
    <row r="17" spans="1:2">
      <c r="A17"/>
      <c r="B17" t="s">
        <v>101</v>
      </c>
    </row>
    <row r="18" spans="1:2">
      <c r="A18"/>
      <c r="B18" t="s">
        <v>368</v>
      </c>
    </row>
    <row r="19" spans="1:2">
      <c r="A19"/>
      <c r="B19" t="s">
        <v>369</v>
      </c>
    </row>
    <row r="20" spans="1:2">
      <c r="A20"/>
      <c r="B20" t="s">
        <v>370</v>
      </c>
    </row>
    <row r="21" spans="1:2">
      <c r="A21"/>
      <c r="B21" t="s">
        <v>371</v>
      </c>
    </row>
    <row r="22" spans="1:2">
      <c r="A22"/>
      <c r="B22" t="s">
        <v>372</v>
      </c>
    </row>
    <row r="23" spans="1:2">
      <c r="A23"/>
      <c r="B23" t="s">
        <v>499</v>
      </c>
    </row>
    <row r="24" spans="1:2">
      <c r="A24"/>
      <c r="B24" t="s">
        <v>283</v>
      </c>
    </row>
    <row r="25" spans="1:2">
      <c r="A25"/>
      <c r="B25" t="s">
        <v>373</v>
      </c>
    </row>
    <row r="26" spans="1:2">
      <c r="A26"/>
      <c r="B26" t="s">
        <v>498</v>
      </c>
    </row>
    <row r="27" spans="1:2">
      <c r="A27"/>
      <c r="B27" t="s">
        <v>500</v>
      </c>
    </row>
    <row r="28" spans="1:2">
      <c r="A28"/>
      <c r="B28" t="s">
        <v>374</v>
      </c>
    </row>
    <row r="29" spans="1:2">
      <c r="A29"/>
      <c r="B29" t="s">
        <v>99</v>
      </c>
    </row>
    <row r="30" spans="1:2">
      <c r="A30"/>
      <c r="B30" t="s">
        <v>79</v>
      </c>
    </row>
    <row r="31" spans="1:2">
      <c r="A31"/>
      <c r="B31" t="s">
        <v>75</v>
      </c>
    </row>
    <row r="32" spans="1:2">
      <c r="A32"/>
      <c r="B32" t="s">
        <v>76</v>
      </c>
    </row>
    <row r="33" spans="1:2">
      <c r="A33"/>
      <c r="B33" t="s">
        <v>77</v>
      </c>
    </row>
    <row r="34" spans="1:2">
      <c r="A34"/>
      <c r="B34" t="s">
        <v>78</v>
      </c>
    </row>
    <row r="35" spans="1:2">
      <c r="A35"/>
      <c r="B35" t="s">
        <v>80</v>
      </c>
    </row>
    <row r="36" spans="1:2">
      <c r="A36"/>
      <c r="B36" t="s">
        <v>82</v>
      </c>
    </row>
    <row r="37" spans="1:2">
      <c r="A37"/>
      <c r="B37" t="s">
        <v>83</v>
      </c>
    </row>
    <row r="38" spans="1:2">
      <c r="A38"/>
      <c r="B38" t="s">
        <v>84</v>
      </c>
    </row>
    <row r="39" spans="1:2">
      <c r="A39"/>
      <c r="B39" t="s">
        <v>85</v>
      </c>
    </row>
    <row r="40" spans="1:2">
      <c r="A40"/>
      <c r="B40" t="s">
        <v>86</v>
      </c>
    </row>
    <row r="41" spans="1:2">
      <c r="A41"/>
      <c r="B41" t="s">
        <v>198</v>
      </c>
    </row>
    <row r="42" spans="1:2">
      <c r="A42"/>
      <c r="B42" t="s">
        <v>88</v>
      </c>
    </row>
    <row r="43" spans="1:2">
      <c r="A43"/>
      <c r="B43" t="s">
        <v>182</v>
      </c>
    </row>
    <row r="44" spans="1:2">
      <c r="A44"/>
      <c r="B44" t="s">
        <v>158</v>
      </c>
    </row>
    <row r="45" spans="1:2">
      <c r="A45"/>
      <c r="B45" t="s">
        <v>164</v>
      </c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AE87"/>
  <sheetViews>
    <sheetView showGridLines="0" zoomScaleNormal="100" workbookViewId="0"/>
  </sheetViews>
  <sheetFormatPr defaultRowHeight="11.25"/>
  <cols>
    <col min="1" max="1" width="32.5703125" style="54" customWidth="1"/>
    <col min="2" max="2" width="9.140625" style="46"/>
    <col min="3" max="3" width="15.7109375" style="57" customWidth="1"/>
    <col min="4" max="4" width="17" style="57" customWidth="1"/>
    <col min="5" max="5" width="15.7109375" style="51" customWidth="1"/>
    <col min="6" max="6" width="11.140625" style="51" customWidth="1"/>
    <col min="7" max="7" width="31.42578125" style="51" customWidth="1"/>
    <col min="8" max="8" width="19.85546875" style="51" bestFit="1" customWidth="1"/>
    <col min="9" max="9" width="21.7109375" style="51" bestFit="1" customWidth="1"/>
    <col min="10" max="10" width="26.85546875" style="51" customWidth="1"/>
    <col min="11" max="11" width="9.140625" style="51"/>
    <col min="12" max="12" width="26.28515625" style="53" customWidth="1"/>
    <col min="13" max="13" width="29.140625" style="52" customWidth="1"/>
    <col min="14" max="14" width="39.85546875" style="51" bestFit="1" customWidth="1"/>
    <col min="15" max="15" width="14.140625" style="51" customWidth="1"/>
    <col min="16" max="16" width="1.7109375" style="51" customWidth="1"/>
    <col min="17" max="18" width="9.140625" style="45"/>
    <col min="19" max="19" width="1.7109375" style="51" customWidth="1"/>
    <col min="20" max="20" width="22.28515625" style="51" customWidth="1"/>
    <col min="21" max="21" width="1.7109375" style="51" customWidth="1"/>
    <col min="22" max="22" width="19.28515625" style="51" customWidth="1"/>
    <col min="23" max="23" width="1.7109375" style="51" customWidth="1"/>
    <col min="24" max="24" width="27.42578125" style="51" customWidth="1"/>
    <col min="25" max="25" width="1.7109375" style="51" customWidth="1"/>
    <col min="26" max="26" width="28" style="51" customWidth="1"/>
    <col min="27" max="27" width="1.7109375" style="51" customWidth="1"/>
    <col min="28" max="28" width="31.5703125" style="51" customWidth="1"/>
    <col min="29" max="29" width="9.140625" style="51"/>
    <col min="30" max="30" width="11.140625" style="51" bestFit="1" customWidth="1"/>
    <col min="31" max="31" width="44.28515625" style="51" customWidth="1"/>
    <col min="32" max="16384" width="9.140625" style="51"/>
  </cols>
  <sheetData>
    <row r="1" spans="1:31" s="49" customFormat="1" ht="38.25">
      <c r="A1" s="507" t="s">
        <v>501</v>
      </c>
      <c r="B1" s="55"/>
      <c r="C1" s="20" t="s">
        <v>20</v>
      </c>
      <c r="D1" s="20" t="s">
        <v>17</v>
      </c>
      <c r="E1" s="20" t="s">
        <v>31</v>
      </c>
      <c r="F1" s="20" t="s">
        <v>52</v>
      </c>
      <c r="G1" s="20" t="s">
        <v>46</v>
      </c>
      <c r="H1" s="20" t="s">
        <v>278</v>
      </c>
      <c r="I1" s="20" t="s">
        <v>394</v>
      </c>
      <c r="J1" s="20" t="s">
        <v>95</v>
      </c>
      <c r="K1" s="32" t="s">
        <v>96</v>
      </c>
      <c r="L1" s="20" t="s">
        <v>47</v>
      </c>
      <c r="M1" s="48" t="s">
        <v>91</v>
      </c>
      <c r="N1" s="29" t="s">
        <v>92</v>
      </c>
      <c r="O1" s="20" t="s">
        <v>114</v>
      </c>
      <c r="Q1" s="159" t="s">
        <v>203</v>
      </c>
      <c r="R1" s="159" t="s">
        <v>204</v>
      </c>
      <c r="T1" s="20" t="s">
        <v>325</v>
      </c>
      <c r="V1" s="20" t="s">
        <v>326</v>
      </c>
      <c r="X1" s="20" t="s">
        <v>295</v>
      </c>
      <c r="Z1" s="20" t="s">
        <v>294</v>
      </c>
      <c r="AB1" s="20" t="s">
        <v>339</v>
      </c>
      <c r="AD1" s="802" t="s">
        <v>432</v>
      </c>
      <c r="AE1" s="802"/>
    </row>
    <row r="2" spans="1:31" ht="25.5">
      <c r="A2" s="508" t="s">
        <v>502</v>
      </c>
      <c r="C2" s="21">
        <v>2016</v>
      </c>
      <c r="D2" s="21" t="s">
        <v>18</v>
      </c>
      <c r="E2" s="22" t="s">
        <v>32</v>
      </c>
      <c r="F2" s="22" t="s">
        <v>53</v>
      </c>
      <c r="G2" s="22" t="s">
        <v>44</v>
      </c>
      <c r="H2" s="22" t="s">
        <v>357</v>
      </c>
      <c r="I2" s="22" t="s">
        <v>392</v>
      </c>
      <c r="J2" s="24"/>
      <c r="K2" s="50">
        <v>52</v>
      </c>
      <c r="L2" s="20" t="s">
        <v>48</v>
      </c>
      <c r="M2" s="48" t="s">
        <v>361</v>
      </c>
      <c r="N2" s="30" t="s">
        <v>412</v>
      </c>
      <c r="O2" s="56" t="s">
        <v>115</v>
      </c>
      <c r="Q2" s="96" t="s">
        <v>205</v>
      </c>
      <c r="R2" s="158" t="s">
        <v>205</v>
      </c>
      <c r="T2" s="171" t="s">
        <v>309</v>
      </c>
      <c r="V2" s="171" t="s">
        <v>327</v>
      </c>
      <c r="X2" s="21" t="s">
        <v>290</v>
      </c>
      <c r="Z2" s="21" t="s">
        <v>292</v>
      </c>
      <c r="AB2" s="21" t="s">
        <v>336</v>
      </c>
      <c r="AD2" s="418" t="s">
        <v>433</v>
      </c>
      <c r="AE2" s="419" t="s">
        <v>434</v>
      </c>
    </row>
    <row r="3" spans="1:31" ht="25.5">
      <c r="A3" s="508" t="s">
        <v>503</v>
      </c>
      <c r="C3" s="21">
        <v>2017</v>
      </c>
      <c r="D3" s="21" t="s">
        <v>19</v>
      </c>
      <c r="E3" s="22" t="s">
        <v>33</v>
      </c>
      <c r="F3" s="22" t="s">
        <v>54</v>
      </c>
      <c r="G3" s="22" t="s">
        <v>45</v>
      </c>
      <c r="H3" s="22" t="s">
        <v>358</v>
      </c>
      <c r="I3" s="22" t="s">
        <v>393</v>
      </c>
      <c r="J3" s="24" t="s">
        <v>94</v>
      </c>
      <c r="K3" s="47" t="s">
        <v>97</v>
      </c>
      <c r="L3" s="20" t="s">
        <v>49</v>
      </c>
      <c r="M3" s="48" t="s">
        <v>89</v>
      </c>
      <c r="N3" s="30" t="s">
        <v>413</v>
      </c>
      <c r="O3" s="56" t="s">
        <v>116</v>
      </c>
      <c r="Q3" s="96" t="s">
        <v>206</v>
      </c>
      <c r="R3" s="158" t="s">
        <v>206</v>
      </c>
      <c r="T3" s="171" t="s">
        <v>310</v>
      </c>
      <c r="V3" s="171" t="s">
        <v>328</v>
      </c>
      <c r="X3" s="21" t="s">
        <v>291</v>
      </c>
      <c r="Z3" s="21" t="s">
        <v>293</v>
      </c>
      <c r="AB3" s="21" t="s">
        <v>334</v>
      </c>
      <c r="AD3" s="420" t="s">
        <v>454</v>
      </c>
      <c r="AE3" s="421" t="s">
        <v>406</v>
      </c>
    </row>
    <row r="4" spans="1:31" ht="56.25">
      <c r="A4" s="508" t="s">
        <v>504</v>
      </c>
      <c r="E4" s="22" t="s">
        <v>34</v>
      </c>
      <c r="F4" s="22" t="s">
        <v>55</v>
      </c>
      <c r="J4" s="24"/>
      <c r="K4" s="50">
        <v>104</v>
      </c>
      <c r="L4" s="20" t="s">
        <v>50</v>
      </c>
      <c r="M4" s="48" t="s">
        <v>90</v>
      </c>
      <c r="O4" s="56" t="s">
        <v>117</v>
      </c>
      <c r="Q4" s="96" t="s">
        <v>207</v>
      </c>
      <c r="R4" s="158" t="s">
        <v>207</v>
      </c>
      <c r="T4" s="171" t="s">
        <v>313</v>
      </c>
      <c r="V4" s="171" t="s">
        <v>329</v>
      </c>
      <c r="X4" s="21" t="s">
        <v>377</v>
      </c>
      <c r="AB4" s="21" t="s">
        <v>337</v>
      </c>
      <c r="AD4" s="420" t="s">
        <v>452</v>
      </c>
      <c r="AE4" s="421" t="s">
        <v>451</v>
      </c>
    </row>
    <row r="5" spans="1:31" ht="25.5">
      <c r="A5" s="508" t="s">
        <v>505</v>
      </c>
      <c r="E5" s="22" t="s">
        <v>35</v>
      </c>
      <c r="F5" s="22" t="s">
        <v>56</v>
      </c>
      <c r="L5" s="20" t="s">
        <v>51</v>
      </c>
      <c r="M5" s="48"/>
      <c r="N5" s="30"/>
      <c r="O5" s="56" t="s">
        <v>118</v>
      </c>
      <c r="Q5" s="96" t="s">
        <v>208</v>
      </c>
      <c r="R5" s="158" t="s">
        <v>208</v>
      </c>
      <c r="T5" s="171" t="s">
        <v>311</v>
      </c>
      <c r="X5" s="21" t="s">
        <v>378</v>
      </c>
      <c r="AB5" s="21" t="s">
        <v>338</v>
      </c>
    </row>
    <row r="6" spans="1:31">
      <c r="A6" s="508" t="s">
        <v>506</v>
      </c>
      <c r="E6" s="22" t="s">
        <v>36</v>
      </c>
      <c r="F6" s="24"/>
      <c r="L6" s="51"/>
      <c r="M6" s="51"/>
      <c r="N6" s="30"/>
      <c r="O6" s="56" t="s">
        <v>119</v>
      </c>
      <c r="Q6" s="96" t="s">
        <v>209</v>
      </c>
      <c r="R6" s="158" t="s">
        <v>209</v>
      </c>
      <c r="T6" s="171" t="s">
        <v>379</v>
      </c>
    </row>
    <row r="7" spans="1:31" ht="12.75">
      <c r="A7" s="508" t="s">
        <v>507</v>
      </c>
      <c r="E7" s="22" t="s">
        <v>37</v>
      </c>
      <c r="F7" s="24"/>
      <c r="L7" s="58"/>
      <c r="M7" s="51"/>
      <c r="O7" s="56" t="s">
        <v>120</v>
      </c>
      <c r="Q7" s="96" t="s">
        <v>210</v>
      </c>
      <c r="R7" s="158" t="s">
        <v>210</v>
      </c>
    </row>
    <row r="8" spans="1:31">
      <c r="A8" s="508" t="s">
        <v>508</v>
      </c>
      <c r="E8" s="22" t="s">
        <v>38</v>
      </c>
      <c r="F8" s="24"/>
      <c r="L8" s="59" t="s">
        <v>157</v>
      </c>
      <c r="O8" s="56" t="s">
        <v>121</v>
      </c>
      <c r="Q8" s="96" t="s">
        <v>211</v>
      </c>
      <c r="R8" s="158" t="s">
        <v>211</v>
      </c>
    </row>
    <row r="9" spans="1:31">
      <c r="A9" s="508" t="s">
        <v>509</v>
      </c>
      <c r="E9" s="22" t="s">
        <v>39</v>
      </c>
      <c r="F9" s="24"/>
      <c r="L9" s="57"/>
      <c r="O9" s="56" t="s">
        <v>122</v>
      </c>
      <c r="Q9" s="96" t="s">
        <v>212</v>
      </c>
      <c r="R9" s="158" t="s">
        <v>212</v>
      </c>
    </row>
    <row r="10" spans="1:31" ht="12.75">
      <c r="A10" s="508" t="s">
        <v>510</v>
      </c>
      <c r="E10" s="22" t="s">
        <v>40</v>
      </c>
      <c r="F10" s="24"/>
      <c r="L10" s="58"/>
      <c r="O10" s="56" t="s">
        <v>123</v>
      </c>
      <c r="Q10" s="96" t="s">
        <v>213</v>
      </c>
      <c r="R10" s="158" t="s">
        <v>213</v>
      </c>
    </row>
    <row r="11" spans="1:31" ht="22.5">
      <c r="A11" s="508" t="s">
        <v>511</v>
      </c>
      <c r="E11" s="22" t="s">
        <v>41</v>
      </c>
      <c r="F11" s="24"/>
      <c r="L11" s="60" t="s">
        <v>197</v>
      </c>
      <c r="O11" s="56" t="s">
        <v>124</v>
      </c>
      <c r="Q11" s="96" t="s">
        <v>214</v>
      </c>
      <c r="R11" s="158" t="s">
        <v>214</v>
      </c>
    </row>
    <row r="12" spans="1:31">
      <c r="A12" s="508" t="s">
        <v>512</v>
      </c>
      <c r="E12" s="22" t="s">
        <v>42</v>
      </c>
      <c r="F12" s="24"/>
      <c r="O12" s="56" t="s">
        <v>125</v>
      </c>
      <c r="Q12" s="96" t="s">
        <v>201</v>
      </c>
      <c r="R12" s="158" t="s">
        <v>201</v>
      </c>
    </row>
    <row r="13" spans="1:31">
      <c r="A13" s="508" t="s">
        <v>513</v>
      </c>
      <c r="E13" s="22" t="s">
        <v>43</v>
      </c>
      <c r="F13" s="24"/>
      <c r="O13" s="56" t="s">
        <v>126</v>
      </c>
      <c r="Q13" s="96" t="s">
        <v>215</v>
      </c>
      <c r="R13" s="158" t="s">
        <v>215</v>
      </c>
    </row>
    <row r="14" spans="1:31">
      <c r="A14" s="508" t="s">
        <v>514</v>
      </c>
      <c r="O14" s="56" t="s">
        <v>127</v>
      </c>
      <c r="Q14" s="96" t="s">
        <v>202</v>
      </c>
      <c r="R14" s="158" t="s">
        <v>202</v>
      </c>
    </row>
    <row r="15" spans="1:31">
      <c r="A15" s="508" t="s">
        <v>515</v>
      </c>
      <c r="O15" s="56" t="s">
        <v>128</v>
      </c>
      <c r="Q15" s="96" t="s">
        <v>216</v>
      </c>
      <c r="R15" s="158" t="s">
        <v>216</v>
      </c>
    </row>
    <row r="16" spans="1:31">
      <c r="A16" s="508" t="s">
        <v>516</v>
      </c>
      <c r="C16" s="131"/>
      <c r="D16" s="124"/>
      <c r="E16" s="124"/>
      <c r="G16" s="142" t="s">
        <v>191</v>
      </c>
      <c r="O16" s="56" t="s">
        <v>129</v>
      </c>
      <c r="Q16" s="96" t="s">
        <v>217</v>
      </c>
      <c r="R16" s="158" t="s">
        <v>217</v>
      </c>
    </row>
    <row r="17" spans="1:18">
      <c r="A17" s="508" t="s">
        <v>517</v>
      </c>
      <c r="C17" s="125" t="s">
        <v>162</v>
      </c>
      <c r="D17" s="126" t="str">
        <f>IF(f_startDate="","",f_startDate)</f>
        <v>01.01.2022</v>
      </c>
      <c r="E17" s="126" t="str">
        <f>IF(f_endDate="","",f_endDate)</f>
        <v>31.12.2022</v>
      </c>
      <c r="G17" s="143" t="s">
        <v>1668</v>
      </c>
      <c r="O17" s="56" t="s">
        <v>130</v>
      </c>
      <c r="Q17" s="96" t="s">
        <v>218</v>
      </c>
      <c r="R17" s="158" t="s">
        <v>218</v>
      </c>
    </row>
    <row r="18" spans="1:18">
      <c r="A18" s="508" t="s">
        <v>518</v>
      </c>
      <c r="C18" s="127"/>
      <c r="D18" s="128"/>
      <c r="E18" s="128"/>
      <c r="G18" s="131"/>
      <c r="O18" s="56" t="s">
        <v>131</v>
      </c>
      <c r="Q18" s="96" t="s">
        <v>219</v>
      </c>
      <c r="R18" s="158" t="s">
        <v>219</v>
      </c>
    </row>
    <row r="19" spans="1:18" ht="22.5">
      <c r="A19" s="508" t="s">
        <v>519</v>
      </c>
      <c r="C19" s="131"/>
      <c r="D19" s="124"/>
      <c r="E19" s="124"/>
      <c r="G19" s="142" t="s">
        <v>195</v>
      </c>
      <c r="O19" s="56" t="s">
        <v>132</v>
      </c>
      <c r="Q19" s="96" t="s">
        <v>220</v>
      </c>
      <c r="R19" s="158" t="s">
        <v>220</v>
      </c>
    </row>
    <row r="20" spans="1:18" ht="22.5">
      <c r="A20" s="508" t="s">
        <v>520</v>
      </c>
      <c r="C20" s="129" t="s">
        <v>163</v>
      </c>
      <c r="D20" s="130"/>
      <c r="E20" s="130"/>
      <c r="G20" s="59" t="b">
        <v>1</v>
      </c>
      <c r="O20" s="56" t="s">
        <v>133</v>
      </c>
      <c r="Q20" s="96" t="s">
        <v>221</v>
      </c>
      <c r="R20" s="158" t="s">
        <v>221</v>
      </c>
    </row>
    <row r="21" spans="1:18">
      <c r="A21" s="508" t="s">
        <v>521</v>
      </c>
      <c r="O21" s="56" t="s">
        <v>134</v>
      </c>
      <c r="Q21" s="96" t="s">
        <v>222</v>
      </c>
      <c r="R21" s="158" t="s">
        <v>222</v>
      </c>
    </row>
    <row r="22" spans="1:18">
      <c r="A22" s="508" t="s">
        <v>522</v>
      </c>
      <c r="O22" s="56" t="s">
        <v>135</v>
      </c>
      <c r="Q22" s="96" t="s">
        <v>223</v>
      </c>
      <c r="R22" s="158" t="s">
        <v>223</v>
      </c>
    </row>
    <row r="23" spans="1:18">
      <c r="A23" s="508" t="s">
        <v>523</v>
      </c>
      <c r="O23" s="56" t="s">
        <v>136</v>
      </c>
      <c r="Q23" s="96" t="s">
        <v>224</v>
      </c>
      <c r="R23" s="158" t="s">
        <v>224</v>
      </c>
    </row>
    <row r="24" spans="1:18">
      <c r="A24" s="508" t="s">
        <v>524</v>
      </c>
      <c r="O24" s="56" t="s">
        <v>137</v>
      </c>
      <c r="Q24" s="96" t="s">
        <v>225</v>
      </c>
      <c r="R24" s="158" t="s">
        <v>225</v>
      </c>
    </row>
    <row r="25" spans="1:18">
      <c r="A25" s="508" t="s">
        <v>525</v>
      </c>
      <c r="O25" s="56" t="s">
        <v>138</v>
      </c>
      <c r="Q25" s="96" t="s">
        <v>226</v>
      </c>
      <c r="R25" s="158" t="s">
        <v>226</v>
      </c>
    </row>
    <row r="26" spans="1:18">
      <c r="A26" s="508" t="s">
        <v>526</v>
      </c>
      <c r="O26" s="56" t="s">
        <v>139</v>
      </c>
      <c r="R26" s="158" t="s">
        <v>227</v>
      </c>
    </row>
    <row r="27" spans="1:18">
      <c r="A27" s="508" t="s">
        <v>527</v>
      </c>
      <c r="O27" s="56" t="s">
        <v>140</v>
      </c>
      <c r="R27" s="158" t="s">
        <v>228</v>
      </c>
    </row>
    <row r="28" spans="1:18">
      <c r="A28" s="508" t="s">
        <v>528</v>
      </c>
      <c r="O28" s="56" t="s">
        <v>141</v>
      </c>
      <c r="R28" s="158" t="s">
        <v>229</v>
      </c>
    </row>
    <row r="29" spans="1:18">
      <c r="A29" s="508" t="s">
        <v>529</v>
      </c>
      <c r="O29" s="56" t="s">
        <v>142</v>
      </c>
      <c r="R29" s="158" t="s">
        <v>230</v>
      </c>
    </row>
    <row r="30" spans="1:18">
      <c r="A30" s="508" t="s">
        <v>530</v>
      </c>
      <c r="O30" s="56" t="s">
        <v>143</v>
      </c>
      <c r="R30" s="158" t="s">
        <v>231</v>
      </c>
    </row>
    <row r="31" spans="1:18">
      <c r="A31" s="508" t="s">
        <v>531</v>
      </c>
      <c r="O31" s="56" t="s">
        <v>144</v>
      </c>
      <c r="R31" s="158" t="s">
        <v>232</v>
      </c>
    </row>
    <row r="32" spans="1:18">
      <c r="A32" s="508" t="s">
        <v>532</v>
      </c>
      <c r="O32" s="56" t="s">
        <v>145</v>
      </c>
      <c r="R32" s="158" t="s">
        <v>233</v>
      </c>
    </row>
    <row r="33" spans="1:18">
      <c r="A33" s="508" t="s">
        <v>533</v>
      </c>
      <c r="O33" s="56" t="s">
        <v>146</v>
      </c>
      <c r="R33" s="158" t="s">
        <v>234</v>
      </c>
    </row>
    <row r="34" spans="1:18">
      <c r="A34" s="508" t="s">
        <v>534</v>
      </c>
      <c r="O34" s="56" t="s">
        <v>147</v>
      </c>
      <c r="R34" s="158" t="s">
        <v>235</v>
      </c>
    </row>
    <row r="35" spans="1:18">
      <c r="A35" s="508" t="s">
        <v>535</v>
      </c>
      <c r="O35" s="56" t="s">
        <v>148</v>
      </c>
      <c r="R35" s="158" t="s">
        <v>236</v>
      </c>
    </row>
    <row r="36" spans="1:18">
      <c r="A36" s="508" t="s">
        <v>536</v>
      </c>
      <c r="O36" s="56" t="s">
        <v>149</v>
      </c>
      <c r="R36" s="158" t="s">
        <v>237</v>
      </c>
    </row>
    <row r="37" spans="1:18">
      <c r="A37" s="508" t="s">
        <v>537</v>
      </c>
      <c r="O37" s="56" t="s">
        <v>150</v>
      </c>
      <c r="R37" s="158" t="s">
        <v>238</v>
      </c>
    </row>
    <row r="38" spans="1:18">
      <c r="A38" s="508" t="s">
        <v>538</v>
      </c>
      <c r="O38" s="56" t="s">
        <v>151</v>
      </c>
      <c r="R38" s="158" t="s">
        <v>239</v>
      </c>
    </row>
    <row r="39" spans="1:18">
      <c r="A39" s="508" t="s">
        <v>539</v>
      </c>
      <c r="O39" s="56" t="s">
        <v>152</v>
      </c>
      <c r="R39" s="158" t="s">
        <v>240</v>
      </c>
    </row>
    <row r="40" spans="1:18">
      <c r="A40" s="508" t="s">
        <v>540</v>
      </c>
      <c r="O40" s="56" t="s">
        <v>153</v>
      </c>
      <c r="R40" s="158" t="s">
        <v>241</v>
      </c>
    </row>
    <row r="41" spans="1:18">
      <c r="A41" s="508" t="s">
        <v>541</v>
      </c>
      <c r="O41" s="56" t="s">
        <v>154</v>
      </c>
      <c r="R41" s="158" t="s">
        <v>242</v>
      </c>
    </row>
    <row r="42" spans="1:18">
      <c r="A42" s="508" t="s">
        <v>542</v>
      </c>
      <c r="O42" s="56" t="s">
        <v>155</v>
      </c>
      <c r="R42" s="158" t="s">
        <v>243</v>
      </c>
    </row>
    <row r="43" spans="1:18">
      <c r="A43" s="508" t="s">
        <v>543</v>
      </c>
      <c r="O43" s="56" t="s">
        <v>156</v>
      </c>
      <c r="R43" s="158" t="s">
        <v>244</v>
      </c>
    </row>
    <row r="44" spans="1:18">
      <c r="A44" s="508" t="s">
        <v>544</v>
      </c>
      <c r="R44" s="158" t="s">
        <v>245</v>
      </c>
    </row>
    <row r="45" spans="1:18">
      <c r="A45" s="508" t="s">
        <v>545</v>
      </c>
      <c r="R45" s="158" t="s">
        <v>246</v>
      </c>
    </row>
    <row r="46" spans="1:18">
      <c r="A46" s="508" t="s">
        <v>546</v>
      </c>
      <c r="R46" s="158" t="s">
        <v>247</v>
      </c>
    </row>
    <row r="47" spans="1:18">
      <c r="A47" s="508" t="s">
        <v>547</v>
      </c>
      <c r="R47" s="158" t="s">
        <v>248</v>
      </c>
    </row>
    <row r="48" spans="1:18">
      <c r="A48" s="508" t="s">
        <v>548</v>
      </c>
      <c r="R48" s="158" t="s">
        <v>249</v>
      </c>
    </row>
    <row r="49" spans="1:18">
      <c r="A49" s="508" t="s">
        <v>549</v>
      </c>
      <c r="R49" s="158" t="s">
        <v>250</v>
      </c>
    </row>
    <row r="50" spans="1:18">
      <c r="A50" s="508" t="s">
        <v>550</v>
      </c>
      <c r="R50" s="158" t="s">
        <v>251</v>
      </c>
    </row>
    <row r="51" spans="1:18">
      <c r="A51" s="508" t="s">
        <v>551</v>
      </c>
      <c r="R51" s="158" t="s">
        <v>252</v>
      </c>
    </row>
    <row r="52" spans="1:18">
      <c r="A52" s="508" t="s">
        <v>552</v>
      </c>
      <c r="R52" s="158" t="s">
        <v>253</v>
      </c>
    </row>
    <row r="53" spans="1:18">
      <c r="A53" s="508" t="s">
        <v>553</v>
      </c>
      <c r="R53" s="158" t="s">
        <v>254</v>
      </c>
    </row>
    <row r="54" spans="1:18">
      <c r="A54" s="508" t="s">
        <v>554</v>
      </c>
      <c r="R54" s="158" t="s">
        <v>255</v>
      </c>
    </row>
    <row r="55" spans="1:18">
      <c r="A55" s="508" t="s">
        <v>555</v>
      </c>
      <c r="R55" s="158" t="s">
        <v>256</v>
      </c>
    </row>
    <row r="56" spans="1:18">
      <c r="A56" s="508" t="s">
        <v>556</v>
      </c>
      <c r="R56" s="158" t="s">
        <v>257</v>
      </c>
    </row>
    <row r="57" spans="1:18">
      <c r="A57" s="508" t="s">
        <v>557</v>
      </c>
      <c r="R57" s="158" t="s">
        <v>258</v>
      </c>
    </row>
    <row r="58" spans="1:18">
      <c r="A58" s="508" t="s">
        <v>558</v>
      </c>
      <c r="R58" s="158" t="s">
        <v>259</v>
      </c>
    </row>
    <row r="59" spans="1:18">
      <c r="A59" s="508" t="s">
        <v>559</v>
      </c>
      <c r="R59" s="158" t="s">
        <v>260</v>
      </c>
    </row>
    <row r="60" spans="1:18">
      <c r="A60" s="508" t="s">
        <v>560</v>
      </c>
      <c r="R60" s="158" t="s">
        <v>261</v>
      </c>
    </row>
    <row r="61" spans="1:18">
      <c r="A61" s="508" t="s">
        <v>561</v>
      </c>
      <c r="R61" s="158" t="s">
        <v>262</v>
      </c>
    </row>
    <row r="62" spans="1:18">
      <c r="A62" s="508" t="s">
        <v>562</v>
      </c>
    </row>
    <row r="63" spans="1:18">
      <c r="A63" s="508" t="s">
        <v>563</v>
      </c>
    </row>
    <row r="64" spans="1:18">
      <c r="A64" s="508" t="s">
        <v>564</v>
      </c>
    </row>
    <row r="65" spans="1:1">
      <c r="A65" s="508" t="s">
        <v>565</v>
      </c>
    </row>
    <row r="66" spans="1:1">
      <c r="A66" s="508" t="s">
        <v>566</v>
      </c>
    </row>
    <row r="67" spans="1:1">
      <c r="A67" s="508" t="s">
        <v>567</v>
      </c>
    </row>
    <row r="68" spans="1:1">
      <c r="A68" s="508" t="s">
        <v>568</v>
      </c>
    </row>
    <row r="69" spans="1:1">
      <c r="A69" s="508" t="s">
        <v>569</v>
      </c>
    </row>
    <row r="70" spans="1:1">
      <c r="A70" s="508" t="s">
        <v>570</v>
      </c>
    </row>
    <row r="71" spans="1:1">
      <c r="A71" s="508" t="s">
        <v>571</v>
      </c>
    </row>
    <row r="72" spans="1:1">
      <c r="A72" s="508" t="s">
        <v>572</v>
      </c>
    </row>
    <row r="73" spans="1:1">
      <c r="A73" s="508" t="s">
        <v>573</v>
      </c>
    </row>
    <row r="74" spans="1:1">
      <c r="A74" s="508" t="s">
        <v>574</v>
      </c>
    </row>
    <row r="75" spans="1:1">
      <c r="A75" s="508" t="s">
        <v>575</v>
      </c>
    </row>
    <row r="76" spans="1:1">
      <c r="A76" s="508" t="s">
        <v>576</v>
      </c>
    </row>
    <row r="77" spans="1:1">
      <c r="A77" s="508" t="s">
        <v>577</v>
      </c>
    </row>
    <row r="78" spans="1:1">
      <c r="A78" s="508" t="s">
        <v>578</v>
      </c>
    </row>
    <row r="79" spans="1:1">
      <c r="A79" s="508" t="s">
        <v>579</v>
      </c>
    </row>
    <row r="80" spans="1:1">
      <c r="A80" s="508" t="s">
        <v>580</v>
      </c>
    </row>
    <row r="81" spans="1:1">
      <c r="A81" s="508" t="s">
        <v>581</v>
      </c>
    </row>
    <row r="82" spans="1:1">
      <c r="A82" s="508" t="s">
        <v>582</v>
      </c>
    </row>
    <row r="83" spans="1:1">
      <c r="A83" s="508" t="s">
        <v>583</v>
      </c>
    </row>
    <row r="84" spans="1:1">
      <c r="A84" s="508" t="s">
        <v>584</v>
      </c>
    </row>
    <row r="85" spans="1:1">
      <c r="A85" s="508" t="s">
        <v>585</v>
      </c>
    </row>
    <row r="86" spans="1:1">
      <c r="A86" s="508" t="s">
        <v>586</v>
      </c>
    </row>
    <row r="87" spans="1:1">
      <c r="A87" s="508" t="s">
        <v>587</v>
      </c>
    </row>
  </sheetData>
  <sheetProtection formatColumns="0" formatRows="0"/>
  <mergeCells count="1">
    <mergeCell ref="AD1:AE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3:AP166"/>
  <sheetViews>
    <sheetView showGridLines="0" zoomScale="85" zoomScaleNormal="85" workbookViewId="0"/>
  </sheetViews>
  <sheetFormatPr defaultRowHeight="15"/>
  <cols>
    <col min="1" max="1" width="27.5703125" style="46" bestFit="1" customWidth="1"/>
    <col min="2" max="3" width="10" style="46" customWidth="1"/>
    <col min="4" max="4" width="10.140625" style="46" bestFit="1" customWidth="1"/>
    <col min="5" max="5" width="20" style="46" customWidth="1"/>
    <col min="6" max="6" width="16.42578125" style="46" customWidth="1"/>
    <col min="7" max="7" width="15.28515625" style="46" customWidth="1"/>
    <col min="8" max="9" width="20.7109375" style="46" customWidth="1"/>
    <col min="10" max="10" width="24.28515625" style="46" customWidth="1"/>
    <col min="11" max="11" width="11.85546875" style="46" bestFit="1" customWidth="1"/>
    <col min="12" max="12" width="7.7109375" style="46" customWidth="1"/>
    <col min="13" max="13" width="32.42578125" style="46" customWidth="1"/>
    <col min="14" max="14" width="9.140625" style="46"/>
    <col min="15" max="20" width="9.85546875" style="46" customWidth="1"/>
    <col min="21" max="21" width="9.85546875" style="155" customWidth="1"/>
    <col min="22" max="24" width="9.85546875" style="46" customWidth="1"/>
    <col min="25" max="16384" width="9.140625" style="46"/>
  </cols>
  <sheetData>
    <row r="3" spans="1:23">
      <c r="A3" s="17" t="s">
        <v>104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54"/>
      <c r="V3" s="17"/>
      <c r="W3" s="17"/>
    </row>
    <row r="5" spans="1:23" s="63" customFormat="1" ht="18.75">
      <c r="A5" s="62"/>
      <c r="C5" s="64"/>
      <c r="D5" s="164"/>
      <c r="E5" s="166"/>
      <c r="F5" s="144"/>
      <c r="G5" s="167"/>
      <c r="I5" s="165"/>
      <c r="L5" s="151"/>
    </row>
    <row r="7" spans="1:23">
      <c r="A7" s="17" t="s">
        <v>105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54"/>
      <c r="V7" s="17"/>
      <c r="W7" s="17"/>
    </row>
    <row r="9" spans="1:23" ht="15" customHeight="1">
      <c r="D9" s="145"/>
      <c r="E9" s="147"/>
    </row>
    <row r="11" spans="1:23">
      <c r="A11" s="17" t="s">
        <v>418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54"/>
      <c r="V11" s="17"/>
      <c r="W11" s="17"/>
    </row>
    <row r="13" spans="1:23" s="66" customFormat="1" ht="15" customHeight="1">
      <c r="C13" s="94"/>
      <c r="D13" s="145"/>
      <c r="E13" s="146"/>
      <c r="F13" s="594"/>
      <c r="U13" s="152"/>
    </row>
    <row r="17" spans="1:42">
      <c r="A17" s="17" t="s">
        <v>340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54"/>
      <c r="V17" s="17"/>
      <c r="W17" s="17"/>
    </row>
    <row r="19" spans="1:42" ht="18.75" customHeight="1">
      <c r="D19" s="708" t="s">
        <v>26</v>
      </c>
      <c r="E19" s="686" t="str">
        <f>IF(ISERROR(INDEX(activity,MATCH(D19,List01_N_activity,0))),"",INDEX(activity,MATCH(D19,List01_N_activity,0)))</f>
        <v>Обработка твердых коммунальных отходов</v>
      </c>
      <c r="F19" s="687" t="str">
        <f ca="1">IF(ISERROR(INDEX(activity,MATCH(D19,List01_N_activity,0))),"",OFFSET(INDEX(activity,MATCH(D19,List01_N_activity,0)),,1))</f>
        <v>Тариф на обработку твердых коммунальных отходов</v>
      </c>
      <c r="G19" s="712">
        <v>1</v>
      </c>
      <c r="H19" s="705">
        <f>'Перечень тарифов'!I19</f>
        <v>0</v>
      </c>
      <c r="I19" s="243"/>
      <c r="J19" s="734" t="s">
        <v>18</v>
      </c>
      <c r="K19" s="734" t="s">
        <v>18</v>
      </c>
      <c r="L19" s="208"/>
      <c r="M19" s="717" t="s">
        <v>26</v>
      </c>
      <c r="N19" s="819" t="s">
        <v>171</v>
      </c>
      <c r="O19" s="245"/>
      <c r="P19" s="820" t="s">
        <v>18</v>
      </c>
      <c r="Q19" s="820" t="s">
        <v>18</v>
      </c>
      <c r="R19" s="210"/>
      <c r="S19" s="717" t="s">
        <v>26</v>
      </c>
      <c r="T19" s="819"/>
      <c r="U19" s="205"/>
      <c r="V19" s="719" t="s">
        <v>26</v>
      </c>
      <c r="W19" s="812"/>
      <c r="X19" s="208"/>
      <c r="Y19" s="717" t="s">
        <v>26</v>
      </c>
      <c r="Z19" s="808"/>
      <c r="AA19" s="707"/>
      <c r="AB19" s="248"/>
      <c r="AC19" s="734" t="s">
        <v>18</v>
      </c>
      <c r="AD19" s="734" t="s">
        <v>19</v>
      </c>
      <c r="AE19" s="208"/>
      <c r="AF19" s="717" t="s">
        <v>26</v>
      </c>
      <c r="AG19" s="806"/>
      <c r="AH19" s="253"/>
      <c r="AI19" s="734" t="s">
        <v>18</v>
      </c>
      <c r="AJ19" s="734" t="s">
        <v>19</v>
      </c>
      <c r="AK19" s="185"/>
      <c r="AL19" s="184" t="s">
        <v>26</v>
      </c>
      <c r="AM19" s="198"/>
      <c r="AN19" s="321"/>
      <c r="AO19" s="190"/>
      <c r="AP19" s="156" t="s">
        <v>356</v>
      </c>
    </row>
    <row r="20" spans="1:42" ht="18.75">
      <c r="D20" s="708"/>
      <c r="E20" s="686"/>
      <c r="F20" s="687"/>
      <c r="G20" s="712"/>
      <c r="H20" s="686"/>
      <c r="I20" s="240"/>
      <c r="J20" s="735"/>
      <c r="K20" s="735"/>
      <c r="L20" s="209"/>
      <c r="M20" s="717"/>
      <c r="N20" s="819"/>
      <c r="O20" s="245"/>
      <c r="P20" s="821"/>
      <c r="Q20" s="821"/>
      <c r="R20" s="211"/>
      <c r="S20" s="717"/>
      <c r="T20" s="819"/>
      <c r="U20" s="206"/>
      <c r="V20" s="719"/>
      <c r="W20" s="812"/>
      <c r="X20" s="209"/>
      <c r="Y20" s="717"/>
      <c r="Z20" s="808"/>
      <c r="AA20" s="707"/>
      <c r="AB20" s="248"/>
      <c r="AC20" s="735"/>
      <c r="AD20" s="735"/>
      <c r="AE20" s="209"/>
      <c r="AF20" s="717"/>
      <c r="AG20" s="807"/>
      <c r="AH20" s="251"/>
      <c r="AI20" s="736"/>
      <c r="AJ20" s="736"/>
      <c r="AK20" s="191"/>
      <c r="AL20" s="189"/>
      <c r="AM20" s="681" t="s">
        <v>312</v>
      </c>
      <c r="AN20" s="682"/>
      <c r="AO20" s="190"/>
      <c r="AP20" s="156" t="s">
        <v>350</v>
      </c>
    </row>
    <row r="21" spans="1:42" ht="18.75">
      <c r="D21" s="708"/>
      <c r="E21" s="686"/>
      <c r="F21" s="687"/>
      <c r="G21" s="712"/>
      <c r="H21" s="686"/>
      <c r="I21" s="240"/>
      <c r="J21" s="735"/>
      <c r="K21" s="735"/>
      <c r="L21" s="209"/>
      <c r="M21" s="717"/>
      <c r="N21" s="819"/>
      <c r="O21" s="245"/>
      <c r="P21" s="821"/>
      <c r="Q21" s="821"/>
      <c r="R21" s="211"/>
      <c r="S21" s="717"/>
      <c r="T21" s="819"/>
      <c r="U21" s="206"/>
      <c r="V21" s="719"/>
      <c r="W21" s="812"/>
      <c r="X21" s="209"/>
      <c r="Y21" s="717"/>
      <c r="Z21" s="808"/>
      <c r="AA21" s="707"/>
      <c r="AB21" s="248"/>
      <c r="AC21" s="736"/>
      <c r="AD21" s="736"/>
      <c r="AE21" s="188"/>
      <c r="AF21" s="189"/>
      <c r="AG21" s="681" t="s">
        <v>314</v>
      </c>
      <c r="AH21" s="681"/>
      <c r="AI21" s="681"/>
      <c r="AJ21" s="681"/>
      <c r="AK21" s="681"/>
      <c r="AL21" s="681"/>
      <c r="AM21" s="681"/>
      <c r="AN21" s="682"/>
      <c r="AO21" s="190"/>
      <c r="AP21" s="156" t="s">
        <v>350</v>
      </c>
    </row>
    <row r="22" spans="1:42" ht="18.75">
      <c r="D22" s="708"/>
      <c r="E22" s="686"/>
      <c r="F22" s="687"/>
      <c r="G22" s="712"/>
      <c r="H22" s="686"/>
      <c r="I22" s="240"/>
      <c r="J22" s="735"/>
      <c r="K22" s="735"/>
      <c r="L22" s="209"/>
      <c r="M22" s="717"/>
      <c r="N22" s="819"/>
      <c r="O22" s="245"/>
      <c r="P22" s="821"/>
      <c r="Q22" s="821"/>
      <c r="R22" s="211"/>
      <c r="S22" s="717"/>
      <c r="T22" s="819"/>
      <c r="U22" s="206"/>
      <c r="V22" s="719"/>
      <c r="W22" s="812"/>
      <c r="X22" s="192"/>
      <c r="Y22" s="189"/>
      <c r="Z22" s="681" t="s">
        <v>315</v>
      </c>
      <c r="AA22" s="681"/>
      <c r="AB22" s="250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200"/>
      <c r="AO22" s="190"/>
      <c r="AP22" s="156" t="s">
        <v>350</v>
      </c>
    </row>
    <row r="23" spans="1:42" ht="18.75">
      <c r="D23" s="708"/>
      <c r="E23" s="686"/>
      <c r="F23" s="687"/>
      <c r="G23" s="712"/>
      <c r="H23" s="686"/>
      <c r="I23" s="240"/>
      <c r="J23" s="735"/>
      <c r="K23" s="735"/>
      <c r="L23" s="209"/>
      <c r="M23" s="717"/>
      <c r="N23" s="819"/>
      <c r="O23" s="245"/>
      <c r="P23" s="821"/>
      <c r="Q23" s="821"/>
      <c r="R23" s="211"/>
      <c r="S23" s="717"/>
      <c r="T23" s="819"/>
      <c r="U23" s="207"/>
      <c r="V23" s="189"/>
      <c r="W23" s="681" t="s">
        <v>316</v>
      </c>
      <c r="X23" s="681"/>
      <c r="Y23" s="681"/>
      <c r="Z23" s="681"/>
      <c r="AA23" s="681"/>
      <c r="AB23" s="234"/>
      <c r="AC23" s="199"/>
      <c r="AD23" s="199"/>
      <c r="AE23" s="199"/>
      <c r="AF23" s="199"/>
      <c r="AG23" s="199"/>
      <c r="AH23" s="199"/>
      <c r="AI23" s="199"/>
      <c r="AJ23" s="199"/>
      <c r="AK23" s="199"/>
      <c r="AL23" s="199"/>
      <c r="AM23" s="199"/>
      <c r="AN23" s="200"/>
      <c r="AO23" s="190"/>
      <c r="AP23" s="156" t="s">
        <v>350</v>
      </c>
    </row>
    <row r="24" spans="1:42" ht="18.75">
      <c r="D24" s="708"/>
      <c r="E24" s="686"/>
      <c r="F24" s="687"/>
      <c r="G24" s="712"/>
      <c r="H24" s="686"/>
      <c r="I24" s="240"/>
      <c r="J24" s="735"/>
      <c r="K24" s="735"/>
      <c r="L24" s="209"/>
      <c r="M24" s="717"/>
      <c r="N24" s="819"/>
      <c r="O24" s="246"/>
      <c r="P24" s="822"/>
      <c r="Q24" s="822"/>
      <c r="R24" s="192"/>
      <c r="S24" s="183"/>
      <c r="T24" s="681" t="s">
        <v>317</v>
      </c>
      <c r="U24" s="681"/>
      <c r="V24" s="681"/>
      <c r="W24" s="681"/>
      <c r="X24" s="681"/>
      <c r="Y24" s="681"/>
      <c r="Z24" s="681"/>
      <c r="AA24" s="681"/>
      <c r="AB24" s="681"/>
      <c r="AC24" s="681"/>
      <c r="AD24" s="681"/>
      <c r="AE24" s="681"/>
      <c r="AF24" s="681"/>
      <c r="AG24" s="681"/>
      <c r="AH24" s="681"/>
      <c r="AI24" s="681"/>
      <c r="AJ24" s="681"/>
      <c r="AK24" s="681"/>
      <c r="AL24" s="681"/>
      <c r="AM24" s="681"/>
      <c r="AN24" s="682"/>
      <c r="AO24" s="190"/>
      <c r="AP24" s="156" t="s">
        <v>350</v>
      </c>
    </row>
    <row r="25" spans="1:42" ht="18.75">
      <c r="D25" s="708"/>
      <c r="E25" s="686"/>
      <c r="F25" s="687"/>
      <c r="G25" s="713"/>
      <c r="H25" s="710"/>
      <c r="I25" s="240"/>
      <c r="J25" s="735"/>
      <c r="K25" s="735"/>
      <c r="L25" s="186"/>
      <c r="M25" s="187"/>
      <c r="N25" s="714" t="s">
        <v>318</v>
      </c>
      <c r="O25" s="714"/>
      <c r="P25" s="714"/>
      <c r="Q25" s="714"/>
      <c r="R25" s="714"/>
      <c r="S25" s="714"/>
      <c r="T25" s="714"/>
      <c r="U25" s="714"/>
      <c r="V25" s="714"/>
      <c r="W25" s="714"/>
      <c r="X25" s="714"/>
      <c r="Y25" s="714"/>
      <c r="Z25" s="714"/>
      <c r="AA25" s="714"/>
      <c r="AB25" s="714"/>
      <c r="AC25" s="714"/>
      <c r="AD25" s="714"/>
      <c r="AE25" s="714"/>
      <c r="AF25" s="714"/>
      <c r="AG25" s="714"/>
      <c r="AH25" s="714"/>
      <c r="AI25" s="714"/>
      <c r="AJ25" s="714"/>
      <c r="AK25" s="714"/>
      <c r="AL25" s="714"/>
      <c r="AM25" s="714"/>
      <c r="AN25" s="715"/>
      <c r="AO25" s="190"/>
      <c r="AP25" s="156" t="s">
        <v>350</v>
      </c>
    </row>
    <row r="26" spans="1:42" s="204" customFormat="1" ht="0.75" customHeight="1">
      <c r="D26" s="709"/>
      <c r="E26" s="710"/>
      <c r="F26" s="711"/>
      <c r="G26" s="221"/>
      <c r="H26" s="222"/>
      <c r="I26" s="244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3"/>
      <c r="AP26" s="217" t="s">
        <v>351</v>
      </c>
    </row>
    <row r="27" spans="1:42"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28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H27" s="229"/>
    </row>
    <row r="28" spans="1:42">
      <c r="A28" s="17" t="s">
        <v>341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54"/>
      <c r="V28" s="17"/>
      <c r="W28" s="17"/>
      <c r="AH28" s="229"/>
    </row>
    <row r="29" spans="1:42">
      <c r="AH29" s="229"/>
    </row>
    <row r="30" spans="1:42" ht="18.75" customHeight="1">
      <c r="G30" s="823">
        <v>1</v>
      </c>
      <c r="H30" s="705">
        <f>'Перечень тарифов'!I30</f>
        <v>0</v>
      </c>
      <c r="I30" s="255"/>
      <c r="J30" s="734" t="s">
        <v>18</v>
      </c>
      <c r="K30" s="734" t="s">
        <v>18</v>
      </c>
      <c r="L30" s="257"/>
      <c r="M30" s="717" t="s">
        <v>26</v>
      </c>
      <c r="N30" s="819" t="s">
        <v>171</v>
      </c>
      <c r="O30" s="245"/>
      <c r="P30" s="820" t="s">
        <v>18</v>
      </c>
      <c r="Q30" s="820" t="s">
        <v>18</v>
      </c>
      <c r="R30" s="210"/>
      <c r="S30" s="717" t="s">
        <v>26</v>
      </c>
      <c r="T30" s="819"/>
      <c r="U30" s="205"/>
      <c r="V30" s="719" t="s">
        <v>26</v>
      </c>
      <c r="W30" s="812"/>
      <c r="X30" s="208"/>
      <c r="Y30" s="717" t="s">
        <v>26</v>
      </c>
      <c r="Z30" s="808"/>
      <c r="AA30" s="707"/>
      <c r="AB30" s="248"/>
      <c r="AC30" s="734" t="s">
        <v>18</v>
      </c>
      <c r="AD30" s="734" t="s">
        <v>19</v>
      </c>
      <c r="AE30" s="208"/>
      <c r="AF30" s="717" t="s">
        <v>26</v>
      </c>
      <c r="AG30" s="806"/>
      <c r="AH30" s="253"/>
      <c r="AI30" s="734" t="s">
        <v>18</v>
      </c>
      <c r="AJ30" s="734" t="s">
        <v>19</v>
      </c>
      <c r="AK30" s="185"/>
      <c r="AL30" s="184" t="s">
        <v>26</v>
      </c>
      <c r="AM30" s="198"/>
      <c r="AN30" s="321"/>
      <c r="AO30" s="190"/>
      <c r="AP30" s="156" t="s">
        <v>356</v>
      </c>
    </row>
    <row r="31" spans="1:42" ht="18.75">
      <c r="G31" s="823"/>
      <c r="H31" s="686"/>
      <c r="I31" s="256"/>
      <c r="J31" s="735"/>
      <c r="K31" s="735"/>
      <c r="L31" s="212"/>
      <c r="M31" s="717"/>
      <c r="N31" s="819"/>
      <c r="O31" s="245"/>
      <c r="P31" s="821"/>
      <c r="Q31" s="821"/>
      <c r="R31" s="211"/>
      <c r="S31" s="717"/>
      <c r="T31" s="819"/>
      <c r="U31" s="206"/>
      <c r="V31" s="719"/>
      <c r="W31" s="812"/>
      <c r="X31" s="209"/>
      <c r="Y31" s="717"/>
      <c r="Z31" s="808"/>
      <c r="AA31" s="707"/>
      <c r="AB31" s="248"/>
      <c r="AC31" s="735"/>
      <c r="AD31" s="735"/>
      <c r="AE31" s="209"/>
      <c r="AF31" s="717"/>
      <c r="AG31" s="807"/>
      <c r="AH31" s="251"/>
      <c r="AI31" s="736"/>
      <c r="AJ31" s="736"/>
      <c r="AK31" s="191"/>
      <c r="AL31" s="189"/>
      <c r="AM31" s="681" t="s">
        <v>312</v>
      </c>
      <c r="AN31" s="682"/>
      <c r="AO31" s="190"/>
      <c r="AP31" s="156" t="s">
        <v>350</v>
      </c>
    </row>
    <row r="32" spans="1:42" ht="18.75">
      <c r="G32" s="823"/>
      <c r="H32" s="686"/>
      <c r="I32" s="256"/>
      <c r="J32" s="735"/>
      <c r="K32" s="735"/>
      <c r="L32" s="212"/>
      <c r="M32" s="717"/>
      <c r="N32" s="819"/>
      <c r="O32" s="245"/>
      <c r="P32" s="821"/>
      <c r="Q32" s="821"/>
      <c r="R32" s="211"/>
      <c r="S32" s="717"/>
      <c r="T32" s="819"/>
      <c r="U32" s="206"/>
      <c r="V32" s="719"/>
      <c r="W32" s="812"/>
      <c r="X32" s="209"/>
      <c r="Y32" s="717"/>
      <c r="Z32" s="808"/>
      <c r="AA32" s="707"/>
      <c r="AB32" s="248"/>
      <c r="AC32" s="736"/>
      <c r="AD32" s="736"/>
      <c r="AE32" s="188"/>
      <c r="AF32" s="189"/>
      <c r="AG32" s="681" t="s">
        <v>314</v>
      </c>
      <c r="AH32" s="681"/>
      <c r="AI32" s="681"/>
      <c r="AJ32" s="681"/>
      <c r="AK32" s="681"/>
      <c r="AL32" s="681"/>
      <c r="AM32" s="681"/>
      <c r="AN32" s="682"/>
      <c r="AO32" s="190"/>
      <c r="AP32" s="156" t="s">
        <v>350</v>
      </c>
    </row>
    <row r="33" spans="1:42" ht="18.75">
      <c r="G33" s="823"/>
      <c r="H33" s="686"/>
      <c r="I33" s="256"/>
      <c r="J33" s="735"/>
      <c r="K33" s="735"/>
      <c r="L33" s="212"/>
      <c r="M33" s="717"/>
      <c r="N33" s="819"/>
      <c r="O33" s="245"/>
      <c r="P33" s="821"/>
      <c r="Q33" s="821"/>
      <c r="R33" s="211"/>
      <c r="S33" s="717"/>
      <c r="T33" s="819"/>
      <c r="U33" s="206"/>
      <c r="V33" s="719"/>
      <c r="W33" s="812"/>
      <c r="X33" s="192"/>
      <c r="Y33" s="189"/>
      <c r="Z33" s="681" t="s">
        <v>315</v>
      </c>
      <c r="AA33" s="681"/>
      <c r="AB33" s="250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200"/>
      <c r="AO33" s="190"/>
      <c r="AP33" s="156" t="s">
        <v>350</v>
      </c>
    </row>
    <row r="34" spans="1:42" ht="18.75">
      <c r="G34" s="823"/>
      <c r="H34" s="686"/>
      <c r="I34" s="256"/>
      <c r="J34" s="735"/>
      <c r="K34" s="735"/>
      <c r="L34" s="212"/>
      <c r="M34" s="717"/>
      <c r="N34" s="819"/>
      <c r="O34" s="245"/>
      <c r="P34" s="821"/>
      <c r="Q34" s="821"/>
      <c r="R34" s="211"/>
      <c r="S34" s="717"/>
      <c r="T34" s="819"/>
      <c r="U34" s="207"/>
      <c r="V34" s="189"/>
      <c r="W34" s="681" t="s">
        <v>316</v>
      </c>
      <c r="X34" s="681"/>
      <c r="Y34" s="681"/>
      <c r="Z34" s="681"/>
      <c r="AA34" s="681"/>
      <c r="AB34" s="234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200"/>
      <c r="AO34" s="190"/>
      <c r="AP34" s="156" t="s">
        <v>350</v>
      </c>
    </row>
    <row r="35" spans="1:42" ht="18.75">
      <c r="G35" s="823"/>
      <c r="H35" s="686"/>
      <c r="I35" s="256"/>
      <c r="J35" s="735"/>
      <c r="K35" s="735"/>
      <c r="L35" s="212"/>
      <c r="M35" s="717"/>
      <c r="N35" s="819"/>
      <c r="O35" s="246"/>
      <c r="P35" s="822"/>
      <c r="Q35" s="822"/>
      <c r="R35" s="192"/>
      <c r="S35" s="183"/>
      <c r="T35" s="681" t="s">
        <v>317</v>
      </c>
      <c r="U35" s="681"/>
      <c r="V35" s="681"/>
      <c r="W35" s="681"/>
      <c r="X35" s="681"/>
      <c r="Y35" s="681"/>
      <c r="Z35" s="681"/>
      <c r="AA35" s="681"/>
      <c r="AB35" s="681"/>
      <c r="AC35" s="681"/>
      <c r="AD35" s="681"/>
      <c r="AE35" s="681"/>
      <c r="AF35" s="681"/>
      <c r="AG35" s="681"/>
      <c r="AH35" s="681"/>
      <c r="AI35" s="681"/>
      <c r="AJ35" s="681"/>
      <c r="AK35" s="681"/>
      <c r="AL35" s="681"/>
      <c r="AM35" s="681"/>
      <c r="AN35" s="682"/>
      <c r="AO35" s="190"/>
      <c r="AP35" s="156" t="s">
        <v>350</v>
      </c>
    </row>
    <row r="36" spans="1:42" ht="18.75">
      <c r="G36" s="823"/>
      <c r="H36" s="686"/>
      <c r="I36" s="256"/>
      <c r="J36" s="735"/>
      <c r="K36" s="735"/>
      <c r="L36" s="258"/>
      <c r="M36" s="189"/>
      <c r="N36" s="681" t="s">
        <v>318</v>
      </c>
      <c r="O36" s="681"/>
      <c r="P36" s="681"/>
      <c r="Q36" s="681"/>
      <c r="R36" s="681"/>
      <c r="S36" s="681"/>
      <c r="T36" s="681"/>
      <c r="U36" s="681"/>
      <c r="V36" s="681"/>
      <c r="W36" s="681"/>
      <c r="X36" s="681"/>
      <c r="Y36" s="681"/>
      <c r="Z36" s="681"/>
      <c r="AA36" s="681"/>
      <c r="AB36" s="681"/>
      <c r="AC36" s="681"/>
      <c r="AD36" s="681"/>
      <c r="AE36" s="681"/>
      <c r="AF36" s="681"/>
      <c r="AG36" s="681"/>
      <c r="AH36" s="681"/>
      <c r="AI36" s="681"/>
      <c r="AJ36" s="681"/>
      <c r="AK36" s="681"/>
      <c r="AL36" s="681"/>
      <c r="AM36" s="681"/>
      <c r="AN36" s="682"/>
      <c r="AO36" s="190"/>
      <c r="AP36" s="156" t="s">
        <v>350</v>
      </c>
    </row>
    <row r="37" spans="1:42">
      <c r="AH37" s="229"/>
    </row>
    <row r="38" spans="1:42">
      <c r="A38" s="17" t="s">
        <v>342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54"/>
      <c r="V38" s="17"/>
      <c r="W38" s="17"/>
      <c r="AH38" s="229"/>
    </row>
    <row r="39" spans="1:42">
      <c r="AH39" s="229"/>
    </row>
    <row r="40" spans="1:42" ht="18.75" customHeight="1">
      <c r="L40" s="212"/>
      <c r="M40" s="717" t="s">
        <v>26</v>
      </c>
      <c r="N40" s="819" t="s">
        <v>171</v>
      </c>
      <c r="O40" s="245"/>
      <c r="P40" s="820" t="s">
        <v>18</v>
      </c>
      <c r="Q40" s="820" t="s">
        <v>18</v>
      </c>
      <c r="R40" s="210"/>
      <c r="S40" s="717" t="s">
        <v>26</v>
      </c>
      <c r="T40" s="819"/>
      <c r="U40" s="205"/>
      <c r="V40" s="719" t="s">
        <v>26</v>
      </c>
      <c r="W40" s="812"/>
      <c r="X40" s="208"/>
      <c r="Y40" s="717" t="s">
        <v>26</v>
      </c>
      <c r="Z40" s="808"/>
      <c r="AA40" s="707"/>
      <c r="AB40" s="248"/>
      <c r="AC40" s="734" t="s">
        <v>18</v>
      </c>
      <c r="AD40" s="734" t="s">
        <v>19</v>
      </c>
      <c r="AE40" s="208"/>
      <c r="AF40" s="717" t="s">
        <v>26</v>
      </c>
      <c r="AG40" s="806"/>
      <c r="AH40" s="253"/>
      <c r="AI40" s="734" t="s">
        <v>18</v>
      </c>
      <c r="AJ40" s="734" t="s">
        <v>19</v>
      </c>
      <c r="AK40" s="185"/>
      <c r="AL40" s="184" t="s">
        <v>26</v>
      </c>
      <c r="AM40" s="198"/>
      <c r="AN40" s="321"/>
      <c r="AO40" s="190"/>
      <c r="AP40" s="156" t="s">
        <v>356</v>
      </c>
    </row>
    <row r="41" spans="1:42" ht="18.75">
      <c r="L41" s="212"/>
      <c r="M41" s="717"/>
      <c r="N41" s="819"/>
      <c r="O41" s="245"/>
      <c r="P41" s="821"/>
      <c r="Q41" s="821"/>
      <c r="R41" s="211"/>
      <c r="S41" s="717"/>
      <c r="T41" s="819"/>
      <c r="U41" s="206"/>
      <c r="V41" s="719"/>
      <c r="W41" s="812"/>
      <c r="X41" s="209"/>
      <c r="Y41" s="717"/>
      <c r="Z41" s="808"/>
      <c r="AA41" s="707"/>
      <c r="AB41" s="248"/>
      <c r="AC41" s="735"/>
      <c r="AD41" s="735"/>
      <c r="AE41" s="209"/>
      <c r="AF41" s="717"/>
      <c r="AG41" s="807"/>
      <c r="AH41" s="251"/>
      <c r="AI41" s="736"/>
      <c r="AJ41" s="736"/>
      <c r="AK41" s="191"/>
      <c r="AL41" s="189"/>
      <c r="AM41" s="681" t="s">
        <v>312</v>
      </c>
      <c r="AN41" s="682"/>
      <c r="AO41" s="190"/>
      <c r="AP41" s="156" t="s">
        <v>350</v>
      </c>
    </row>
    <row r="42" spans="1:42" ht="18.75">
      <c r="L42" s="212"/>
      <c r="M42" s="717"/>
      <c r="N42" s="819"/>
      <c r="O42" s="245"/>
      <c r="P42" s="821"/>
      <c r="Q42" s="821"/>
      <c r="R42" s="211"/>
      <c r="S42" s="717"/>
      <c r="T42" s="819"/>
      <c r="U42" s="206"/>
      <c r="V42" s="719"/>
      <c r="W42" s="812"/>
      <c r="X42" s="209"/>
      <c r="Y42" s="717"/>
      <c r="Z42" s="808"/>
      <c r="AA42" s="707"/>
      <c r="AB42" s="248"/>
      <c r="AC42" s="736"/>
      <c r="AD42" s="736"/>
      <c r="AE42" s="188"/>
      <c r="AF42" s="189"/>
      <c r="AG42" s="681" t="s">
        <v>314</v>
      </c>
      <c r="AH42" s="681"/>
      <c r="AI42" s="681"/>
      <c r="AJ42" s="681"/>
      <c r="AK42" s="681"/>
      <c r="AL42" s="681"/>
      <c r="AM42" s="681"/>
      <c r="AN42" s="682"/>
      <c r="AO42" s="190"/>
      <c r="AP42" s="156" t="s">
        <v>350</v>
      </c>
    </row>
    <row r="43" spans="1:42" ht="18.75">
      <c r="L43" s="212"/>
      <c r="M43" s="717"/>
      <c r="N43" s="819"/>
      <c r="O43" s="245"/>
      <c r="P43" s="821"/>
      <c r="Q43" s="821"/>
      <c r="R43" s="211"/>
      <c r="S43" s="717"/>
      <c r="T43" s="819"/>
      <c r="U43" s="206"/>
      <c r="V43" s="719"/>
      <c r="W43" s="812"/>
      <c r="X43" s="192"/>
      <c r="Y43" s="189"/>
      <c r="Z43" s="681" t="s">
        <v>315</v>
      </c>
      <c r="AA43" s="681"/>
      <c r="AB43" s="250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200"/>
      <c r="AO43" s="190"/>
      <c r="AP43" s="156" t="s">
        <v>350</v>
      </c>
    </row>
    <row r="44" spans="1:42" ht="18.75">
      <c r="L44" s="212"/>
      <c r="M44" s="717"/>
      <c r="N44" s="819"/>
      <c r="O44" s="245"/>
      <c r="P44" s="821"/>
      <c r="Q44" s="821"/>
      <c r="R44" s="211"/>
      <c r="S44" s="717"/>
      <c r="T44" s="819"/>
      <c r="U44" s="207"/>
      <c r="V44" s="189"/>
      <c r="W44" s="681" t="s">
        <v>316</v>
      </c>
      <c r="X44" s="681"/>
      <c r="Y44" s="681"/>
      <c r="Z44" s="681"/>
      <c r="AA44" s="681"/>
      <c r="AB44" s="234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200"/>
      <c r="AO44" s="190"/>
      <c r="AP44" s="156" t="s">
        <v>350</v>
      </c>
    </row>
    <row r="45" spans="1:42" ht="18.75">
      <c r="L45" s="212"/>
      <c r="M45" s="717"/>
      <c r="N45" s="819"/>
      <c r="O45" s="246"/>
      <c r="P45" s="822"/>
      <c r="Q45" s="822"/>
      <c r="R45" s="192"/>
      <c r="S45" s="183"/>
      <c r="T45" s="681" t="s">
        <v>317</v>
      </c>
      <c r="U45" s="681"/>
      <c r="V45" s="681"/>
      <c r="W45" s="681"/>
      <c r="X45" s="681"/>
      <c r="Y45" s="681"/>
      <c r="Z45" s="681"/>
      <c r="AA45" s="681"/>
      <c r="AB45" s="681"/>
      <c r="AC45" s="681"/>
      <c r="AD45" s="681"/>
      <c r="AE45" s="681"/>
      <c r="AF45" s="681"/>
      <c r="AG45" s="681"/>
      <c r="AH45" s="681"/>
      <c r="AI45" s="681"/>
      <c r="AJ45" s="681"/>
      <c r="AK45" s="681"/>
      <c r="AL45" s="681"/>
      <c r="AM45" s="681"/>
      <c r="AN45" s="682"/>
      <c r="AO45" s="190"/>
      <c r="AP45" s="156" t="s">
        <v>350</v>
      </c>
    </row>
    <row r="46" spans="1:42">
      <c r="AH46" s="229"/>
    </row>
    <row r="47" spans="1:42">
      <c r="A47" s="17" t="s">
        <v>343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54"/>
      <c r="V47" s="17"/>
      <c r="W47" s="17"/>
      <c r="AH47" s="229"/>
    </row>
    <row r="48" spans="1:42">
      <c r="AH48" s="229"/>
    </row>
    <row r="49" spans="1:42" ht="18.75" customHeight="1">
      <c r="S49" s="717" t="s">
        <v>26</v>
      </c>
      <c r="T49" s="819"/>
      <c r="U49" s="205"/>
      <c r="V49" s="719" t="s">
        <v>26</v>
      </c>
      <c r="W49" s="812"/>
      <c r="X49" s="208"/>
      <c r="Y49" s="717" t="s">
        <v>26</v>
      </c>
      <c r="Z49" s="808"/>
      <c r="AA49" s="707"/>
      <c r="AB49" s="248"/>
      <c r="AC49" s="734" t="s">
        <v>18</v>
      </c>
      <c r="AD49" s="734" t="s">
        <v>19</v>
      </c>
      <c r="AE49" s="208"/>
      <c r="AF49" s="717" t="s">
        <v>26</v>
      </c>
      <c r="AG49" s="806"/>
      <c r="AH49" s="253"/>
      <c r="AI49" s="734" t="s">
        <v>18</v>
      </c>
      <c r="AJ49" s="734" t="s">
        <v>19</v>
      </c>
      <c r="AK49" s="185"/>
      <c r="AL49" s="184" t="s">
        <v>26</v>
      </c>
      <c r="AM49" s="198"/>
      <c r="AN49" s="321"/>
      <c r="AO49" s="190"/>
      <c r="AP49" s="156" t="s">
        <v>356</v>
      </c>
    </row>
    <row r="50" spans="1:42" ht="18.75">
      <c r="S50" s="717"/>
      <c r="T50" s="819"/>
      <c r="U50" s="206"/>
      <c r="V50" s="719"/>
      <c r="W50" s="812"/>
      <c r="X50" s="209"/>
      <c r="Y50" s="717"/>
      <c r="Z50" s="808"/>
      <c r="AA50" s="707"/>
      <c r="AB50" s="248"/>
      <c r="AC50" s="735"/>
      <c r="AD50" s="735"/>
      <c r="AE50" s="209"/>
      <c r="AF50" s="717"/>
      <c r="AG50" s="807"/>
      <c r="AH50" s="251"/>
      <c r="AI50" s="736"/>
      <c r="AJ50" s="736"/>
      <c r="AK50" s="191"/>
      <c r="AL50" s="189"/>
      <c r="AM50" s="681" t="s">
        <v>312</v>
      </c>
      <c r="AN50" s="682"/>
      <c r="AO50" s="190"/>
      <c r="AP50" s="156" t="s">
        <v>350</v>
      </c>
    </row>
    <row r="51" spans="1:42" ht="18.75">
      <c r="S51" s="717"/>
      <c r="T51" s="819"/>
      <c r="U51" s="206"/>
      <c r="V51" s="719"/>
      <c r="W51" s="812"/>
      <c r="X51" s="209"/>
      <c r="Y51" s="717"/>
      <c r="Z51" s="808"/>
      <c r="AA51" s="707"/>
      <c r="AB51" s="248"/>
      <c r="AC51" s="736"/>
      <c r="AD51" s="736"/>
      <c r="AE51" s="188"/>
      <c r="AF51" s="189"/>
      <c r="AG51" s="681" t="s">
        <v>314</v>
      </c>
      <c r="AH51" s="681"/>
      <c r="AI51" s="681"/>
      <c r="AJ51" s="681"/>
      <c r="AK51" s="681"/>
      <c r="AL51" s="681"/>
      <c r="AM51" s="681"/>
      <c r="AN51" s="682"/>
      <c r="AO51" s="190"/>
      <c r="AP51" s="156" t="s">
        <v>350</v>
      </c>
    </row>
    <row r="52" spans="1:42" ht="18.75">
      <c r="S52" s="717"/>
      <c r="T52" s="819"/>
      <c r="U52" s="206"/>
      <c r="V52" s="719"/>
      <c r="W52" s="812"/>
      <c r="X52" s="192"/>
      <c r="Y52" s="189"/>
      <c r="Z52" s="681" t="s">
        <v>315</v>
      </c>
      <c r="AA52" s="681"/>
      <c r="AB52" s="250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200"/>
      <c r="AO52" s="190"/>
      <c r="AP52" s="156" t="s">
        <v>350</v>
      </c>
    </row>
    <row r="53" spans="1:42" ht="18.75">
      <c r="S53" s="717"/>
      <c r="T53" s="819"/>
      <c r="U53" s="207"/>
      <c r="V53" s="189"/>
      <c r="W53" s="681" t="s">
        <v>316</v>
      </c>
      <c r="X53" s="681"/>
      <c r="Y53" s="681"/>
      <c r="Z53" s="681"/>
      <c r="AA53" s="681"/>
      <c r="AB53" s="234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200"/>
      <c r="AO53" s="190"/>
      <c r="AP53" s="156" t="s">
        <v>350</v>
      </c>
    </row>
    <row r="54" spans="1:42">
      <c r="U54" s="151"/>
      <c r="AH54" s="229"/>
    </row>
    <row r="55" spans="1:42">
      <c r="A55" s="17" t="s">
        <v>344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54"/>
      <c r="V55" s="17"/>
      <c r="W55" s="17"/>
      <c r="AH55" s="229"/>
    </row>
    <row r="56" spans="1:42">
      <c r="AH56" s="229"/>
    </row>
    <row r="57" spans="1:42" ht="18.75" customHeight="1">
      <c r="U57" s="254"/>
      <c r="V57" s="719" t="s">
        <v>26</v>
      </c>
      <c r="W57" s="812"/>
      <c r="X57" s="208"/>
      <c r="Y57" s="717" t="s">
        <v>26</v>
      </c>
      <c r="Z57" s="808"/>
      <c r="AA57" s="707"/>
      <c r="AB57" s="248"/>
      <c r="AC57" s="734" t="s">
        <v>18</v>
      </c>
      <c r="AD57" s="734" t="s">
        <v>19</v>
      </c>
      <c r="AE57" s="208"/>
      <c r="AF57" s="717" t="s">
        <v>26</v>
      </c>
      <c r="AG57" s="806"/>
      <c r="AH57" s="253"/>
      <c r="AI57" s="734" t="s">
        <v>18</v>
      </c>
      <c r="AJ57" s="734" t="s">
        <v>19</v>
      </c>
      <c r="AK57" s="185"/>
      <c r="AL57" s="184" t="s">
        <v>26</v>
      </c>
      <c r="AM57" s="198"/>
      <c r="AN57" s="321"/>
      <c r="AO57" s="190"/>
      <c r="AP57" s="156" t="s">
        <v>356</v>
      </c>
    </row>
    <row r="58" spans="1:42" ht="18.75">
      <c r="U58" s="254"/>
      <c r="V58" s="719"/>
      <c r="W58" s="812"/>
      <c r="X58" s="209"/>
      <c r="Y58" s="717"/>
      <c r="Z58" s="808"/>
      <c r="AA58" s="707"/>
      <c r="AB58" s="248"/>
      <c r="AC58" s="735"/>
      <c r="AD58" s="735"/>
      <c r="AE58" s="209"/>
      <c r="AF58" s="717"/>
      <c r="AG58" s="807"/>
      <c r="AH58" s="251"/>
      <c r="AI58" s="736"/>
      <c r="AJ58" s="736"/>
      <c r="AK58" s="191"/>
      <c r="AL58" s="189"/>
      <c r="AM58" s="681" t="s">
        <v>312</v>
      </c>
      <c r="AN58" s="682"/>
      <c r="AO58" s="190"/>
      <c r="AP58" s="156" t="s">
        <v>350</v>
      </c>
    </row>
    <row r="59" spans="1:42" ht="18.75">
      <c r="U59" s="254"/>
      <c r="V59" s="719"/>
      <c r="W59" s="812"/>
      <c r="X59" s="209"/>
      <c r="Y59" s="717"/>
      <c r="Z59" s="808"/>
      <c r="AA59" s="707"/>
      <c r="AB59" s="248"/>
      <c r="AC59" s="736"/>
      <c r="AD59" s="736"/>
      <c r="AE59" s="188"/>
      <c r="AF59" s="189"/>
      <c r="AG59" s="681" t="s">
        <v>314</v>
      </c>
      <c r="AH59" s="681"/>
      <c r="AI59" s="681"/>
      <c r="AJ59" s="681"/>
      <c r="AK59" s="681"/>
      <c r="AL59" s="681"/>
      <c r="AM59" s="681"/>
      <c r="AN59" s="682"/>
      <c r="AO59" s="190"/>
      <c r="AP59" s="156" t="s">
        <v>350</v>
      </c>
    </row>
    <row r="60" spans="1:42" ht="18.75">
      <c r="U60" s="254"/>
      <c r="V60" s="719"/>
      <c r="W60" s="812"/>
      <c r="X60" s="192"/>
      <c r="Y60" s="189"/>
      <c r="Z60" s="681" t="s">
        <v>315</v>
      </c>
      <c r="AA60" s="681"/>
      <c r="AB60" s="250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200"/>
      <c r="AO60" s="190"/>
      <c r="AP60" s="156" t="s">
        <v>350</v>
      </c>
    </row>
    <row r="61" spans="1:42">
      <c r="AH61" s="229"/>
    </row>
    <row r="62" spans="1:42">
      <c r="A62" s="17" t="s">
        <v>345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54"/>
      <c r="V62" s="17"/>
      <c r="W62" s="17"/>
      <c r="AH62" s="229"/>
    </row>
    <row r="63" spans="1:42">
      <c r="AH63" s="229"/>
    </row>
    <row r="64" spans="1:42" ht="18.75" customHeight="1">
      <c r="U64" s="46"/>
      <c r="X64" s="212"/>
      <c r="Y64" s="717" t="s">
        <v>26</v>
      </c>
      <c r="Z64" s="808"/>
      <c r="AA64" s="707"/>
      <c r="AB64" s="248"/>
      <c r="AC64" s="734" t="s">
        <v>18</v>
      </c>
      <c r="AD64" s="734" t="s">
        <v>19</v>
      </c>
      <c r="AE64" s="208"/>
      <c r="AF64" s="717" t="s">
        <v>26</v>
      </c>
      <c r="AG64" s="806"/>
      <c r="AH64" s="253"/>
      <c r="AI64" s="734" t="s">
        <v>18</v>
      </c>
      <c r="AJ64" s="734" t="s">
        <v>19</v>
      </c>
      <c r="AK64" s="185"/>
      <c r="AL64" s="184" t="s">
        <v>26</v>
      </c>
      <c r="AM64" s="198"/>
      <c r="AN64" s="321"/>
      <c r="AO64" s="190"/>
      <c r="AP64" s="156" t="s">
        <v>356</v>
      </c>
    </row>
    <row r="65" spans="1:42" ht="18.75">
      <c r="U65" s="46"/>
      <c r="X65" s="212"/>
      <c r="Y65" s="717"/>
      <c r="Z65" s="808"/>
      <c r="AA65" s="707"/>
      <c r="AB65" s="248"/>
      <c r="AC65" s="735"/>
      <c r="AD65" s="735"/>
      <c r="AE65" s="209"/>
      <c r="AF65" s="717"/>
      <c r="AG65" s="807"/>
      <c r="AH65" s="251"/>
      <c r="AI65" s="736"/>
      <c r="AJ65" s="736"/>
      <c r="AK65" s="191"/>
      <c r="AL65" s="189"/>
      <c r="AM65" s="681" t="s">
        <v>312</v>
      </c>
      <c r="AN65" s="682"/>
      <c r="AO65" s="190"/>
      <c r="AP65" s="156" t="s">
        <v>350</v>
      </c>
    </row>
    <row r="66" spans="1:42" ht="18.75">
      <c r="U66" s="46"/>
      <c r="X66" s="212"/>
      <c r="Y66" s="717"/>
      <c r="Z66" s="808"/>
      <c r="AA66" s="707"/>
      <c r="AB66" s="248"/>
      <c r="AC66" s="736"/>
      <c r="AD66" s="736"/>
      <c r="AE66" s="188"/>
      <c r="AF66" s="189"/>
      <c r="AG66" s="681" t="s">
        <v>314</v>
      </c>
      <c r="AH66" s="681"/>
      <c r="AI66" s="681"/>
      <c r="AJ66" s="681"/>
      <c r="AK66" s="681"/>
      <c r="AL66" s="681"/>
      <c r="AM66" s="681"/>
      <c r="AN66" s="682"/>
      <c r="AO66" s="190"/>
      <c r="AP66" s="156" t="s">
        <v>350</v>
      </c>
    </row>
    <row r="67" spans="1:42">
      <c r="AH67" s="229"/>
    </row>
    <row r="68" spans="1:42">
      <c r="A68" s="17" t="s">
        <v>346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54"/>
      <c r="V68" s="17"/>
      <c r="W68" s="17"/>
      <c r="AH68" s="229"/>
    </row>
    <row r="69" spans="1:42">
      <c r="AH69" s="229"/>
    </row>
    <row r="70" spans="1:42" ht="18.75" customHeight="1">
      <c r="U70" s="46"/>
      <c r="AE70" s="212"/>
      <c r="AF70" s="717" t="s">
        <v>26</v>
      </c>
      <c r="AG70" s="806"/>
      <c r="AH70" s="253"/>
      <c r="AI70" s="734" t="s">
        <v>18</v>
      </c>
      <c r="AJ70" s="734" t="s">
        <v>19</v>
      </c>
      <c r="AK70" s="185"/>
      <c r="AL70" s="184" t="s">
        <v>26</v>
      </c>
      <c r="AM70" s="198"/>
      <c r="AN70" s="321"/>
      <c r="AO70" s="190"/>
      <c r="AP70" s="156" t="s">
        <v>356</v>
      </c>
    </row>
    <row r="71" spans="1:42" ht="18.75">
      <c r="U71" s="46"/>
      <c r="AE71" s="212"/>
      <c r="AF71" s="717"/>
      <c r="AG71" s="807"/>
      <c r="AH71" s="251"/>
      <c r="AI71" s="736"/>
      <c r="AJ71" s="736"/>
      <c r="AK71" s="191"/>
      <c r="AL71" s="189"/>
      <c r="AM71" s="681" t="s">
        <v>312</v>
      </c>
      <c r="AN71" s="682"/>
      <c r="AO71" s="190"/>
      <c r="AP71" s="156" t="s">
        <v>350</v>
      </c>
    </row>
    <row r="72" spans="1:42">
      <c r="AH72" s="229"/>
    </row>
    <row r="73" spans="1:42">
      <c r="A73" s="17" t="s">
        <v>347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54"/>
      <c r="V73" s="17"/>
      <c r="W73" s="17"/>
      <c r="AH73" s="229"/>
    </row>
    <row r="74" spans="1:42">
      <c r="AH74" s="229"/>
    </row>
    <row r="75" spans="1:42" ht="18.75" customHeight="1">
      <c r="U75" s="46"/>
      <c r="AK75" s="203"/>
      <c r="AL75" s="184" t="s">
        <v>26</v>
      </c>
      <c r="AM75" s="198"/>
      <c r="AN75" s="321"/>
      <c r="AO75" s="190"/>
      <c r="AP75" s="156" t="s">
        <v>356</v>
      </c>
    </row>
    <row r="76" spans="1:42" ht="11.25">
      <c r="U76" s="46"/>
      <c r="AH76" s="229"/>
    </row>
    <row r="77" spans="1:42">
      <c r="AH77" s="229"/>
    </row>
    <row r="78" spans="1:42">
      <c r="A78" s="17" t="s">
        <v>354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54"/>
      <c r="V78" s="17"/>
      <c r="W78" s="17"/>
      <c r="AH78" s="229"/>
    </row>
    <row r="79" spans="1:42">
      <c r="AH79" s="229"/>
    </row>
    <row r="80" spans="1:42" ht="18.75" customHeight="1">
      <c r="A80" s="318"/>
      <c r="B80" s="318"/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719" t="s">
        <v>26</v>
      </c>
      <c r="W80" s="812"/>
      <c r="X80" s="313"/>
      <c r="Y80" s="813" t="s">
        <v>26</v>
      </c>
      <c r="Z80" s="816"/>
      <c r="AA80" s="809"/>
      <c r="AB80" s="316"/>
      <c r="AC80" s="307"/>
      <c r="AD80" s="307"/>
      <c r="AE80" s="311"/>
      <c r="AF80" s="311"/>
      <c r="AG80" s="311"/>
      <c r="AH80" s="311"/>
      <c r="AI80" s="311"/>
      <c r="AJ80" s="311"/>
      <c r="AK80" s="311"/>
      <c r="AL80" s="311"/>
      <c r="AM80" s="311"/>
      <c r="AN80" s="312"/>
      <c r="AO80" s="309"/>
      <c r="AP80" s="315"/>
    </row>
    <row r="81" spans="1:42" ht="18.75">
      <c r="A81" s="318"/>
      <c r="B81" s="318"/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719"/>
      <c r="W81" s="812"/>
      <c r="X81" s="314"/>
      <c r="Y81" s="814"/>
      <c r="Z81" s="817"/>
      <c r="AA81" s="810"/>
      <c r="AB81" s="316"/>
      <c r="AC81" s="307"/>
      <c r="AD81" s="307"/>
      <c r="AE81" s="311"/>
      <c r="AF81" s="311"/>
      <c r="AG81" s="311"/>
      <c r="AH81" s="311"/>
      <c r="AI81" s="311"/>
      <c r="AJ81" s="311"/>
      <c r="AK81" s="311"/>
      <c r="AL81" s="311"/>
      <c r="AM81" s="311"/>
      <c r="AN81" s="312"/>
      <c r="AO81" s="309"/>
      <c r="AP81" s="315"/>
    </row>
    <row r="82" spans="1:42" ht="18.75">
      <c r="A82" s="318"/>
      <c r="B82" s="318"/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719"/>
      <c r="W82" s="812"/>
      <c r="X82" s="314"/>
      <c r="Y82" s="815"/>
      <c r="Z82" s="818"/>
      <c r="AA82" s="811"/>
      <c r="AB82" s="316"/>
      <c r="AC82" s="307"/>
      <c r="AD82" s="307"/>
      <c r="AE82" s="311"/>
      <c r="AF82" s="311"/>
      <c r="AG82" s="311"/>
      <c r="AH82" s="311"/>
      <c r="AI82" s="311"/>
      <c r="AJ82" s="311"/>
      <c r="AK82" s="311"/>
      <c r="AL82" s="311"/>
      <c r="AM82" s="311"/>
      <c r="AN82" s="312"/>
      <c r="AO82" s="309"/>
      <c r="AP82" s="315"/>
    </row>
    <row r="83" spans="1:42" ht="18.75">
      <c r="A83" s="318"/>
      <c r="B83" s="318"/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719"/>
      <c r="W83" s="812"/>
      <c r="X83" s="310"/>
      <c r="Y83" s="308"/>
      <c r="Z83" s="681" t="s">
        <v>315</v>
      </c>
      <c r="AA83" s="681"/>
      <c r="AB83" s="317"/>
      <c r="AC83" s="311"/>
      <c r="AD83" s="311"/>
      <c r="AE83" s="311"/>
      <c r="AF83" s="311"/>
      <c r="AG83" s="311"/>
      <c r="AH83" s="311"/>
      <c r="AI83" s="311"/>
      <c r="AJ83" s="311"/>
      <c r="AK83" s="311"/>
      <c r="AL83" s="311"/>
      <c r="AM83" s="311"/>
      <c r="AN83" s="312"/>
      <c r="AO83" s="309"/>
      <c r="AP83" s="315" t="s">
        <v>350</v>
      </c>
    </row>
    <row r="84" spans="1:42">
      <c r="AH84" s="229"/>
    </row>
    <row r="85" spans="1:42">
      <c r="A85" s="17" t="s">
        <v>376</v>
      </c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54"/>
      <c r="V85" s="17"/>
      <c r="W85" s="17"/>
      <c r="AH85" s="229"/>
    </row>
    <row r="86" spans="1:42">
      <c r="AH86" s="229"/>
    </row>
    <row r="87" spans="1:42" ht="18.75" customHeight="1">
      <c r="A87" s="318"/>
      <c r="B87" s="318"/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717" t="s">
        <v>26</v>
      </c>
      <c r="Z87" s="808"/>
      <c r="AA87" s="707"/>
      <c r="AB87" s="325"/>
      <c r="AC87" s="319"/>
      <c r="AD87" s="319"/>
      <c r="AE87" s="322"/>
      <c r="AF87" s="322"/>
      <c r="AG87" s="322"/>
      <c r="AH87" s="322"/>
      <c r="AI87" s="322"/>
      <c r="AJ87" s="322"/>
      <c r="AK87" s="322"/>
      <c r="AL87" s="322"/>
      <c r="AM87" s="322"/>
      <c r="AN87" s="323"/>
      <c r="AO87" s="320"/>
      <c r="AP87" s="324"/>
    </row>
    <row r="88" spans="1:42" ht="18.75">
      <c r="A88" s="318"/>
      <c r="B88" s="318"/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717"/>
      <c r="Z88" s="808"/>
      <c r="AA88" s="707"/>
      <c r="AB88" s="325"/>
      <c r="AC88" s="319"/>
      <c r="AD88" s="319"/>
      <c r="AE88" s="322"/>
      <c r="AF88" s="322"/>
      <c r="AG88" s="322"/>
      <c r="AH88" s="322"/>
      <c r="AI88" s="322"/>
      <c r="AJ88" s="322"/>
      <c r="AK88" s="322"/>
      <c r="AL88" s="322"/>
      <c r="AM88" s="322"/>
      <c r="AN88" s="323"/>
      <c r="AO88" s="320"/>
      <c r="AP88" s="324"/>
    </row>
    <row r="89" spans="1:42" ht="18.75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717"/>
      <c r="Z89" s="808"/>
      <c r="AA89" s="707"/>
      <c r="AB89" s="325"/>
      <c r="AC89" s="319"/>
      <c r="AD89" s="319"/>
      <c r="AE89" s="322"/>
      <c r="AF89" s="322"/>
      <c r="AG89" s="322"/>
      <c r="AH89" s="322"/>
      <c r="AI89" s="322"/>
      <c r="AJ89" s="322"/>
      <c r="AK89" s="322"/>
      <c r="AL89" s="322"/>
      <c r="AM89" s="322"/>
      <c r="AN89" s="323"/>
      <c r="AO89" s="320"/>
      <c r="AP89" s="324"/>
    </row>
    <row r="92" spans="1:42">
      <c r="A92" s="17" t="s">
        <v>355</v>
      </c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54"/>
      <c r="V92" s="17"/>
      <c r="W92" s="17"/>
    </row>
    <row r="93" spans="1:42">
      <c r="M93" s="544"/>
      <c r="N93" s="269"/>
    </row>
    <row r="94" spans="1:42" ht="30.75" customHeight="1">
      <c r="D94" s="327"/>
      <c r="E94" s="214" t="str">
        <f ca="1">IF(ISERROR(INDEX(activity,MATCH(D94,List01_N_activity,0))),"",OFFSET(INDEX(activity,MATCH(D94,List01_N_activity,0)),,1))</f>
        <v/>
      </c>
      <c r="F94" s="195"/>
      <c r="G94" s="195"/>
      <c r="H94" s="195"/>
      <c r="I94" s="195"/>
      <c r="J94" s="195"/>
      <c r="K94" s="195"/>
      <c r="L94" s="195"/>
      <c r="M94" s="546"/>
      <c r="N94" s="627" t="s">
        <v>440</v>
      </c>
      <c r="U94" s="46"/>
    </row>
    <row r="95" spans="1:42" s="331" customFormat="1" ht="30.75" customHeight="1">
      <c r="A95" s="737" t="s">
        <v>333</v>
      </c>
      <c r="D95" s="430" t="str">
        <f>mergeValue(A95)&amp;".1"</f>
        <v>1.1.1</v>
      </c>
      <c r="E95" s="623" t="s">
        <v>441</v>
      </c>
      <c r="F95" s="459"/>
      <c r="G95" s="781"/>
      <c r="H95" s="789" t="s">
        <v>18</v>
      </c>
      <c r="I95" s="741"/>
      <c r="J95" s="734" t="s">
        <v>18</v>
      </c>
      <c r="K95" s="741"/>
      <c r="L95" s="786"/>
      <c r="M95" s="433"/>
      <c r="N95" s="627" t="s">
        <v>446</v>
      </c>
    </row>
    <row r="96" spans="1:42" s="331" customFormat="1" ht="30.75" customHeight="1">
      <c r="A96" s="737"/>
      <c r="D96" s="430" t="str">
        <f>mergeValue(A96)&amp;".2"</f>
        <v>1.1.2</v>
      </c>
      <c r="E96" s="623" t="s">
        <v>442</v>
      </c>
      <c r="F96" s="459"/>
      <c r="G96" s="781"/>
      <c r="H96" s="790"/>
      <c r="I96" s="742"/>
      <c r="J96" s="735"/>
      <c r="K96" s="742"/>
      <c r="L96" s="787"/>
      <c r="M96" s="433"/>
      <c r="N96" s="627" t="s">
        <v>447</v>
      </c>
    </row>
    <row r="97" spans="1:23" s="331" customFormat="1" ht="30.75" customHeight="1">
      <c r="A97" s="737"/>
      <c r="D97" s="430" t="str">
        <f>mergeValue(A97)&amp;".3"</f>
        <v>1.1.3</v>
      </c>
      <c r="E97" s="623" t="s">
        <v>443</v>
      </c>
      <c r="F97" s="459"/>
      <c r="G97" s="781"/>
      <c r="H97" s="790"/>
      <c r="I97" s="742"/>
      <c r="J97" s="735"/>
      <c r="K97" s="742"/>
      <c r="L97" s="787"/>
      <c r="M97" s="433"/>
      <c r="N97" s="627" t="s">
        <v>448</v>
      </c>
    </row>
    <row r="98" spans="1:23" s="331" customFormat="1" ht="30.75" customHeight="1">
      <c r="A98" s="737"/>
      <c r="D98" s="430" t="str">
        <f>mergeValue(A98)&amp;".4"</f>
        <v>1.1.4</v>
      </c>
      <c r="E98" s="623" t="s">
        <v>444</v>
      </c>
      <c r="F98" s="459"/>
      <c r="G98" s="781"/>
      <c r="H98" s="790"/>
      <c r="I98" s="742"/>
      <c r="J98" s="735"/>
      <c r="K98" s="742"/>
      <c r="L98" s="787"/>
      <c r="M98" s="433"/>
      <c r="N98" s="627" t="s">
        <v>449</v>
      </c>
    </row>
    <row r="99" spans="1:23" s="331" customFormat="1" ht="30.75" customHeight="1">
      <c r="A99" s="737"/>
      <c r="D99" s="430" t="str">
        <f>mergeValue(A99)&amp;".5"</f>
        <v>1.1.5</v>
      </c>
      <c r="E99" s="623" t="s">
        <v>445</v>
      </c>
      <c r="F99" s="459"/>
      <c r="G99" s="781"/>
      <c r="H99" s="791"/>
      <c r="I99" s="743"/>
      <c r="J99" s="736"/>
      <c r="K99" s="743"/>
      <c r="L99" s="788"/>
      <c r="M99" s="433"/>
      <c r="N99" s="627" t="s">
        <v>466</v>
      </c>
    </row>
    <row r="100" spans="1:23">
      <c r="N100" s="269"/>
    </row>
    <row r="101" spans="1:23">
      <c r="A101" s="17" t="s">
        <v>362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54"/>
      <c r="V101" s="17"/>
      <c r="W101" s="17"/>
    </row>
    <row r="103" spans="1:23">
      <c r="H103" s="734" t="s">
        <v>18</v>
      </c>
      <c r="I103" s="741"/>
      <c r="J103" s="734" t="s">
        <v>18</v>
      </c>
      <c r="K103" s="741"/>
      <c r="L103" s="783"/>
    </row>
    <row r="104" spans="1:23">
      <c r="H104" s="735"/>
      <c r="I104" s="742"/>
      <c r="J104" s="735"/>
      <c r="K104" s="742"/>
      <c r="L104" s="784"/>
    </row>
    <row r="105" spans="1:23">
      <c r="H105" s="735"/>
      <c r="I105" s="742"/>
      <c r="J105" s="735"/>
      <c r="K105" s="742"/>
      <c r="L105" s="784"/>
    </row>
    <row r="106" spans="1:23">
      <c r="H106" s="735"/>
      <c r="I106" s="742"/>
      <c r="J106" s="735"/>
      <c r="K106" s="742"/>
      <c r="L106" s="784"/>
    </row>
    <row r="107" spans="1:23">
      <c r="H107" s="736"/>
      <c r="I107" s="743"/>
      <c r="J107" s="736"/>
      <c r="K107" s="743"/>
      <c r="L107" s="785"/>
    </row>
    <row r="110" spans="1:23" s="267" customFormat="1">
      <c r="A110" s="263" t="s">
        <v>389</v>
      </c>
      <c r="B110" s="263"/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70"/>
      <c r="V110" s="263"/>
      <c r="W110" s="263"/>
    </row>
    <row r="112" spans="1:23" s="267" customFormat="1" ht="34.5" customHeight="1">
      <c r="A112" s="737" t="s">
        <v>333</v>
      </c>
      <c r="B112" s="331"/>
      <c r="C112" s="331"/>
      <c r="D112" s="348" t="str">
        <f>A112</f>
        <v>1.1</v>
      </c>
      <c r="E112" s="300" t="str">
        <f ca="1">IF(ISERROR(INDEX(activity,MATCH(SUBSTITUTE(D112,"1.",""),List01_N_activity,0))),"",OFFSET(INDEX(activity,MATCH(SUBSTITUTE(D112,"1.",""),List01_N_activity,0)),,1))</f>
        <v>Тариф на обработку твердых коммунальных отходов</v>
      </c>
      <c r="F112" s="429"/>
      <c r="G112" s="260"/>
      <c r="H112" s="260"/>
      <c r="I112" s="281"/>
      <c r="J112" s="569"/>
      <c r="K112" s="281"/>
      <c r="L112" s="281"/>
      <c r="M112" s="281"/>
      <c r="N112" s="262"/>
      <c r="O112" s="627" t="s">
        <v>440</v>
      </c>
      <c r="P112" s="289"/>
    </row>
    <row r="113" spans="1:24" s="267" customFormat="1" ht="34.5" customHeight="1">
      <c r="A113" s="737"/>
      <c r="B113" s="770" t="s">
        <v>26</v>
      </c>
      <c r="C113" s="331"/>
      <c r="D113" s="430" t="str">
        <f>mergeValue(A113)&amp;"."&amp;mergeValue(B113)&amp;".1"</f>
        <v>1.1.1.1</v>
      </c>
      <c r="E113" s="326" t="s">
        <v>441</v>
      </c>
      <c r="F113" s="431"/>
      <c r="G113" s="803" t="s">
        <v>273</v>
      </c>
      <c r="H113" s="747" t="s">
        <v>18</v>
      </c>
      <c r="I113" s="738"/>
      <c r="J113" s="734" t="s">
        <v>19</v>
      </c>
      <c r="K113" s="751"/>
      <c r="L113" s="754"/>
      <c r="M113" s="754"/>
      <c r="N113" s="280"/>
      <c r="O113" s="627" t="s">
        <v>457</v>
      </c>
      <c r="P113" s="289"/>
    </row>
    <row r="114" spans="1:24" s="267" customFormat="1" ht="34.5" customHeight="1">
      <c r="A114" s="737"/>
      <c r="B114" s="770"/>
      <c r="C114" s="331"/>
      <c r="D114" s="430" t="str">
        <f>mergeValue(A114)&amp;"."&amp;mergeValue(B114)&amp;".2"</f>
        <v>1.1.1.2</v>
      </c>
      <c r="E114" s="326" t="s">
        <v>442</v>
      </c>
      <c r="F114" s="431"/>
      <c r="G114" s="804"/>
      <c r="H114" s="747"/>
      <c r="I114" s="739"/>
      <c r="J114" s="735"/>
      <c r="K114" s="752"/>
      <c r="L114" s="755"/>
      <c r="M114" s="755"/>
      <c r="N114" s="280"/>
      <c r="O114" s="627" t="s">
        <v>458</v>
      </c>
      <c r="P114" s="289"/>
    </row>
    <row r="115" spans="1:24" s="267" customFormat="1" ht="34.5" customHeight="1">
      <c r="A115" s="737"/>
      <c r="B115" s="770"/>
      <c r="C115" s="331"/>
      <c r="D115" s="430" t="str">
        <f>mergeValue(A115)&amp;"."&amp;mergeValue(B115)&amp;".3"</f>
        <v>1.1.1.3</v>
      </c>
      <c r="E115" s="326" t="s">
        <v>443</v>
      </c>
      <c r="F115" s="431"/>
      <c r="G115" s="804"/>
      <c r="H115" s="747"/>
      <c r="I115" s="739"/>
      <c r="J115" s="735"/>
      <c r="K115" s="752"/>
      <c r="L115" s="755"/>
      <c r="M115" s="755"/>
      <c r="N115" s="280"/>
      <c r="O115" s="627" t="s">
        <v>459</v>
      </c>
      <c r="P115" s="289"/>
    </row>
    <row r="116" spans="1:24" s="267" customFormat="1" ht="34.5" customHeight="1">
      <c r="A116" s="737"/>
      <c r="B116" s="770"/>
      <c r="C116" s="331"/>
      <c r="D116" s="430" t="str">
        <f>mergeValue(A116)&amp;"."&amp;mergeValue(B116)&amp;".4"</f>
        <v>1.1.1.4</v>
      </c>
      <c r="E116" s="326" t="s">
        <v>444</v>
      </c>
      <c r="F116" s="431"/>
      <c r="G116" s="804"/>
      <c r="H116" s="747"/>
      <c r="I116" s="739"/>
      <c r="J116" s="735"/>
      <c r="K116" s="752"/>
      <c r="L116" s="755"/>
      <c r="M116" s="755"/>
      <c r="N116" s="280"/>
      <c r="O116" s="628" t="s">
        <v>460</v>
      </c>
      <c r="P116" s="289"/>
    </row>
    <row r="117" spans="1:24" s="267" customFormat="1" ht="34.5" customHeight="1">
      <c r="A117" s="737"/>
      <c r="B117" s="770"/>
      <c r="C117" s="331"/>
      <c r="D117" s="430" t="str">
        <f>mergeValue(A117)&amp;"."&amp;mergeValue(B117)&amp;".5"</f>
        <v>1.1.1.5</v>
      </c>
      <c r="E117" s="326" t="s">
        <v>445</v>
      </c>
      <c r="F117" s="431"/>
      <c r="G117" s="805"/>
      <c r="H117" s="747"/>
      <c r="I117" s="740"/>
      <c r="J117" s="736"/>
      <c r="K117" s="753"/>
      <c r="L117" s="756"/>
      <c r="M117" s="756"/>
      <c r="N117" s="280"/>
      <c r="O117" s="627" t="s">
        <v>461</v>
      </c>
      <c r="P117" s="289"/>
    </row>
    <row r="118" spans="1:24">
      <c r="J118" s="554"/>
      <c r="U118" s="46"/>
      <c r="V118" s="155"/>
    </row>
    <row r="119" spans="1:24" s="267" customFormat="1">
      <c r="A119" s="263" t="s">
        <v>390</v>
      </c>
      <c r="B119" s="263"/>
      <c r="C119" s="263"/>
      <c r="D119" s="263"/>
      <c r="E119" s="263"/>
      <c r="F119" s="263"/>
      <c r="G119" s="263"/>
      <c r="H119" s="263"/>
      <c r="I119" s="263"/>
      <c r="J119" s="550"/>
      <c r="K119" s="263"/>
      <c r="L119" s="263"/>
      <c r="M119" s="263"/>
      <c r="N119" s="263"/>
      <c r="O119" s="263"/>
      <c r="P119" s="263"/>
      <c r="Q119" s="263"/>
      <c r="R119" s="263"/>
      <c r="S119" s="263"/>
      <c r="T119" s="263"/>
      <c r="U119" s="263"/>
      <c r="V119" s="270"/>
      <c r="W119" s="263"/>
      <c r="X119" s="263"/>
    </row>
    <row r="120" spans="1:24">
      <c r="J120" s="554"/>
      <c r="U120" s="46"/>
      <c r="V120" s="155"/>
    </row>
    <row r="121" spans="1:24" s="267" customFormat="1" ht="24.75" customHeight="1">
      <c r="A121" s="737" t="s">
        <v>272</v>
      </c>
      <c r="B121" s="331"/>
      <c r="C121" s="331"/>
      <c r="D121" s="348" t="str">
        <f>A121</f>
        <v>2.1</v>
      </c>
      <c r="E121" s="300" t="str">
        <f ca="1">IF(ISERROR(INDEX(activity,MATCH(SUBSTITUTE(D121,"2.",""),List01_N_activity,0))),"",OFFSET(INDEX(activity,MATCH(SUBSTITUTE(D121,"2.",""),List01_N_activity,0)),,1))</f>
        <v>Тариф на обработку твердых коммунальных отходов</v>
      </c>
      <c r="F121" s="279"/>
      <c r="G121" s="260"/>
      <c r="H121" s="260"/>
      <c r="I121" s="281"/>
      <c r="J121" s="569"/>
      <c r="K121" s="281"/>
      <c r="L121" s="281"/>
      <c r="M121" s="281"/>
      <c r="N121" s="568"/>
      <c r="O121" s="627" t="s">
        <v>464</v>
      </c>
      <c r="P121" s="289"/>
    </row>
    <row r="122" spans="1:24" s="267" customFormat="1" ht="24.75" customHeight="1">
      <c r="A122" s="737"/>
      <c r="B122" s="770" t="s">
        <v>26</v>
      </c>
      <c r="C122" s="331"/>
      <c r="D122" s="430" t="str">
        <f>mergeValue(A122)&amp;"."&amp;mergeValue(B122)&amp;".1"</f>
        <v>2.1.1.1</v>
      </c>
      <c r="E122" s="259" t="s">
        <v>441</v>
      </c>
      <c r="F122" s="431"/>
      <c r="G122" s="748"/>
      <c r="H122" s="747" t="s">
        <v>18</v>
      </c>
      <c r="I122" s="741"/>
      <c r="J122" s="734" t="s">
        <v>18</v>
      </c>
      <c r="K122" s="741"/>
      <c r="L122" s="757"/>
      <c r="M122" s="754"/>
      <c r="N122" s="604"/>
      <c r="O122" s="627" t="s">
        <v>465</v>
      </c>
      <c r="P122" s="289"/>
    </row>
    <row r="123" spans="1:24" s="267" customFormat="1" ht="24.75" customHeight="1">
      <c r="A123" s="737"/>
      <c r="B123" s="770"/>
      <c r="C123" s="331"/>
      <c r="D123" s="430" t="str">
        <f>mergeValue(A123)&amp;"."&amp;mergeValue(B123)&amp;".2"</f>
        <v>2.1.1.2</v>
      </c>
      <c r="E123" s="259" t="s">
        <v>442</v>
      </c>
      <c r="F123" s="431"/>
      <c r="G123" s="749"/>
      <c r="H123" s="747"/>
      <c r="I123" s="742"/>
      <c r="J123" s="735"/>
      <c r="K123" s="742"/>
      <c r="L123" s="758"/>
      <c r="M123" s="755"/>
      <c r="N123" s="604"/>
      <c r="O123" s="627" t="s">
        <v>458</v>
      </c>
      <c r="P123" s="289"/>
    </row>
    <row r="124" spans="1:24" s="267" customFormat="1" ht="24.75" customHeight="1">
      <c r="A124" s="737"/>
      <c r="B124" s="770"/>
      <c r="C124" s="331"/>
      <c r="D124" s="430" t="str">
        <f>mergeValue(A124)&amp;"."&amp;mergeValue(B124)&amp;".3"</f>
        <v>2.1.1.3</v>
      </c>
      <c r="E124" s="259" t="s">
        <v>443</v>
      </c>
      <c r="F124" s="431"/>
      <c r="G124" s="749"/>
      <c r="H124" s="747"/>
      <c r="I124" s="742"/>
      <c r="J124" s="735"/>
      <c r="K124" s="742"/>
      <c r="L124" s="758"/>
      <c r="M124" s="755"/>
      <c r="N124" s="604"/>
      <c r="O124" s="627" t="s">
        <v>459</v>
      </c>
      <c r="P124" s="289"/>
    </row>
    <row r="125" spans="1:24" s="267" customFormat="1" ht="24.75" customHeight="1">
      <c r="A125" s="737"/>
      <c r="B125" s="770"/>
      <c r="C125" s="331"/>
      <c r="D125" s="430" t="str">
        <f>mergeValue(A125)&amp;"."&amp;mergeValue(B125)&amp;".4"</f>
        <v>2.1.1.4</v>
      </c>
      <c r="E125" s="259" t="s">
        <v>444</v>
      </c>
      <c r="F125" s="431"/>
      <c r="G125" s="749"/>
      <c r="H125" s="747"/>
      <c r="I125" s="742"/>
      <c r="J125" s="735"/>
      <c r="K125" s="742"/>
      <c r="L125" s="758"/>
      <c r="M125" s="755"/>
      <c r="N125" s="604"/>
      <c r="O125" s="627" t="s">
        <v>460</v>
      </c>
      <c r="P125" s="289"/>
    </row>
    <row r="126" spans="1:24" s="267" customFormat="1" ht="24.75" customHeight="1">
      <c r="A126" s="737"/>
      <c r="B126" s="770"/>
      <c r="C126" s="331"/>
      <c r="D126" s="430" t="str">
        <f>mergeValue(A126)&amp;"."&amp;mergeValue(B126)&amp;".5"</f>
        <v>2.1.1.5</v>
      </c>
      <c r="E126" s="259" t="s">
        <v>445</v>
      </c>
      <c r="F126" s="431"/>
      <c r="G126" s="750"/>
      <c r="H126" s="747"/>
      <c r="I126" s="743"/>
      <c r="J126" s="736"/>
      <c r="K126" s="743"/>
      <c r="L126" s="759"/>
      <c r="M126" s="756"/>
      <c r="N126" s="604"/>
      <c r="O126" s="627" t="s">
        <v>461</v>
      </c>
      <c r="P126" s="289"/>
    </row>
    <row r="128" spans="1:24" s="267" customFormat="1">
      <c r="A128" s="263" t="s">
        <v>397</v>
      </c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70"/>
      <c r="V128" s="263"/>
      <c r="W128" s="263"/>
    </row>
    <row r="130" spans="1:24">
      <c r="H130" s="734" t="s">
        <v>18</v>
      </c>
      <c r="I130" s="741"/>
      <c r="J130" s="734" t="s">
        <v>18</v>
      </c>
      <c r="K130" s="741"/>
      <c r="L130" s="824"/>
      <c r="U130" s="46"/>
      <c r="V130" s="155"/>
    </row>
    <row r="131" spans="1:24">
      <c r="H131" s="735"/>
      <c r="I131" s="742"/>
      <c r="J131" s="735"/>
      <c r="K131" s="742"/>
      <c r="L131" s="825"/>
      <c r="U131" s="46"/>
      <c r="V131" s="155"/>
    </row>
    <row r="132" spans="1:24">
      <c r="H132" s="735"/>
      <c r="I132" s="742"/>
      <c r="J132" s="735"/>
      <c r="K132" s="742"/>
      <c r="L132" s="825"/>
      <c r="U132" s="46"/>
      <c r="V132" s="155"/>
    </row>
    <row r="133" spans="1:24">
      <c r="H133" s="735"/>
      <c r="I133" s="742"/>
      <c r="J133" s="735"/>
      <c r="K133" s="742"/>
      <c r="L133" s="825"/>
      <c r="U133" s="46"/>
      <c r="V133" s="155"/>
    </row>
    <row r="134" spans="1:24">
      <c r="H134" s="736"/>
      <c r="I134" s="743"/>
      <c r="J134" s="736"/>
      <c r="K134" s="743"/>
      <c r="L134" s="826"/>
      <c r="U134" s="46"/>
      <c r="V134" s="155"/>
    </row>
    <row r="135" spans="1:24">
      <c r="J135" s="554"/>
      <c r="U135" s="46"/>
      <c r="V135" s="155"/>
    </row>
    <row r="136" spans="1:24" s="318" customFormat="1">
      <c r="A136" s="263" t="s">
        <v>398</v>
      </c>
      <c r="B136" s="263"/>
      <c r="C136" s="263"/>
      <c r="D136" s="263"/>
      <c r="E136" s="263"/>
      <c r="F136" s="263"/>
      <c r="G136" s="263"/>
      <c r="H136" s="263"/>
      <c r="I136" s="263"/>
      <c r="J136" s="550"/>
      <c r="K136" s="263"/>
      <c r="L136" s="263"/>
      <c r="M136" s="263"/>
      <c r="N136" s="263"/>
      <c r="O136" s="263"/>
      <c r="P136" s="263"/>
      <c r="Q136" s="263"/>
      <c r="R136" s="263"/>
      <c r="S136" s="263"/>
      <c r="T136" s="263"/>
      <c r="U136" s="263"/>
      <c r="V136" s="270"/>
      <c r="W136" s="263"/>
      <c r="X136" s="263"/>
    </row>
    <row r="137" spans="1:24" s="318" customFormat="1">
      <c r="J137" s="554"/>
      <c r="V137" s="155"/>
    </row>
    <row r="138" spans="1:24" s="318" customFormat="1">
      <c r="H138" s="734" t="s">
        <v>18</v>
      </c>
      <c r="I138" s="738"/>
      <c r="J138" s="734" t="s">
        <v>19</v>
      </c>
      <c r="K138" s="751"/>
      <c r="L138" s="754"/>
      <c r="M138" s="754"/>
      <c r="V138" s="155"/>
    </row>
    <row r="139" spans="1:24" s="318" customFormat="1">
      <c r="H139" s="735"/>
      <c r="I139" s="739"/>
      <c r="J139" s="735"/>
      <c r="K139" s="752"/>
      <c r="L139" s="755"/>
      <c r="M139" s="755"/>
      <c r="V139" s="155"/>
    </row>
    <row r="140" spans="1:24" s="318" customFormat="1">
      <c r="H140" s="735"/>
      <c r="I140" s="739"/>
      <c r="J140" s="735"/>
      <c r="K140" s="752"/>
      <c r="L140" s="755"/>
      <c r="M140" s="755"/>
      <c r="V140" s="155"/>
    </row>
    <row r="141" spans="1:24" s="318" customFormat="1">
      <c r="H141" s="735"/>
      <c r="I141" s="739"/>
      <c r="J141" s="735"/>
      <c r="K141" s="752"/>
      <c r="L141" s="755"/>
      <c r="M141" s="755"/>
      <c r="V141" s="155"/>
    </row>
    <row r="142" spans="1:24" s="318" customFormat="1">
      <c r="H142" s="736"/>
      <c r="I142" s="740"/>
      <c r="J142" s="736"/>
      <c r="K142" s="753"/>
      <c r="L142" s="756"/>
      <c r="M142" s="756"/>
      <c r="V142" s="155"/>
    </row>
    <row r="143" spans="1:24">
      <c r="J143" s="554"/>
      <c r="U143" s="46"/>
      <c r="V143" s="155"/>
    </row>
    <row r="144" spans="1:24" s="318" customFormat="1">
      <c r="A144" s="263" t="s">
        <v>399</v>
      </c>
      <c r="B144" s="263"/>
      <c r="C144" s="263"/>
      <c r="D144" s="263"/>
      <c r="E144" s="263"/>
      <c r="F144" s="263"/>
      <c r="G144" s="263"/>
      <c r="H144" s="263"/>
      <c r="I144" s="263"/>
      <c r="J144" s="550"/>
      <c r="K144" s="263"/>
      <c r="L144" s="263"/>
      <c r="M144" s="263"/>
      <c r="N144" s="263"/>
      <c r="O144" s="263"/>
      <c r="P144" s="263"/>
      <c r="Q144" s="263"/>
      <c r="R144" s="263"/>
      <c r="S144" s="263"/>
      <c r="T144" s="263"/>
      <c r="U144" s="263"/>
      <c r="V144" s="270"/>
      <c r="W144" s="263"/>
      <c r="X144" s="263"/>
    </row>
    <row r="145" spans="1:22" s="318" customFormat="1">
      <c r="J145" s="554"/>
      <c r="V145" s="155"/>
    </row>
    <row r="146" spans="1:22" s="318" customFormat="1">
      <c r="H146" s="734" t="s">
        <v>18</v>
      </c>
      <c r="I146" s="741"/>
      <c r="J146" s="734" t="s">
        <v>18</v>
      </c>
      <c r="K146" s="741"/>
      <c r="L146" s="757"/>
      <c r="M146" s="754"/>
      <c r="V146" s="155"/>
    </row>
    <row r="147" spans="1:22" s="318" customFormat="1">
      <c r="H147" s="735"/>
      <c r="I147" s="742"/>
      <c r="J147" s="735"/>
      <c r="K147" s="742"/>
      <c r="L147" s="758"/>
      <c r="M147" s="755"/>
      <c r="V147" s="155"/>
    </row>
    <row r="148" spans="1:22" s="318" customFormat="1">
      <c r="H148" s="735"/>
      <c r="I148" s="742"/>
      <c r="J148" s="735"/>
      <c r="K148" s="742"/>
      <c r="L148" s="758"/>
      <c r="M148" s="755"/>
      <c r="V148" s="155"/>
    </row>
    <row r="149" spans="1:22" s="318" customFormat="1">
      <c r="H149" s="735"/>
      <c r="I149" s="742"/>
      <c r="J149" s="735"/>
      <c r="K149" s="742"/>
      <c r="L149" s="758"/>
      <c r="M149" s="755"/>
      <c r="V149" s="155"/>
    </row>
    <row r="150" spans="1:22" s="318" customFormat="1">
      <c r="H150" s="736"/>
      <c r="I150" s="743"/>
      <c r="J150" s="736"/>
      <c r="K150" s="743"/>
      <c r="L150" s="759"/>
      <c r="M150" s="756"/>
      <c r="V150" s="155"/>
    </row>
    <row r="153" spans="1:22" s="263" customFormat="1" ht="17.100000000000001" customHeight="1">
      <c r="A153" s="263" t="s">
        <v>111</v>
      </c>
    </row>
    <row r="154" spans="1:22" s="331" customFormat="1" ht="17.100000000000001" customHeight="1"/>
    <row r="155" spans="1:22" s="133" customFormat="1" ht="14.25">
      <c r="A155" s="338" t="s">
        <v>1</v>
      </c>
      <c r="B155" s="417" t="s">
        <v>171</v>
      </c>
      <c r="C155" s="397"/>
      <c r="D155" s="164"/>
      <c r="E155" s="355"/>
      <c r="F155" s="354" t="s">
        <v>171</v>
      </c>
      <c r="G155" s="354" t="s">
        <v>171</v>
      </c>
      <c r="H155" s="354" t="s">
        <v>171</v>
      </c>
      <c r="I155" s="398"/>
      <c r="J155" s="399"/>
      <c r="K155" s="416"/>
      <c r="M155" s="400" t="str">
        <f>IF(ISERROR(INDEX(kind_of_nameforms,MATCH(E155,kind_of_forms,0),1)),"",INDEX(kind_of_nameforms,MATCH(E155,kind_of_forms,0),1))</f>
        <v/>
      </c>
    </row>
    <row r="158" spans="1:22" s="263" customFormat="1" ht="17.100000000000001" customHeight="1">
      <c r="A158" s="263" t="s">
        <v>491</v>
      </c>
      <c r="B158" s="263" t="s">
        <v>492</v>
      </c>
      <c r="C158" s="263" t="s">
        <v>493</v>
      </c>
      <c r="D158" s="263" t="s">
        <v>494</v>
      </c>
    </row>
    <row r="159" spans="1:22" s="331" customFormat="1" ht="17.100000000000001" customHeight="1"/>
    <row r="160" spans="1:22" s="461" customFormat="1" ht="78.75">
      <c r="A160" s="457"/>
      <c r="C160" s="465"/>
      <c r="D160" s="509"/>
      <c r="E160" s="465"/>
      <c r="F160" s="545">
        <v>1</v>
      </c>
      <c r="G160" s="503" t="s">
        <v>472</v>
      </c>
      <c r="H160" s="467" t="str">
        <f>IF(form_up_date="","",form_up_date)</f>
        <v/>
      </c>
      <c r="I160" s="492" t="s">
        <v>473</v>
      </c>
      <c r="R160" s="466"/>
    </row>
    <row r="161" spans="1:18" s="461" customFormat="1" ht="236.25">
      <c r="A161" s="457"/>
      <c r="C161" s="465"/>
      <c r="D161" s="509"/>
      <c r="E161" s="465"/>
      <c r="F161" s="545" t="s">
        <v>272</v>
      </c>
      <c r="G161" s="503" t="s">
        <v>474</v>
      </c>
      <c r="H161" s="467" t="s">
        <v>490</v>
      </c>
      <c r="I161" s="492" t="s">
        <v>475</v>
      </c>
      <c r="R161" s="466"/>
    </row>
    <row r="162" spans="1:18" s="461" customFormat="1" ht="45">
      <c r="A162" s="457"/>
      <c r="C162" s="465"/>
      <c r="D162" s="509"/>
      <c r="E162" s="465"/>
      <c r="F162" s="545" t="s">
        <v>486</v>
      </c>
      <c r="G162" s="503" t="s">
        <v>476</v>
      </c>
      <c r="H162" s="467"/>
      <c r="I162" s="492" t="s">
        <v>477</v>
      </c>
      <c r="R162" s="466"/>
    </row>
    <row r="163" spans="1:18" s="461" customFormat="1" ht="67.5">
      <c r="A163" s="457"/>
      <c r="C163" s="465"/>
      <c r="D163" s="509"/>
      <c r="E163" s="465"/>
      <c r="F163" s="545" t="s">
        <v>487</v>
      </c>
      <c r="G163" s="503" t="s">
        <v>478</v>
      </c>
      <c r="H163" s="468" t="s">
        <v>273</v>
      </c>
      <c r="I163" s="492"/>
      <c r="R163" s="466"/>
    </row>
    <row r="164" spans="1:18" s="461" customFormat="1" ht="45">
      <c r="A164" s="457"/>
      <c r="C164" s="465"/>
      <c r="D164" s="509"/>
      <c r="E164" s="465"/>
      <c r="F164" s="501" t="str">
        <f>F163&amp;".1"</f>
        <v>4.1.1</v>
      </c>
      <c r="G164" s="462" t="s">
        <v>479</v>
      </c>
      <c r="H164" s="467" t="str">
        <f>IF(region_name="","",region_name)</f>
        <v>Ростовская область</v>
      </c>
      <c r="I164" s="492" t="s">
        <v>480</v>
      </c>
      <c r="R164" s="466"/>
    </row>
    <row r="165" spans="1:18" s="461" customFormat="1" ht="90">
      <c r="A165" s="457"/>
      <c r="C165" s="465"/>
      <c r="D165" s="509"/>
      <c r="E165" s="465"/>
      <c r="F165" s="545" t="s">
        <v>488</v>
      </c>
      <c r="G165" s="463" t="s">
        <v>481</v>
      </c>
      <c r="H165" s="467"/>
      <c r="I165" s="492" t="s">
        <v>482</v>
      </c>
      <c r="R165" s="466"/>
    </row>
    <row r="166" spans="1:18" s="461" customFormat="1" ht="360">
      <c r="A166" s="457"/>
      <c r="C166" s="465"/>
      <c r="D166" s="509"/>
      <c r="E166" s="465"/>
      <c r="F166" s="545" t="s">
        <v>489</v>
      </c>
      <c r="G166" s="464" t="s">
        <v>483</v>
      </c>
      <c r="H166" s="467"/>
      <c r="I166" s="460" t="s">
        <v>484</v>
      </c>
      <c r="R166" s="466"/>
    </row>
  </sheetData>
  <dataConsolidate link="1"/>
  <mergeCells count="182">
    <mergeCell ref="I138:I142"/>
    <mergeCell ref="K138:K142"/>
    <mergeCell ref="L138:L142"/>
    <mergeCell ref="H146:H150"/>
    <mergeCell ref="I146:I150"/>
    <mergeCell ref="K146:K150"/>
    <mergeCell ref="L146:L150"/>
    <mergeCell ref="H130:H134"/>
    <mergeCell ref="I130:I134"/>
    <mergeCell ref="K130:K134"/>
    <mergeCell ref="L130:L134"/>
    <mergeCell ref="J130:J134"/>
    <mergeCell ref="J138:J142"/>
    <mergeCell ref="J146:J150"/>
    <mergeCell ref="Z52:AA52"/>
    <mergeCell ref="W53:AA53"/>
    <mergeCell ref="V57:V60"/>
    <mergeCell ref="W57:W60"/>
    <mergeCell ref="Y57:Y59"/>
    <mergeCell ref="Z57:Z59"/>
    <mergeCell ref="AA57:AA59"/>
    <mergeCell ref="AC57:AC59"/>
    <mergeCell ref="AD57:AD59"/>
    <mergeCell ref="M30:M35"/>
    <mergeCell ref="M40:M45"/>
    <mergeCell ref="S40:S44"/>
    <mergeCell ref="T40:T44"/>
    <mergeCell ref="Y30:Y32"/>
    <mergeCell ref="Z30:Z32"/>
    <mergeCell ref="Z33:AA33"/>
    <mergeCell ref="W34:AA34"/>
    <mergeCell ref="T35:AN35"/>
    <mergeCell ref="AA40:AA42"/>
    <mergeCell ref="AC40:AC42"/>
    <mergeCell ref="AD40:AD42"/>
    <mergeCell ref="AF40:AF41"/>
    <mergeCell ref="AG40:AG41"/>
    <mergeCell ref="N36:AN36"/>
    <mergeCell ref="AA30:AA32"/>
    <mergeCell ref="AC30:AC32"/>
    <mergeCell ref="AD30:AD32"/>
    <mergeCell ref="AF30:AF31"/>
    <mergeCell ref="AG30:AG31"/>
    <mergeCell ref="AI30:AI31"/>
    <mergeCell ref="AJ30:AJ31"/>
    <mergeCell ref="AM31:AN31"/>
    <mergeCell ref="AG32:AN32"/>
    <mergeCell ref="H19:H25"/>
    <mergeCell ref="D19:D26"/>
    <mergeCell ref="E19:E26"/>
    <mergeCell ref="F19:F26"/>
    <mergeCell ref="G19:G25"/>
    <mergeCell ref="G30:G36"/>
    <mergeCell ref="H30:H36"/>
    <mergeCell ref="K95:K99"/>
    <mergeCell ref="J19:J25"/>
    <mergeCell ref="K19:K25"/>
    <mergeCell ref="J30:J36"/>
    <mergeCell ref="K30:K36"/>
    <mergeCell ref="G95:G99"/>
    <mergeCell ref="H95:H99"/>
    <mergeCell ref="I95:I99"/>
    <mergeCell ref="J95:J99"/>
    <mergeCell ref="N19:N24"/>
    <mergeCell ref="P19:P24"/>
    <mergeCell ref="Q19:Q24"/>
    <mergeCell ref="S19:S23"/>
    <mergeCell ref="T19:T23"/>
    <mergeCell ref="V19:V22"/>
    <mergeCell ref="W19:W22"/>
    <mergeCell ref="N25:AN25"/>
    <mergeCell ref="M19:M24"/>
    <mergeCell ref="Y19:Y21"/>
    <mergeCell ref="Z19:Z21"/>
    <mergeCell ref="AA19:AA21"/>
    <mergeCell ref="AC19:AC21"/>
    <mergeCell ref="AD19:AD21"/>
    <mergeCell ref="AF19:AF20"/>
    <mergeCell ref="AG19:AG20"/>
    <mergeCell ref="AI19:AI20"/>
    <mergeCell ref="AJ19:AJ20"/>
    <mergeCell ref="AM20:AN20"/>
    <mergeCell ref="AG21:AN21"/>
    <mergeCell ref="Z22:AA22"/>
    <mergeCell ref="W23:AA23"/>
    <mergeCell ref="T24:AN24"/>
    <mergeCell ref="N30:N35"/>
    <mergeCell ref="P30:P35"/>
    <mergeCell ref="Q30:Q35"/>
    <mergeCell ref="S30:S34"/>
    <mergeCell ref="T30:T34"/>
    <mergeCell ref="V30:V33"/>
    <mergeCell ref="W30:W33"/>
    <mergeCell ref="AI40:AI41"/>
    <mergeCell ref="AJ40:AJ41"/>
    <mergeCell ref="N40:N45"/>
    <mergeCell ref="P40:P45"/>
    <mergeCell ref="Q40:Q45"/>
    <mergeCell ref="AM41:AN41"/>
    <mergeCell ref="AG42:AN42"/>
    <mergeCell ref="Z43:AA43"/>
    <mergeCell ref="W44:AA44"/>
    <mergeCell ref="T45:AN45"/>
    <mergeCell ref="S49:S53"/>
    <mergeCell ref="T49:T53"/>
    <mergeCell ref="V49:V52"/>
    <mergeCell ref="W49:W52"/>
    <mergeCell ref="Y49:Y51"/>
    <mergeCell ref="Z49:Z51"/>
    <mergeCell ref="AA49:AA51"/>
    <mergeCell ref="AC49:AC51"/>
    <mergeCell ref="AD49:AD51"/>
    <mergeCell ref="AF49:AF50"/>
    <mergeCell ref="AG49:AG50"/>
    <mergeCell ref="AI49:AI50"/>
    <mergeCell ref="AJ49:AJ50"/>
    <mergeCell ref="V40:V43"/>
    <mergeCell ref="W40:W43"/>
    <mergeCell ref="Y40:Y42"/>
    <mergeCell ref="Z40:Z42"/>
    <mergeCell ref="AM50:AN50"/>
    <mergeCell ref="AG51:AN51"/>
    <mergeCell ref="AF57:AF58"/>
    <mergeCell ref="AG57:AG58"/>
    <mergeCell ref="AI57:AI58"/>
    <mergeCell ref="AJ57:AJ58"/>
    <mergeCell ref="AM58:AN58"/>
    <mergeCell ref="AG59:AN59"/>
    <mergeCell ref="Z60:AA60"/>
    <mergeCell ref="AF64:AF65"/>
    <mergeCell ref="AG64:AG65"/>
    <mergeCell ref="AI64:AI65"/>
    <mergeCell ref="AJ64:AJ65"/>
    <mergeCell ref="AM65:AN65"/>
    <mergeCell ref="Z64:Z66"/>
    <mergeCell ref="AA64:AA66"/>
    <mergeCell ref="AC64:AC66"/>
    <mergeCell ref="AD64:AD66"/>
    <mergeCell ref="M138:M142"/>
    <mergeCell ref="M146:M150"/>
    <mergeCell ref="A112:A117"/>
    <mergeCell ref="A121:A126"/>
    <mergeCell ref="Y87:Y89"/>
    <mergeCell ref="Z87:Z89"/>
    <mergeCell ref="AA87:AA89"/>
    <mergeCell ref="Z83:AA83"/>
    <mergeCell ref="AA80:AA82"/>
    <mergeCell ref="W80:W83"/>
    <mergeCell ref="Y80:Y82"/>
    <mergeCell ref="V80:V83"/>
    <mergeCell ref="Z80:Z82"/>
    <mergeCell ref="L103:L107"/>
    <mergeCell ref="H103:H107"/>
    <mergeCell ref="I103:I107"/>
    <mergeCell ref="J103:J107"/>
    <mergeCell ref="G122:G126"/>
    <mergeCell ref="M113:M117"/>
    <mergeCell ref="L95:L99"/>
    <mergeCell ref="A95:A99"/>
    <mergeCell ref="B113:B117"/>
    <mergeCell ref="B122:B126"/>
    <mergeCell ref="H138:H142"/>
    <mergeCell ref="H122:H126"/>
    <mergeCell ref="I122:I126"/>
    <mergeCell ref="K122:K126"/>
    <mergeCell ref="L122:L126"/>
    <mergeCell ref="M122:M126"/>
    <mergeCell ref="G113:G117"/>
    <mergeCell ref="AG66:AN66"/>
    <mergeCell ref="AF70:AF71"/>
    <mergeCell ref="AG70:AG71"/>
    <mergeCell ref="AI70:AI71"/>
    <mergeCell ref="AJ70:AJ71"/>
    <mergeCell ref="AM71:AN71"/>
    <mergeCell ref="Y64:Y66"/>
    <mergeCell ref="H113:H117"/>
    <mergeCell ref="K103:K107"/>
    <mergeCell ref="I113:I117"/>
    <mergeCell ref="K113:K117"/>
    <mergeCell ref="L113:L117"/>
    <mergeCell ref="J113:J117"/>
    <mergeCell ref="J122:J126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9 E13 E5 N19:N24 F155:H155 K155 AN75 AN70 AN64 AN57 AN49 AN40 AN30 AN19 T49:T53 T40:T44 N40:N45 N30:N35 T30:T34 T19:T2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AM70 AM19 AM30 AM40 AM49 AM57 AM64 AM75">
      <formula1>list_classTKO</formula1>
    </dataValidation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70:AH70 AG19:AH19 AG30:AH30 AG40:AH40 AG49:AH49 AG57:AH57 AG64:AH64">
      <formula1>list_typeTKO</formula1>
    </dataValidation>
    <dataValidation type="decimal" allowBlank="1" showErrorMessage="1" errorTitle="Ошибка" error="Допускается ввод только неотрицательных чисел!" sqref="L122 L146 L103:L107 L95:L9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55 I103 K103 I95 K95 K130 K138 I130 I138 I146 K146 K113 I113 I122 K122 F13"/>
    <dataValidation type="list" allowBlank="1" showInputMessage="1" showErrorMessage="1" errorTitle="Ошибка" error="Выберите значение из списка" prompt="Выберите значение из списка" sqref="G95:G99">
      <formula1>kind_of_unit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L130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138 M122 M113 M14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122:G126">
      <formula1>kind_of_unit_2</formula1>
    </dataValidation>
    <dataValidation type="list" allowBlank="1" showInputMessage="1" showErrorMessage="1" errorTitle="Ошибка" error="Выберите значение из списка" prompt="Выберите значение из списка" sqref="E155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55">
      <formula1>900</formula1>
    </dataValidation>
    <dataValidation type="textLength" operator="lessThanOrEqual" allowBlank="1" showErrorMessage="1" errorTitle="Ошибка" error="Допускается ввод не более 900 символов!" sqref="L138:L142 L113:L117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329"/>
  </cols>
  <sheetData>
    <row r="1" spans="1:1">
      <c r="A1" s="328"/>
    </row>
  </sheetData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07"/>
  </cols>
  <sheetData>
    <row r="1" spans="1:1">
      <c r="A1" s="406"/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1"/>
  <sheetViews>
    <sheetView showGridLines="0" zoomScaleNormal="100" workbookViewId="0"/>
  </sheetViews>
  <sheetFormatPr defaultRowHeight="11.25"/>
  <cols>
    <col min="1" max="1" width="30.7109375" style="6" customWidth="1"/>
    <col min="2" max="2" width="80.7109375" style="6" customWidth="1"/>
    <col min="3" max="3" width="30.7109375" style="6" customWidth="1"/>
    <col min="4" max="16384" width="9.140625" style="5"/>
  </cols>
  <sheetData>
    <row r="1" spans="1:4" ht="24" customHeight="1">
      <c r="A1" s="40" t="s">
        <v>14</v>
      </c>
      <c r="B1" s="40" t="s">
        <v>15</v>
      </c>
      <c r="C1" s="40" t="s">
        <v>16</v>
      </c>
      <c r="D1" s="4"/>
    </row>
    <row r="2" spans="1:4">
      <c r="A2" s="643">
        <v>44560.450810185182</v>
      </c>
      <c r="B2" s="6" t="s">
        <v>592</v>
      </c>
      <c r="C2" s="6" t="s">
        <v>407</v>
      </c>
    </row>
    <row r="3" spans="1:4">
      <c r="A3" s="643">
        <v>44560.450821759259</v>
      </c>
      <c r="B3" s="6" t="s">
        <v>593</v>
      </c>
      <c r="C3" s="6" t="s">
        <v>407</v>
      </c>
    </row>
    <row r="4" spans="1:4">
      <c r="A4" s="643">
        <v>44560.450879629629</v>
      </c>
      <c r="B4" s="6" t="s">
        <v>592</v>
      </c>
      <c r="C4" s="6" t="s">
        <v>407</v>
      </c>
    </row>
    <row r="5" spans="1:4">
      <c r="A5" s="643">
        <v>44560.450891203705</v>
      </c>
      <c r="B5" s="6" t="s">
        <v>593</v>
      </c>
      <c r="C5" s="6" t="s">
        <v>407</v>
      </c>
    </row>
    <row r="6" spans="1:4">
      <c r="A6" s="643">
        <v>44560.454479166663</v>
      </c>
      <c r="B6" s="6" t="s">
        <v>592</v>
      </c>
      <c r="C6" s="6" t="s">
        <v>407</v>
      </c>
    </row>
    <row r="7" spans="1:4">
      <c r="A7" s="643">
        <v>44560.454502314817</v>
      </c>
      <c r="B7" s="6" t="s">
        <v>593</v>
      </c>
      <c r="C7" s="6" t="s">
        <v>407</v>
      </c>
    </row>
    <row r="8" spans="1:4">
      <c r="A8" s="643">
        <v>44560.454988425925</v>
      </c>
      <c r="B8" s="6" t="s">
        <v>592</v>
      </c>
      <c r="C8" s="6" t="s">
        <v>407</v>
      </c>
    </row>
    <row r="9" spans="1:4">
      <c r="A9" s="643">
        <v>44560.455000000002</v>
      </c>
      <c r="B9" s="6" t="s">
        <v>593</v>
      </c>
      <c r="C9" s="6" t="s">
        <v>407</v>
      </c>
    </row>
    <row r="10" spans="1:4">
      <c r="A10" s="643">
        <v>44565.205370370371</v>
      </c>
      <c r="B10" s="6" t="s">
        <v>592</v>
      </c>
      <c r="C10" s="6" t="s">
        <v>407</v>
      </c>
    </row>
    <row r="11" spans="1:4">
      <c r="A11" s="643">
        <v>44565.205381944441</v>
      </c>
      <c r="B11" s="6" t="s">
        <v>593</v>
      </c>
      <c r="C11" s="6" t="s">
        <v>407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1"/>
  <sheetViews>
    <sheetView showGridLines="0" workbookViewId="0"/>
  </sheetViews>
  <sheetFormatPr defaultRowHeight="12.75"/>
  <cols>
    <col min="1" max="16384" width="9.140625" style="132"/>
  </cols>
  <sheetData>
    <row r="1" spans="1:1">
      <c r="A1" s="632">
        <f>IF('Перечень тарифов'!$E$11="",1,0)</f>
        <v>0</v>
      </c>
    </row>
    <row r="2" spans="1:1">
      <c r="A2" s="632">
        <f>IF(Дифференциация!$T$10="",1,0)</f>
        <v>0</v>
      </c>
    </row>
    <row r="3" spans="1:1">
      <c r="A3" s="632">
        <f>IF(Дифференциация!$J$10="",1,0)</f>
        <v>0</v>
      </c>
    </row>
    <row r="4" spans="1:1">
      <c r="A4" s="632">
        <f>IF(Дифференциация!$K$10="",1,0)</f>
        <v>0</v>
      </c>
    </row>
    <row r="5" spans="1:1">
      <c r="A5" s="632">
        <f>IF(Дифференциация!$P$10="",1,0)</f>
        <v>0</v>
      </c>
    </row>
    <row r="6" spans="1:1">
      <c r="A6" s="632">
        <f>IF(Дифференциация!$Q$10="",1,0)</f>
        <v>0</v>
      </c>
    </row>
    <row r="7" spans="1:1">
      <c r="A7" s="632">
        <f>IF(Дифференциация!$W$10="",1,0)</f>
        <v>0</v>
      </c>
    </row>
    <row r="8" spans="1:1">
      <c r="A8" s="632">
        <f>IF(Дифференциация!$Z$10="",1,0)</f>
        <v>0</v>
      </c>
    </row>
    <row r="9" spans="1:1">
      <c r="A9" s="632">
        <f>IF('Форма 5.3.1'!$G$26="",1,0)</f>
        <v>0</v>
      </c>
    </row>
    <row r="10" spans="1:1">
      <c r="A10" s="632">
        <f>IF('Форма 5.3.1'!$I$26="",1,0)</f>
        <v>0</v>
      </c>
    </row>
    <row r="11" spans="1:1">
      <c r="A11" s="632">
        <f>IF('Форма 5.3.1'!$K$26="",1,0)</f>
        <v>0</v>
      </c>
    </row>
    <row r="12" spans="1:1">
      <c r="A12" s="632">
        <f>IF('Форма 5.3.1'!$L$26="",1,0)</f>
        <v>0</v>
      </c>
    </row>
    <row r="13" spans="1:1">
      <c r="A13" s="632">
        <f>IF('Форма 5.3.1'!$J$18="",1,0)</f>
        <v>0</v>
      </c>
    </row>
    <row r="14" spans="1:1">
      <c r="A14" s="632">
        <f>IF('Форма 5.3.1'!$J$26="",1,0)</f>
        <v>0</v>
      </c>
    </row>
    <row r="15" spans="1:1">
      <c r="A15" s="632">
        <f>IF('Форма 5.3.2'!$G$12="",1,0)</f>
        <v>0</v>
      </c>
    </row>
    <row r="16" spans="1:1">
      <c r="A16" s="632">
        <f>IF('Форма 5.3.2'!$I$12="",1,0)</f>
        <v>0</v>
      </c>
    </row>
    <row r="17" spans="1:1">
      <c r="A17" s="632">
        <f>IF('Форма 5.3.2'!$K$12="",1,0)</f>
        <v>0</v>
      </c>
    </row>
    <row r="18" spans="1:1">
      <c r="A18" s="632">
        <f>IF('Форма 5.3.2'!$L$12="",1,0)</f>
        <v>0</v>
      </c>
    </row>
    <row r="19" spans="1:1">
      <c r="A19" s="632">
        <f>IF('Форма 5.3.2'!$J$12="",1,0)</f>
        <v>0</v>
      </c>
    </row>
    <row r="20" spans="1:1">
      <c r="A20" s="632">
        <f>IF('Форма 1.0.2'!$E$12="",1,0)</f>
        <v>1</v>
      </c>
    </row>
    <row r="21" spans="1:1">
      <c r="A21" s="632">
        <f>IF('Форма 1.0.2'!$F$12="",1,0)</f>
        <v>1</v>
      </c>
    </row>
    <row r="22" spans="1:1">
      <c r="A22" s="632">
        <f>IF('Форма 1.0.2'!$G$12="",1,0)</f>
        <v>1</v>
      </c>
    </row>
    <row r="23" spans="1:1">
      <c r="A23" s="632">
        <f>IF('Форма 1.0.2'!$H$12="",1,0)</f>
        <v>1</v>
      </c>
    </row>
    <row r="24" spans="1:1">
      <c r="A24" s="632">
        <f>IF('Форма 1.0.2'!$I$12="",1,0)</f>
        <v>1</v>
      </c>
    </row>
    <row r="25" spans="1:1">
      <c r="A25" s="632">
        <f>IF('Форма 1.0.2'!$J$12="",1,0)</f>
        <v>1</v>
      </c>
    </row>
    <row r="26" spans="1:1">
      <c r="A26" s="632">
        <f>IF('Сведения об изменении'!$E$12="",1,0)</f>
        <v>1</v>
      </c>
    </row>
    <row r="27" spans="1:1">
      <c r="A27" s="632">
        <f>IF('Сведения об изменении'!$F$12="",1,0)</f>
        <v>1</v>
      </c>
    </row>
    <row r="28" spans="1:1">
      <c r="A28" s="632">
        <f>IF('Форма 5.3.2'!$N$12="",1,0)</f>
        <v>0</v>
      </c>
    </row>
    <row r="29" spans="1:1">
      <c r="A29" s="632">
        <f>IF('Форма 5.3.2'!$P$12="",1,0)</f>
        <v>0</v>
      </c>
    </row>
    <row r="30" spans="1:1">
      <c r="A30" s="632">
        <f>IF('Форма 5.3.2'!$Q$12="",1,0)</f>
        <v>0</v>
      </c>
    </row>
    <row r="31" spans="1:1">
      <c r="A31" s="632">
        <f>IF('Форма 5.3.2'!$O$12="",1,0)</f>
        <v>0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K33"/>
  <sheetViews>
    <sheetView showGridLines="0" zoomScaleNormal="100" workbookViewId="0"/>
  </sheetViews>
  <sheetFormatPr defaultRowHeight="11.25"/>
  <cols>
    <col min="1" max="1" width="3.7109375" style="95" customWidth="1"/>
    <col min="2" max="2" width="87.28515625" style="63" customWidth="1"/>
    <col min="3" max="3" width="9.140625" style="95"/>
    <col min="4" max="4" width="109.140625" style="95" customWidth="1"/>
    <col min="5" max="16384" width="9.140625" style="95"/>
  </cols>
  <sheetData>
    <row r="1" spans="1:11">
      <c r="B1" s="137" t="s">
        <v>11</v>
      </c>
    </row>
    <row r="2" spans="1:11" ht="22.5">
      <c r="A2" s="134">
        <v>7</v>
      </c>
      <c r="B2" s="138" t="s">
        <v>106</v>
      </c>
    </row>
    <row r="3" spans="1:11" ht="67.5">
      <c r="A3" s="134">
        <v>1</v>
      </c>
      <c r="B3" s="138" t="s">
        <v>275</v>
      </c>
    </row>
    <row r="4" spans="1:11" ht="67.5">
      <c r="A4" s="134">
        <v>2</v>
      </c>
      <c r="B4" s="138" t="s">
        <v>161</v>
      </c>
    </row>
    <row r="5" spans="1:11" ht="123.75">
      <c r="A5" s="134">
        <v>3</v>
      </c>
      <c r="B5" s="138" t="s">
        <v>167</v>
      </c>
    </row>
    <row r="6" spans="1:11" ht="56.25">
      <c r="A6" s="134">
        <v>4</v>
      </c>
      <c r="B6" s="368" t="s">
        <v>414</v>
      </c>
    </row>
    <row r="7" spans="1:11" ht="45">
      <c r="A7" s="134">
        <v>5</v>
      </c>
      <c r="B7" s="138" t="s">
        <v>267</v>
      </c>
    </row>
    <row r="8" spans="1:11" ht="101.25">
      <c r="A8" s="134">
        <v>6</v>
      </c>
      <c r="B8" s="138" t="s">
        <v>268</v>
      </c>
    </row>
    <row r="9" spans="1:11" ht="33.75">
      <c r="A9" s="134">
        <v>8</v>
      </c>
      <c r="B9" s="138" t="s">
        <v>396</v>
      </c>
    </row>
    <row r="10" spans="1:11">
      <c r="B10" s="157" t="s">
        <v>200</v>
      </c>
    </row>
    <row r="11" spans="1:11" ht="90">
      <c r="B11" s="138" t="s">
        <v>266</v>
      </c>
    </row>
    <row r="12" spans="1:11" ht="14.25">
      <c r="B12" s="139" t="s">
        <v>177</v>
      </c>
      <c r="C12" s="134"/>
      <c r="D12" s="827"/>
      <c r="E12" s="827"/>
      <c r="F12" s="827"/>
      <c r="G12" s="827"/>
      <c r="H12" s="827"/>
      <c r="I12" s="827"/>
      <c r="J12" s="827"/>
      <c r="K12" s="827"/>
    </row>
    <row r="13" spans="1:11" ht="33.75">
      <c r="A13" s="134">
        <v>1</v>
      </c>
      <c r="B13" s="140" t="s">
        <v>270</v>
      </c>
      <c r="C13" s="134"/>
      <c r="D13" s="827"/>
      <c r="E13" s="827"/>
      <c r="F13" s="827"/>
      <c r="G13" s="827"/>
      <c r="H13" s="827"/>
      <c r="I13" s="827"/>
      <c r="J13" s="827"/>
      <c r="K13" s="827"/>
    </row>
    <row r="14" spans="1:11" ht="14.25">
      <c r="A14" s="134">
        <v>2</v>
      </c>
      <c r="B14" s="140" t="s">
        <v>264</v>
      </c>
      <c r="C14" s="134"/>
      <c r="D14" s="829"/>
      <c r="E14" s="829"/>
      <c r="F14" s="829"/>
      <c r="G14" s="829"/>
      <c r="H14" s="829"/>
      <c r="I14" s="829"/>
      <c r="J14" s="829"/>
      <c r="K14" s="829"/>
    </row>
    <row r="15" spans="1:11" ht="14.25">
      <c r="A15" s="134">
        <v>3</v>
      </c>
      <c r="B15" s="140" t="s">
        <v>265</v>
      </c>
      <c r="C15" s="134"/>
      <c r="D15" s="829"/>
      <c r="E15" s="829"/>
      <c r="F15" s="829"/>
      <c r="G15" s="829"/>
      <c r="H15" s="829"/>
      <c r="I15" s="829"/>
      <c r="J15" s="829"/>
      <c r="K15" s="829"/>
    </row>
    <row r="16" spans="1:11" ht="14.25">
      <c r="B16" s="139" t="s">
        <v>178</v>
      </c>
      <c r="C16" s="134"/>
      <c r="D16" s="830"/>
      <c r="E16" s="829"/>
      <c r="F16" s="829"/>
      <c r="G16" s="829"/>
      <c r="H16" s="829"/>
      <c r="I16" s="829"/>
      <c r="J16" s="829"/>
      <c r="K16" s="829"/>
    </row>
    <row r="17" spans="1:11" ht="33.75">
      <c r="A17" s="134">
        <v>1</v>
      </c>
      <c r="B17" s="140" t="s">
        <v>269</v>
      </c>
      <c r="C17" s="134"/>
      <c r="D17" s="828"/>
      <c r="E17" s="828"/>
      <c r="F17" s="828"/>
      <c r="G17" s="828"/>
      <c r="H17" s="828"/>
      <c r="I17" s="828"/>
      <c r="J17" s="828"/>
      <c r="K17" s="828"/>
    </row>
    <row r="18" spans="1:11" ht="22.5">
      <c r="A18" s="134">
        <v>2</v>
      </c>
      <c r="B18" s="140" t="s">
        <v>176</v>
      </c>
    </row>
    <row r="19" spans="1:11" ht="14.25">
      <c r="A19" s="134">
        <v>3</v>
      </c>
      <c r="B19" s="140" t="s">
        <v>192</v>
      </c>
    </row>
    <row r="20" spans="1:11" ht="45">
      <c r="A20" s="134">
        <v>4</v>
      </c>
      <c r="B20" s="140" t="s">
        <v>267</v>
      </c>
    </row>
    <row r="21" spans="1:11">
      <c r="B21" s="139" t="s">
        <v>194</v>
      </c>
    </row>
    <row r="22" spans="1:11" ht="22.5">
      <c r="A22" s="134">
        <v>1</v>
      </c>
      <c r="B22" s="140" t="s">
        <v>180</v>
      </c>
    </row>
    <row r="23" spans="1:11">
      <c r="B23" s="139" t="s">
        <v>112</v>
      </c>
    </row>
    <row r="24" spans="1:11" ht="22.5">
      <c r="A24" s="134">
        <v>1</v>
      </c>
      <c r="B24" s="140" t="s">
        <v>110</v>
      </c>
    </row>
    <row r="25" spans="1:11">
      <c r="B25" s="63" t="s">
        <v>159</v>
      </c>
    </row>
    <row r="26" spans="1:11" ht="14.25">
      <c r="B26" s="139" t="s">
        <v>276</v>
      </c>
      <c r="C26" s="134"/>
      <c r="D26" s="827"/>
      <c r="E26" s="827"/>
      <c r="F26" s="827"/>
      <c r="G26" s="827"/>
      <c r="H26" s="827"/>
      <c r="I26" s="827"/>
      <c r="J26" s="827"/>
      <c r="K26" s="827"/>
    </row>
    <row r="27" spans="1:11" ht="45">
      <c r="A27" s="134">
        <v>1</v>
      </c>
      <c r="B27" s="140" t="s">
        <v>277</v>
      </c>
      <c r="C27" s="134"/>
      <c r="D27" s="827"/>
      <c r="E27" s="827"/>
      <c r="F27" s="827"/>
      <c r="G27" s="827"/>
      <c r="H27" s="827"/>
      <c r="I27" s="827"/>
      <c r="J27" s="827"/>
      <c r="K27" s="827"/>
    </row>
    <row r="28" spans="1:11" ht="22.5">
      <c r="A28" s="134">
        <v>2</v>
      </c>
      <c r="B28" s="140" t="s">
        <v>287</v>
      </c>
      <c r="C28" s="134"/>
      <c r="D28" s="178"/>
      <c r="E28" s="178"/>
      <c r="F28" s="178"/>
      <c r="G28" s="178"/>
      <c r="H28" s="178"/>
      <c r="I28" s="178"/>
      <c r="J28" s="178"/>
      <c r="K28" s="178"/>
    </row>
    <row r="29" spans="1:11">
      <c r="B29" s="139" t="s">
        <v>280</v>
      </c>
    </row>
    <row r="30" spans="1:11" ht="45">
      <c r="A30" s="134">
        <v>1</v>
      </c>
      <c r="B30" s="138" t="s">
        <v>286</v>
      </c>
    </row>
    <row r="31" spans="1:11">
      <c r="B31" s="139" t="s">
        <v>366</v>
      </c>
    </row>
    <row r="32" spans="1:11" ht="78.75">
      <c r="A32" s="134">
        <v>1</v>
      </c>
      <c r="B32" s="138" t="s">
        <v>395</v>
      </c>
    </row>
    <row r="33" spans="1:2" ht="14.25">
      <c r="A33" s="134">
        <v>2</v>
      </c>
      <c r="B33" s="138" t="s">
        <v>405</v>
      </c>
    </row>
  </sheetData>
  <mergeCells count="8">
    <mergeCell ref="D26:K26"/>
    <mergeCell ref="D27:K27"/>
    <mergeCell ref="D17:K17"/>
    <mergeCell ref="D12:K12"/>
    <mergeCell ref="D13:K13"/>
    <mergeCell ref="D14:K14"/>
    <mergeCell ref="D16:K16"/>
    <mergeCell ref="D15:K15"/>
  </mergeCells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C1:V1"/>
  <sheetViews>
    <sheetView showGridLines="0" zoomScaleNormal="100" workbookViewId="0"/>
  </sheetViews>
  <sheetFormatPr defaultRowHeight="15"/>
  <cols>
    <col min="1" max="2" width="9.140625" style="7"/>
    <col min="3" max="3" width="9.140625" style="39"/>
    <col min="4" max="21" width="9.140625" style="7"/>
    <col min="22" max="22" width="9.140625" style="153"/>
    <col min="23" max="16384" width="9.140625" style="7"/>
  </cols>
  <sheetData/>
  <phoneticPr fontId="8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19"/>
  </cols>
  <sheetData/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indexed="47"/>
  </sheetPr>
  <dimension ref="A1"/>
  <sheetViews>
    <sheetView showGridLines="0" workbookViewId="0"/>
  </sheetViews>
  <sheetFormatPr defaultRowHeight="11.25"/>
  <cols>
    <col min="1" max="16384" width="9.140625" style="133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6"/>
  <sheetViews>
    <sheetView showGridLines="0" zoomScaleNormal="100" workbookViewId="0"/>
  </sheetViews>
  <sheetFormatPr defaultRowHeight="11.25"/>
  <cols>
    <col min="1" max="16384" width="9.140625" style="34"/>
  </cols>
  <sheetData>
    <row r="1" spans="1:2">
      <c r="A1" s="34" t="s">
        <v>599</v>
      </c>
      <c r="B1" s="34" t="s">
        <v>600</v>
      </c>
    </row>
    <row r="2" spans="1:2">
      <c r="A2" s="34">
        <v>4189708</v>
      </c>
      <c r="B2" s="34" t="s">
        <v>601</v>
      </c>
    </row>
    <row r="3" spans="1:2">
      <c r="A3" s="34">
        <v>4189709</v>
      </c>
      <c r="B3" s="34" t="s">
        <v>602</v>
      </c>
    </row>
    <row r="4" spans="1:2">
      <c r="A4" s="34">
        <v>4189710</v>
      </c>
      <c r="B4" s="34" t="s">
        <v>603</v>
      </c>
    </row>
    <row r="5" spans="1:2">
      <c r="A5" s="34">
        <v>4189711</v>
      </c>
      <c r="B5" s="34" t="s">
        <v>604</v>
      </c>
    </row>
    <row r="6" spans="1:2">
      <c r="A6" s="34">
        <v>5110778</v>
      </c>
      <c r="B6" s="34" t="s">
        <v>605</v>
      </c>
    </row>
  </sheetData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C6"/>
  <sheetViews>
    <sheetView showGridLines="0" zoomScaleNormal="100" workbookViewId="0"/>
  </sheetViews>
  <sheetFormatPr defaultRowHeight="11.25"/>
  <cols>
    <col min="1" max="16384" width="9.140625" style="644"/>
  </cols>
  <sheetData>
    <row r="1" spans="1:3">
      <c r="A1" s="644" t="s">
        <v>599</v>
      </c>
      <c r="B1" s="644" t="s">
        <v>606</v>
      </c>
      <c r="C1" s="644" t="s">
        <v>607</v>
      </c>
    </row>
    <row r="2" spans="1:3">
      <c r="A2" s="644" t="s">
        <v>608</v>
      </c>
      <c r="B2" s="644" t="s">
        <v>609</v>
      </c>
      <c r="C2" s="644" t="s">
        <v>610</v>
      </c>
    </row>
    <row r="3" spans="1:3">
      <c r="A3" s="644" t="s">
        <v>611</v>
      </c>
      <c r="B3" s="644" t="s">
        <v>612</v>
      </c>
      <c r="C3" s="644" t="s">
        <v>613</v>
      </c>
    </row>
    <row r="4" spans="1:3">
      <c r="A4" s="644" t="s">
        <v>614</v>
      </c>
      <c r="B4" s="644" t="s">
        <v>615</v>
      </c>
      <c r="C4" s="644" t="s">
        <v>616</v>
      </c>
    </row>
    <row r="5" spans="1:3">
      <c r="A5" s="644" t="s">
        <v>617</v>
      </c>
      <c r="B5" s="644" t="s">
        <v>618</v>
      </c>
      <c r="C5" s="644" t="s">
        <v>619</v>
      </c>
    </row>
    <row r="6" spans="1:3">
      <c r="A6" s="644" t="s">
        <v>620</v>
      </c>
      <c r="B6" s="644" t="s">
        <v>621</v>
      </c>
      <c r="C6" s="644" t="s">
        <v>622</v>
      </c>
    </row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Q49"/>
  <sheetViews>
    <sheetView showGridLines="0" tabSelected="1" topLeftCell="D6" zoomScaleNormal="100" workbookViewId="0">
      <selection activeCell="F43" sqref="F43:F46"/>
    </sheetView>
  </sheetViews>
  <sheetFormatPr defaultRowHeight="18.75"/>
  <cols>
    <col min="1" max="1" width="10.7109375" style="12" hidden="1" customWidth="1"/>
    <col min="2" max="2" width="10.7109375" style="11" hidden="1" customWidth="1"/>
    <col min="3" max="3" width="3.7109375" style="76" hidden="1" customWidth="1"/>
    <col min="4" max="4" width="3.7109375" style="77" customWidth="1"/>
    <col min="5" max="5" width="55.7109375" style="77" customWidth="1"/>
    <col min="6" max="6" width="50.7109375" style="13" customWidth="1"/>
    <col min="7" max="7" width="3.7109375" style="89" customWidth="1"/>
    <col min="8" max="8" width="9.140625" style="77"/>
    <col min="9" max="9" width="9.140625" style="23"/>
    <col min="10" max="10" width="9.140625" style="13"/>
    <col min="11" max="11" width="3.140625" style="182" customWidth="1"/>
    <col min="12" max="16" width="9.140625" style="13"/>
    <col min="17" max="17" width="9.140625" style="150"/>
    <col min="18" max="16384" width="9.140625" style="13"/>
  </cols>
  <sheetData>
    <row r="1" spans="1:17" s="12" customFormat="1" ht="13.5" hidden="1" customHeight="1">
      <c r="A1" s="10"/>
      <c r="B1" s="11"/>
      <c r="F1" s="12">
        <v>26374535</v>
      </c>
      <c r="G1" s="87"/>
      <c r="I1" s="88"/>
      <c r="K1" s="180"/>
      <c r="Q1" s="148"/>
    </row>
    <row r="2" spans="1:17" s="12" customFormat="1" ht="3" customHeight="1">
      <c r="A2" s="10"/>
      <c r="B2" s="11"/>
      <c r="G2" s="87"/>
      <c r="I2" s="88"/>
      <c r="K2" s="180"/>
      <c r="Q2" s="148"/>
    </row>
    <row r="3" spans="1:17" s="77" customFormat="1" ht="15">
      <c r="A3" s="12"/>
      <c r="B3" s="11"/>
      <c r="C3" s="76"/>
      <c r="E3" s="162" t="str">
        <f>code</f>
        <v>Код шаблона: FAS.JKH.OPEN.INFO.PRICE.TKO</v>
      </c>
      <c r="F3" s="331"/>
      <c r="G3" s="89"/>
      <c r="I3" s="88"/>
      <c r="Q3" s="149"/>
    </row>
    <row r="4" spans="1:17" s="77" customFormat="1" ht="15">
      <c r="A4" s="12"/>
      <c r="B4" s="11"/>
      <c r="C4" s="76"/>
      <c r="D4" s="78"/>
      <c r="E4" s="163" t="str">
        <f>version</f>
        <v>Версия 1.0</v>
      </c>
      <c r="F4" s="343"/>
      <c r="G4" s="89"/>
      <c r="I4" s="88"/>
      <c r="Q4" s="149"/>
    </row>
    <row r="5" spans="1:17" s="77" customFormat="1" ht="26.1" customHeight="1">
      <c r="A5" s="12"/>
      <c r="B5" s="11"/>
      <c r="C5" s="76"/>
      <c r="D5" s="78"/>
      <c r="E5" s="680" t="s">
        <v>400</v>
      </c>
      <c r="F5" s="680"/>
      <c r="G5" s="90"/>
      <c r="I5" s="88"/>
      <c r="K5" s="181"/>
      <c r="Q5" s="149"/>
    </row>
    <row r="6" spans="1:17" ht="11.25" customHeight="1">
      <c r="D6" s="78"/>
      <c r="E6" s="79"/>
      <c r="F6" s="91"/>
      <c r="G6" s="90"/>
    </row>
    <row r="7" spans="1:17" ht="19.5" customHeight="1">
      <c r="D7" s="78"/>
      <c r="E7" s="79" t="s">
        <v>3</v>
      </c>
      <c r="F7" s="357" t="s">
        <v>565</v>
      </c>
      <c r="G7" s="90"/>
    </row>
    <row r="8" spans="1:17" s="383" customFormat="1" ht="5.25">
      <c r="A8" s="378"/>
      <c r="B8" s="370"/>
      <c r="C8" s="371"/>
      <c r="D8" s="379"/>
      <c r="E8" s="373"/>
      <c r="F8" s="380"/>
      <c r="G8" s="381"/>
      <c r="H8" s="376"/>
      <c r="I8" s="382"/>
    </row>
    <row r="9" spans="1:17" ht="22.5">
      <c r="D9" s="78"/>
      <c r="E9" s="79" t="s">
        <v>415</v>
      </c>
      <c r="F9" s="645" t="s">
        <v>19</v>
      </c>
      <c r="G9" s="90"/>
    </row>
    <row r="10" spans="1:17" s="376" customFormat="1" ht="5.25">
      <c r="A10" s="369"/>
      <c r="B10" s="370"/>
      <c r="C10" s="371"/>
      <c r="D10" s="372"/>
      <c r="E10" s="373"/>
      <c r="F10" s="374"/>
      <c r="G10" s="375"/>
      <c r="I10" s="377"/>
    </row>
    <row r="11" spans="1:17" ht="22.5">
      <c r="A11" s="80"/>
      <c r="D11" s="81"/>
      <c r="E11" s="79" t="s">
        <v>387</v>
      </c>
      <c r="F11" s="645" t="s">
        <v>623</v>
      </c>
      <c r="G11" s="92"/>
    </row>
    <row r="12" spans="1:17" ht="22.5">
      <c r="A12" s="80"/>
      <c r="D12" s="81"/>
      <c r="E12" s="79" t="s">
        <v>388</v>
      </c>
      <c r="F12" s="645" t="s">
        <v>624</v>
      </c>
      <c r="G12" s="92"/>
    </row>
    <row r="13" spans="1:17" s="366" customFormat="1" ht="6">
      <c r="A13" s="447"/>
      <c r="B13" s="456"/>
      <c r="C13" s="361"/>
      <c r="D13" s="362"/>
      <c r="E13" s="363"/>
      <c r="F13" s="364"/>
      <c r="G13" s="365"/>
      <c r="I13" s="367"/>
    </row>
    <row r="14" spans="1:17" ht="19.5" customHeight="1">
      <c r="A14" s="80"/>
      <c r="D14" s="81"/>
      <c r="E14" s="82" t="s">
        <v>179</v>
      </c>
      <c r="F14" s="621" t="s">
        <v>412</v>
      </c>
      <c r="G14" s="92"/>
    </row>
    <row r="15" spans="1:17" ht="22.5" hidden="1">
      <c r="A15" s="80"/>
      <c r="D15" s="81"/>
      <c r="E15" s="86" t="s">
        <v>591</v>
      </c>
      <c r="F15" s="547" t="s">
        <v>171</v>
      </c>
      <c r="G15" s="92"/>
    </row>
    <row r="16" spans="1:17" ht="22.5" hidden="1">
      <c r="A16" s="80"/>
      <c r="D16" s="81"/>
      <c r="E16" s="86" t="s">
        <v>404</v>
      </c>
      <c r="F16" s="548"/>
      <c r="G16" s="92"/>
    </row>
    <row r="17" spans="1:17" s="77" customFormat="1" ht="19.5" customHeight="1">
      <c r="A17" s="12"/>
      <c r="B17" s="453"/>
      <c r="C17" s="76"/>
      <c r="E17" s="45"/>
      <c r="F17" s="92" t="s">
        <v>300</v>
      </c>
      <c r="G17" s="89"/>
      <c r="I17" s="88"/>
      <c r="K17" s="181"/>
      <c r="Q17" s="149"/>
    </row>
    <row r="18" spans="1:17" s="450" customFormat="1" ht="22.5">
      <c r="A18" s="12"/>
      <c r="B18" s="453"/>
      <c r="C18" s="76"/>
      <c r="D18" s="77"/>
      <c r="E18" s="86" t="s">
        <v>467</v>
      </c>
      <c r="F18" s="359" t="s">
        <v>1651</v>
      </c>
      <c r="G18" s="89"/>
      <c r="H18" s="77"/>
      <c r="I18" s="23"/>
      <c r="K18" s="182"/>
      <c r="Q18" s="150"/>
    </row>
    <row r="19" spans="1:17" s="450" customFormat="1" ht="19.5" customHeight="1">
      <c r="A19" s="12"/>
      <c r="B19" s="453"/>
      <c r="C19" s="76"/>
      <c r="D19" s="77"/>
      <c r="E19" s="86" t="s">
        <v>468</v>
      </c>
      <c r="F19" s="359" t="s">
        <v>1652</v>
      </c>
      <c r="G19" s="89"/>
      <c r="H19" s="77"/>
      <c r="I19" s="23"/>
      <c r="K19" s="182"/>
      <c r="Q19" s="150"/>
    </row>
    <row r="20" spans="1:17" s="450" customFormat="1" ht="19.5" customHeight="1">
      <c r="A20" s="12"/>
      <c r="B20" s="453"/>
      <c r="C20" s="76"/>
      <c r="D20" s="77"/>
      <c r="E20" s="86" t="s">
        <v>469</v>
      </c>
      <c r="F20" s="359" t="s">
        <v>1653</v>
      </c>
      <c r="G20" s="89"/>
      <c r="H20" s="77"/>
      <c r="I20" s="23"/>
      <c r="K20" s="182"/>
      <c r="Q20" s="150"/>
    </row>
    <row r="21" spans="1:17" s="450" customFormat="1" ht="19.5" customHeight="1">
      <c r="A21" s="12"/>
      <c r="B21" s="453"/>
      <c r="C21" s="76"/>
      <c r="D21" s="77"/>
      <c r="E21" s="86" t="s">
        <v>401</v>
      </c>
      <c r="F21" s="646" t="s">
        <v>1654</v>
      </c>
      <c r="G21" s="89"/>
      <c r="H21" s="77"/>
      <c r="I21" s="23"/>
      <c r="K21" s="182"/>
      <c r="Q21" s="150"/>
    </row>
    <row r="22" spans="1:17" s="77" customFormat="1" ht="19.5" hidden="1" customHeight="1">
      <c r="A22" s="12"/>
      <c r="B22" s="453"/>
      <c r="C22" s="76"/>
      <c r="E22" s="45"/>
      <c r="F22" s="92" t="s">
        <v>588</v>
      </c>
      <c r="G22" s="89"/>
      <c r="I22" s="88"/>
      <c r="K22" s="181"/>
      <c r="Q22" s="149"/>
    </row>
    <row r="23" spans="1:17" s="450" customFormat="1" ht="22.5" hidden="1">
      <c r="A23" s="12"/>
      <c r="B23" s="453"/>
      <c r="C23" s="76"/>
      <c r="D23" s="77"/>
      <c r="E23" s="86" t="s">
        <v>589</v>
      </c>
      <c r="F23" s="360"/>
      <c r="G23" s="89"/>
      <c r="H23" s="77"/>
      <c r="I23" s="23"/>
      <c r="K23" s="182"/>
      <c r="Q23" s="150"/>
    </row>
    <row r="24" spans="1:17" s="450" customFormat="1" ht="19.5" hidden="1" customHeight="1">
      <c r="A24" s="12"/>
      <c r="B24" s="453"/>
      <c r="C24" s="76"/>
      <c r="D24" s="77"/>
      <c r="E24" s="86" t="s">
        <v>402</v>
      </c>
      <c r="F24" s="360"/>
      <c r="G24" s="89"/>
      <c r="H24" s="77"/>
      <c r="I24" s="23"/>
      <c r="K24" s="182"/>
      <c r="Q24" s="150"/>
    </row>
    <row r="25" spans="1:17" s="450" customFormat="1" ht="19.5" hidden="1" customHeight="1">
      <c r="A25" s="12"/>
      <c r="B25" s="453"/>
      <c r="C25" s="76"/>
      <c r="D25" s="77"/>
      <c r="E25" s="86" t="s">
        <v>403</v>
      </c>
      <c r="F25" s="360"/>
      <c r="G25" s="89"/>
      <c r="H25" s="77"/>
      <c r="I25" s="23"/>
      <c r="K25" s="182"/>
      <c r="Q25" s="150"/>
    </row>
    <row r="26" spans="1:17" s="450" customFormat="1" ht="19.5" hidden="1" customHeight="1">
      <c r="A26" s="12"/>
      <c r="B26" s="453"/>
      <c r="C26" s="76"/>
      <c r="D26" s="77"/>
      <c r="E26" s="86" t="s">
        <v>401</v>
      </c>
      <c r="F26" s="360"/>
      <c r="G26" s="89"/>
      <c r="H26" s="77"/>
      <c r="I26" s="23"/>
      <c r="K26" s="182"/>
      <c r="Q26" s="150"/>
    </row>
    <row r="27" spans="1:17" s="376" customFormat="1" ht="5.25">
      <c r="A27" s="369"/>
      <c r="B27" s="370"/>
      <c r="C27" s="371"/>
      <c r="D27" s="372"/>
      <c r="E27" s="373"/>
      <c r="F27" s="384"/>
      <c r="G27" s="375"/>
      <c r="I27" s="377"/>
    </row>
    <row r="28" spans="1:17">
      <c r="C28" s="83"/>
      <c r="D28" s="81"/>
      <c r="E28" s="79" t="s">
        <v>289</v>
      </c>
      <c r="F28" s="639" t="s">
        <v>378</v>
      </c>
      <c r="G28" s="93"/>
      <c r="H28" s="14"/>
    </row>
    <row r="29" spans="1:17" s="376" customFormat="1" ht="5.25">
      <c r="A29" s="369"/>
      <c r="B29" s="370"/>
      <c r="C29" s="371"/>
      <c r="D29" s="372"/>
      <c r="E29" s="373"/>
      <c r="F29" s="384"/>
      <c r="G29" s="375"/>
      <c r="I29" s="377"/>
    </row>
    <row r="30" spans="1:17">
      <c r="C30" s="83"/>
      <c r="D30" s="81"/>
      <c r="E30" s="79" t="s">
        <v>296</v>
      </c>
      <c r="F30" s="639" t="s">
        <v>1655</v>
      </c>
      <c r="G30" s="93"/>
      <c r="H30" s="14"/>
    </row>
    <row r="31" spans="1:17" s="77" customFormat="1" ht="9.9499999999999993" hidden="1" customHeight="1">
      <c r="A31" s="80"/>
      <c r="B31" s="11"/>
      <c r="C31" s="76"/>
      <c r="D31" s="81"/>
      <c r="E31" s="79"/>
      <c r="F31" s="358"/>
      <c r="G31" s="92"/>
      <c r="I31" s="88"/>
      <c r="K31" s="181"/>
      <c r="Q31" s="149"/>
    </row>
    <row r="32" spans="1:17" s="77" customFormat="1" ht="30" customHeight="1">
      <c r="A32" s="12"/>
      <c r="B32" s="11"/>
      <c r="C32" s="83"/>
      <c r="D32" s="81"/>
      <c r="E32" s="84"/>
      <c r="F32" s="358"/>
      <c r="G32" s="93"/>
      <c r="I32" s="88"/>
      <c r="K32" s="181"/>
      <c r="Q32" s="149"/>
    </row>
    <row r="33" spans="1:17" ht="22.5">
      <c r="D33" s="78"/>
      <c r="E33" s="82" t="s">
        <v>27</v>
      </c>
      <c r="F33" s="645" t="s">
        <v>19</v>
      </c>
      <c r="G33" s="78"/>
    </row>
    <row r="34" spans="1:17">
      <c r="C34" s="83"/>
      <c r="D34" s="81"/>
      <c r="E34" s="84" t="s">
        <v>416</v>
      </c>
      <c r="F34" s="359" t="s">
        <v>639</v>
      </c>
      <c r="G34" s="93"/>
    </row>
    <row r="35" spans="1:17" ht="19.5" hidden="1" customHeight="1">
      <c r="C35" s="83"/>
      <c r="D35" s="81"/>
      <c r="E35" s="85" t="s">
        <v>417</v>
      </c>
      <c r="F35" s="360"/>
      <c r="G35" s="93"/>
    </row>
    <row r="36" spans="1:17">
      <c r="C36" s="83"/>
      <c r="D36" s="81"/>
      <c r="E36" s="84" t="s">
        <v>4</v>
      </c>
      <c r="F36" s="359" t="s">
        <v>640</v>
      </c>
      <c r="G36" s="93"/>
    </row>
    <row r="37" spans="1:17">
      <c r="C37" s="83"/>
      <c r="D37" s="81"/>
      <c r="E37" s="84" t="s">
        <v>5</v>
      </c>
      <c r="F37" s="359" t="s">
        <v>641</v>
      </c>
      <c r="G37" s="93"/>
      <c r="H37" s="14"/>
    </row>
    <row r="38" spans="1:17" s="376" customFormat="1" ht="5.25">
      <c r="A38" s="369"/>
      <c r="B38" s="370"/>
      <c r="C38" s="371"/>
      <c r="D38" s="372"/>
      <c r="E38" s="373"/>
      <c r="F38" s="374"/>
      <c r="G38" s="375"/>
      <c r="I38" s="377"/>
    </row>
    <row r="39" spans="1:17" ht="22.5">
      <c r="A39" s="15"/>
      <c r="B39" s="16"/>
      <c r="D39" s="38"/>
      <c r="E39" s="86" t="s">
        <v>93</v>
      </c>
      <c r="F39" s="620" t="s">
        <v>1656</v>
      </c>
      <c r="G39" s="92"/>
    </row>
    <row r="40" spans="1:17" ht="19.5" customHeight="1">
      <c r="A40" s="15"/>
      <c r="B40" s="16"/>
      <c r="D40" s="38"/>
      <c r="E40" s="86" t="s">
        <v>100</v>
      </c>
      <c r="F40" s="620" t="s">
        <v>1657</v>
      </c>
      <c r="G40" s="92"/>
    </row>
    <row r="41" spans="1:17" s="376" customFormat="1" ht="5.25" hidden="1">
      <c r="A41" s="385"/>
      <c r="B41" s="386"/>
      <c r="C41" s="371"/>
      <c r="D41" s="387"/>
      <c r="E41" s="388"/>
      <c r="F41" s="389"/>
      <c r="G41" s="375"/>
      <c r="I41" s="377"/>
    </row>
    <row r="42" spans="1:17" s="77" customFormat="1" ht="19.5" customHeight="1">
      <c r="A42" s="12"/>
      <c r="B42" s="11"/>
      <c r="C42" s="76"/>
      <c r="E42" s="45"/>
      <c r="F42" s="92" t="s">
        <v>199</v>
      </c>
      <c r="G42" s="89"/>
      <c r="I42" s="88"/>
      <c r="K42" s="181"/>
      <c r="Q42" s="149"/>
    </row>
    <row r="43" spans="1:17" ht="19.5" customHeight="1">
      <c r="E43" s="86" t="s">
        <v>21</v>
      </c>
      <c r="F43" s="620" t="s">
        <v>1658</v>
      </c>
    </row>
    <row r="44" spans="1:17" ht="19.5" customHeight="1">
      <c r="E44" s="86" t="s">
        <v>22</v>
      </c>
      <c r="F44" s="620" t="s">
        <v>1659</v>
      </c>
    </row>
    <row r="45" spans="1:17" ht="19.5" customHeight="1">
      <c r="E45" s="86" t="s">
        <v>28</v>
      </c>
      <c r="F45" s="620" t="s">
        <v>1660</v>
      </c>
    </row>
    <row r="46" spans="1:17" ht="19.5" customHeight="1">
      <c r="E46" s="86" t="s">
        <v>23</v>
      </c>
      <c r="F46" s="620" t="s">
        <v>1661</v>
      </c>
    </row>
    <row r="47" spans="1:17" ht="3.6" customHeight="1">
      <c r="E47" s="86"/>
      <c r="F47" s="356"/>
    </row>
    <row r="48" spans="1:17" ht="30" customHeight="1">
      <c r="E48" s="86"/>
      <c r="F48" s="356"/>
    </row>
    <row r="49" ht="9.9499999999999993" customHeight="1"/>
  </sheetData>
  <sheetProtection password="FA9C" sheet="1" objects="1" scenarios="1" formatColumns="0" formatRows="0"/>
  <dataConsolidate leftLabels="1" link="1"/>
  <mergeCells count="1">
    <mergeCell ref="E5:F5"/>
  </mergeCells>
  <phoneticPr fontId="8" type="noConversion"/>
  <dataValidations xWindow="529" yWindow="632" count="5">
    <dataValidation type="textLength" operator="lessThanOrEqual" allowBlank="1" showInputMessage="1" showErrorMessage="1" errorTitle="Ошибка" error="Допускается ввод не более 900 символов!" sqref="F35 F39:F40 F43:F46 F25:F26 F2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4">
      <formula1>data_type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F1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6 F24"/>
    <dataValidation type="list" allowBlank="1" showInputMessage="1" showErrorMessage="1" errorTitle="Ошибка" error="Выберите значение из списка" prompt="Выберите значение из списка" sqref="F30">
      <formula1>kind_of_NDS_tariff</formula1>
    </dataValidation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1">
    <tabColor indexed="47"/>
  </sheetPr>
  <dimension ref="A1:W29"/>
  <sheetViews>
    <sheetView showGridLines="0" topLeftCell="C1" workbookViewId="0"/>
  </sheetViews>
  <sheetFormatPr defaultRowHeight="11.25"/>
  <cols>
    <col min="1" max="2" width="0" style="331" hidden="1" customWidth="1"/>
    <col min="3" max="3" width="3.7109375" style="331" customWidth="1"/>
    <col min="4" max="4" width="5.7109375" style="331" customWidth="1"/>
    <col min="5" max="6" width="35.7109375" style="331" customWidth="1"/>
    <col min="7" max="7" width="3.7109375" style="331" hidden="1" customWidth="1"/>
    <col min="8" max="8" width="5.7109375" style="331" customWidth="1"/>
    <col min="9" max="9" width="35.7109375" style="331" customWidth="1"/>
    <col min="10" max="10" width="7.42578125" style="518" bestFit="1" customWidth="1"/>
    <col min="11" max="11" width="6.28515625" style="518" bestFit="1" customWidth="1"/>
    <col min="12" max="12" width="13.85546875" style="518" bestFit="1" customWidth="1"/>
    <col min="13" max="13" width="7.140625" style="518" bestFit="1" customWidth="1"/>
    <col min="14" max="14" width="4.42578125" style="518" bestFit="1" customWidth="1"/>
    <col min="15" max="15" width="7" style="518" bestFit="1" customWidth="1"/>
    <col min="16" max="16" width="7.140625" style="518" bestFit="1" customWidth="1"/>
    <col min="17" max="17" width="10.140625" style="518" bestFit="1" customWidth="1"/>
    <col min="18" max="18" width="13.42578125" style="518" bestFit="1" customWidth="1"/>
    <col min="19" max="19" width="7.140625" style="518" bestFit="1" customWidth="1"/>
    <col min="20" max="20" width="2.28515625" style="518" bestFit="1" customWidth="1"/>
    <col min="21" max="21" width="1.5703125" style="518" bestFit="1" customWidth="1"/>
    <col min="22" max="22" width="9.140625" style="331"/>
    <col min="23" max="23" width="9.140625" style="337" customWidth="1"/>
    <col min="24" max="16384" width="9.140625" style="331"/>
  </cols>
  <sheetData>
    <row r="1" spans="1:23" s="337" customFormat="1" ht="5.25" customHeight="1">
      <c r="J1" s="518"/>
      <c r="K1" s="518"/>
      <c r="L1" s="518"/>
      <c r="M1" s="518"/>
      <c r="N1" s="832"/>
      <c r="O1" s="832"/>
      <c r="P1" s="832"/>
      <c r="Q1" s="832"/>
      <c r="R1" s="832"/>
      <c r="S1" s="832"/>
      <c r="T1" s="832"/>
      <c r="U1" s="518"/>
    </row>
    <row r="2" spans="1:23" s="337" customFormat="1" ht="5.25" customHeight="1"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  <c r="U2" s="518"/>
    </row>
    <row r="3" spans="1:23" s="337" customFormat="1" ht="5.25"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</row>
    <row r="4" spans="1:23" s="511" customFormat="1" ht="22.5" customHeight="1">
      <c r="A4" s="510"/>
      <c r="B4" s="509"/>
      <c r="C4" s="512"/>
      <c r="D4" s="689" t="s">
        <v>297</v>
      </c>
      <c r="E4" s="689"/>
      <c r="F4" s="689"/>
      <c r="G4" s="689"/>
      <c r="H4" s="689"/>
      <c r="J4" s="519"/>
      <c r="K4" s="519"/>
      <c r="L4" s="519"/>
      <c r="M4" s="519"/>
      <c r="N4" s="519"/>
      <c r="O4" s="519"/>
      <c r="P4" s="520"/>
      <c r="Q4" s="519"/>
      <c r="R4" s="519"/>
      <c r="S4" s="519"/>
      <c r="T4" s="519"/>
      <c r="U4" s="519"/>
      <c r="W4" s="220"/>
    </row>
    <row r="5" spans="1:23" ht="15" customHeight="1">
      <c r="N5" s="832"/>
      <c r="O5" s="832"/>
      <c r="P5" s="832"/>
      <c r="Q5" s="832"/>
      <c r="R5" s="832"/>
      <c r="S5" s="832"/>
      <c r="T5" s="832"/>
      <c r="U5" s="521"/>
    </row>
    <row r="6" spans="1:23" ht="24.75" customHeight="1">
      <c r="D6" s="690" t="s">
        <v>25</v>
      </c>
      <c r="E6" s="688" t="s">
        <v>103</v>
      </c>
      <c r="F6" s="688" t="s">
        <v>298</v>
      </c>
      <c r="G6" s="697" t="s">
        <v>193</v>
      </c>
      <c r="H6" s="688" t="s">
        <v>25</v>
      </c>
      <c r="I6" s="688" t="s">
        <v>299</v>
      </c>
      <c r="J6" s="835"/>
      <c r="K6" s="835"/>
      <c r="L6" s="835"/>
      <c r="M6" s="835"/>
      <c r="N6" s="833"/>
      <c r="O6" s="833"/>
      <c r="P6" s="833"/>
      <c r="Q6" s="833"/>
      <c r="R6" s="833"/>
      <c r="S6" s="833"/>
      <c r="T6" s="833"/>
      <c r="U6" s="834"/>
    </row>
    <row r="7" spans="1:23">
      <c r="D7" s="691"/>
      <c r="E7" s="688"/>
      <c r="F7" s="688"/>
      <c r="G7" s="697"/>
      <c r="H7" s="688"/>
      <c r="I7" s="688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834"/>
    </row>
    <row r="8" spans="1:23">
      <c r="C8" s="505"/>
      <c r="D8" s="513" t="s">
        <v>26</v>
      </c>
      <c r="E8" s="513" t="s">
        <v>0</v>
      </c>
      <c r="F8" s="513" t="s">
        <v>1</v>
      </c>
      <c r="G8" s="693" t="s">
        <v>2</v>
      </c>
      <c r="H8" s="693"/>
      <c r="I8" s="694"/>
      <c r="J8" s="516"/>
      <c r="K8" s="516"/>
      <c r="L8" s="516"/>
      <c r="M8" s="516"/>
      <c r="N8" s="517"/>
      <c r="O8" s="517"/>
      <c r="P8" s="517"/>
      <c r="Q8" s="517"/>
      <c r="R8" s="517"/>
      <c r="S8" s="517"/>
      <c r="T8" s="517"/>
      <c r="U8" s="516"/>
    </row>
    <row r="9" spans="1:23" ht="18.75" hidden="1" customHeight="1">
      <c r="D9" s="684" t="s">
        <v>375</v>
      </c>
      <c r="E9" s="686"/>
      <c r="F9" s="687" t="str">
        <f ca="1">IF(ISERROR(INDEX(REESTR_VT_RANGE,MATCH(W9,OFFSET(REESTR_VT_RANGE,0,1),0))),"",INDEX(REESTR_VT_RANGE,MATCH(W9,OFFSET(REESTR_VT_RANGE,0,1),0)))</f>
        <v/>
      </c>
      <c r="G9" s="529"/>
      <c r="H9" s="506">
        <v>1</v>
      </c>
      <c r="I9" s="637"/>
      <c r="J9" s="523"/>
      <c r="K9" s="523"/>
      <c r="L9" s="523"/>
      <c r="M9" s="523"/>
      <c r="N9" s="514"/>
      <c r="O9" s="523"/>
      <c r="P9" s="523"/>
      <c r="Q9" s="523"/>
      <c r="R9" s="523"/>
      <c r="S9" s="523"/>
      <c r="T9" s="524"/>
      <c r="U9" s="514"/>
      <c r="V9" s="505"/>
      <c r="W9" s="337" t="s">
        <v>171</v>
      </c>
    </row>
    <row r="10" spans="1:23" ht="0.95" hidden="1" customHeight="1">
      <c r="D10" s="685"/>
      <c r="E10" s="686"/>
      <c r="F10" s="687"/>
      <c r="G10" s="529"/>
      <c r="H10" s="527"/>
      <c r="I10" s="528"/>
      <c r="J10" s="525"/>
      <c r="K10" s="525"/>
      <c r="L10" s="525"/>
      <c r="M10" s="525"/>
      <c r="N10" s="525"/>
      <c r="O10" s="525"/>
      <c r="P10" s="525"/>
      <c r="Q10" s="525"/>
      <c r="R10" s="525"/>
      <c r="S10" s="525"/>
      <c r="T10" s="525"/>
      <c r="U10" s="526"/>
      <c r="V10" s="505"/>
    </row>
    <row r="11" spans="1:23" ht="123.95" customHeight="1">
      <c r="C11" s="197"/>
      <c r="D11" s="684" t="s">
        <v>26</v>
      </c>
      <c r="E11" s="686"/>
      <c r="F11" s="687" t="str">
        <f ca="1">IF(ISERROR(INDEX(REESTR_VT_RANGE,MATCH(W11,OFFSET(REESTR_VT_RANGE,0,1),0))),"",INDEX(REESTR_VT_RANGE,MATCH(W11,OFFSET(REESTR_VT_RANGE,0,1),0)))</f>
        <v/>
      </c>
      <c r="G11" s="530"/>
      <c r="H11" s="506">
        <v>1</v>
      </c>
      <c r="I11" s="515"/>
      <c r="J11" s="523"/>
      <c r="K11" s="523"/>
      <c r="L11" s="523"/>
      <c r="M11" s="523"/>
      <c r="N11" s="514"/>
      <c r="O11" s="523"/>
      <c r="P11" s="523"/>
      <c r="Q11" s="523"/>
      <c r="R11" s="523"/>
      <c r="S11" s="523"/>
      <c r="T11" s="524"/>
      <c r="U11" s="514"/>
      <c r="V11" s="505"/>
      <c r="W11" s="337" t="s">
        <v>171</v>
      </c>
    </row>
    <row r="12" spans="1:23" ht="0.95" hidden="1" customHeight="1">
      <c r="D12" s="685"/>
      <c r="E12" s="686"/>
      <c r="F12" s="687"/>
      <c r="G12" s="530"/>
      <c r="H12" s="527"/>
      <c r="I12" s="528"/>
      <c r="J12" s="525"/>
      <c r="K12" s="525"/>
      <c r="L12" s="525"/>
      <c r="M12" s="525"/>
      <c r="N12" s="525"/>
      <c r="O12" s="525"/>
      <c r="P12" s="525"/>
      <c r="Q12" s="525"/>
      <c r="R12" s="525"/>
      <c r="S12" s="525"/>
      <c r="T12" s="525"/>
      <c r="U12" s="526"/>
      <c r="V12" s="505"/>
    </row>
    <row r="13" spans="1:23" ht="0.95" hidden="1" customHeight="1">
      <c r="D13" s="273"/>
      <c r="E13" s="831"/>
      <c r="F13" s="831"/>
      <c r="G13" s="831"/>
      <c r="H13" s="831"/>
      <c r="I13" s="831"/>
      <c r="J13" s="525"/>
      <c r="K13" s="525"/>
      <c r="L13" s="525"/>
      <c r="M13" s="525"/>
      <c r="N13" s="525"/>
      <c r="O13" s="525"/>
      <c r="P13" s="525"/>
      <c r="Q13" s="525"/>
      <c r="R13" s="525"/>
      <c r="S13" s="525"/>
      <c r="T13" s="525"/>
      <c r="U13" s="525"/>
      <c r="V13" s="505"/>
      <c r="W13" s="337" t="s">
        <v>171</v>
      </c>
    </row>
    <row r="14" spans="1:23">
      <c r="D14" s="336"/>
      <c r="E14" s="505"/>
      <c r="F14" s="505"/>
      <c r="G14" s="505"/>
      <c r="H14" s="505"/>
      <c r="I14" s="505"/>
    </row>
    <row r="29" spans="23:23">
      <c r="W29" s="331"/>
    </row>
  </sheetData>
  <mergeCells count="20">
    <mergeCell ref="U6:U7"/>
    <mergeCell ref="I6:I7"/>
    <mergeCell ref="J6:M6"/>
    <mergeCell ref="D6:D7"/>
    <mergeCell ref="E6:E7"/>
    <mergeCell ref="F6:F7"/>
    <mergeCell ref="G6:G7"/>
    <mergeCell ref="H6:H7"/>
    <mergeCell ref="E13:I13"/>
    <mergeCell ref="N1:T1"/>
    <mergeCell ref="D4:H4"/>
    <mergeCell ref="N6:T6"/>
    <mergeCell ref="N5:T5"/>
    <mergeCell ref="G8:I8"/>
    <mergeCell ref="D9:D10"/>
    <mergeCell ref="E9:E10"/>
    <mergeCell ref="F9:F10"/>
    <mergeCell ref="D11:D12"/>
    <mergeCell ref="E11:E12"/>
    <mergeCell ref="F11:F12"/>
  </mergeCells>
  <phoneticPr fontId="8" type="noConversion"/>
  <dataValidations count="2">
    <dataValidation type="textLength" operator="lessThanOrEqual" allowBlank="1" showInputMessage="1" showErrorMessage="1" errorTitle="Ошибка" error="Допускается ввод не более 900 символов!" sqref="I9 I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:E12">
      <formula1>REESTR_VED_RANGE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2">
    <tabColor indexed="47"/>
  </sheetPr>
  <dimension ref="A1:AP51"/>
  <sheetViews>
    <sheetView showGridLines="0" topLeftCell="C3" workbookViewId="0"/>
  </sheetViews>
  <sheetFormatPr defaultRowHeight="11.25"/>
  <cols>
    <col min="1" max="2" width="0" style="331" hidden="1" customWidth="1"/>
    <col min="3" max="4" width="3.7109375" style="331" customWidth="1"/>
    <col min="5" max="6" width="16" style="331" customWidth="1"/>
    <col min="7" max="7" width="3.7109375" style="331" customWidth="1"/>
    <col min="8" max="8" width="13.140625" style="331" customWidth="1"/>
    <col min="9" max="9" width="0.28515625" style="331" customWidth="1"/>
    <col min="10" max="10" width="10.140625" style="331" customWidth="1"/>
    <col min="11" max="11" width="13.42578125" style="331" customWidth="1"/>
    <col min="12" max="12" width="3.7109375" style="331" hidden="1" customWidth="1"/>
    <col min="13" max="13" width="3.7109375" style="331" bestFit="1" customWidth="1"/>
    <col min="14" max="14" width="19.7109375" style="331" customWidth="1"/>
    <col min="15" max="15" width="0.28515625" style="331" customWidth="1"/>
    <col min="16" max="16" width="11.7109375" style="331" customWidth="1"/>
    <col min="17" max="17" width="13.42578125" style="331" customWidth="1"/>
    <col min="18" max="18" width="3.7109375" style="331" hidden="1" customWidth="1"/>
    <col min="19" max="19" width="3.7109375" style="331" customWidth="1"/>
    <col min="20" max="20" width="25.7109375" style="331" customWidth="1"/>
    <col min="21" max="21" width="3.7109375" style="331" hidden="1" customWidth="1"/>
    <col min="22" max="22" width="3.7109375" style="331" customWidth="1"/>
    <col min="23" max="23" width="25.7109375" style="331" customWidth="1"/>
    <col min="24" max="24" width="3.7109375" style="331" hidden="1" customWidth="1"/>
    <col min="25" max="25" width="3.7109375" style="331" customWidth="1"/>
    <col min="26" max="26" width="25.7109375" style="331" customWidth="1"/>
    <col min="27" max="27" width="11.7109375" style="331" customWidth="1"/>
    <col min="28" max="28" width="0.28515625" style="331" customWidth="1"/>
    <col min="29" max="29" width="10.140625" style="331" customWidth="1"/>
    <col min="30" max="30" width="13.42578125" style="331" customWidth="1"/>
    <col min="31" max="31" width="3.7109375" style="331" hidden="1" customWidth="1"/>
    <col min="32" max="32" width="3.7109375" style="331" customWidth="1"/>
    <col min="33" max="33" width="16.42578125" style="331" customWidth="1"/>
    <col min="34" max="34" width="0.28515625" style="331" customWidth="1"/>
    <col min="35" max="35" width="10.140625" style="331" customWidth="1"/>
    <col min="36" max="36" width="13.42578125" style="331" customWidth="1"/>
    <col min="37" max="37" width="3.7109375" style="331" hidden="1" customWidth="1"/>
    <col min="38" max="38" width="3.7109375" style="331" customWidth="1"/>
    <col min="39" max="39" width="8.7109375" style="331" customWidth="1"/>
    <col min="40" max="40" width="21.7109375" style="331" customWidth="1"/>
    <col min="41" max="41" width="9.140625" style="331"/>
    <col min="42" max="42" width="0" style="104" hidden="1" customWidth="1"/>
    <col min="43" max="16384" width="9.140625" style="331"/>
  </cols>
  <sheetData>
    <row r="1" spans="1:42" s="337" customFormat="1" ht="5.25" hidden="1"/>
    <row r="2" spans="1:42" s="305" customFormat="1" ht="5.25" hidden="1">
      <c r="J2" s="305" t="s">
        <v>348</v>
      </c>
      <c r="K2" s="305" t="s">
        <v>386</v>
      </c>
      <c r="P2" s="305" t="s">
        <v>349</v>
      </c>
      <c r="Q2" s="305" t="s">
        <v>386</v>
      </c>
      <c r="W2" s="305" t="s">
        <v>353</v>
      </c>
      <c r="Z2" s="305" t="s">
        <v>352</v>
      </c>
      <c r="AC2" s="305" t="s">
        <v>348</v>
      </c>
      <c r="AD2" s="305" t="s">
        <v>386</v>
      </c>
      <c r="AI2" s="305" t="s">
        <v>348</v>
      </c>
      <c r="AJ2" s="305" t="s">
        <v>386</v>
      </c>
    </row>
    <row r="3" spans="1:42" s="282" customFormat="1" ht="5.25">
      <c r="AP3" s="271"/>
    </row>
    <row r="4" spans="1:42" s="333" customFormat="1" ht="26.1" customHeight="1">
      <c r="A4" s="265"/>
      <c r="B4" s="264"/>
      <c r="C4" s="266"/>
      <c r="D4" s="689" t="s">
        <v>304</v>
      </c>
      <c r="E4" s="689"/>
      <c r="F4" s="689"/>
      <c r="G4" s="689"/>
      <c r="H4" s="689"/>
      <c r="I4" s="239"/>
      <c r="R4" s="272"/>
      <c r="AP4" s="288"/>
    </row>
    <row r="5" spans="1:42" s="282" customFormat="1" ht="5.25">
      <c r="AP5" s="271"/>
    </row>
    <row r="6" spans="1:42" ht="31.5" customHeight="1">
      <c r="D6" s="688" t="s">
        <v>25</v>
      </c>
      <c r="E6" s="688" t="s">
        <v>103</v>
      </c>
      <c r="F6" s="688" t="s">
        <v>298</v>
      </c>
      <c r="G6" s="688" t="s">
        <v>25</v>
      </c>
      <c r="H6" s="688" t="s">
        <v>299</v>
      </c>
      <c r="I6" s="241"/>
      <c r="J6" s="724" t="s">
        <v>305</v>
      </c>
      <c r="K6" s="724"/>
      <c r="L6" s="724"/>
      <c r="M6" s="724"/>
      <c r="N6" s="724"/>
      <c r="O6" s="247"/>
      <c r="P6" s="720" t="s">
        <v>306</v>
      </c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2"/>
      <c r="AB6" s="249"/>
      <c r="AC6" s="727" t="s">
        <v>324</v>
      </c>
      <c r="AD6" s="727"/>
      <c r="AE6" s="727"/>
      <c r="AF6" s="727"/>
      <c r="AG6" s="727"/>
      <c r="AH6" s="252"/>
      <c r="AI6" s="688" t="s">
        <v>307</v>
      </c>
      <c r="AJ6" s="688"/>
      <c r="AK6" s="688"/>
      <c r="AL6" s="688"/>
      <c r="AM6" s="698"/>
      <c r="AN6" s="688" t="s">
        <v>29</v>
      </c>
      <c r="AO6" s="320"/>
    </row>
    <row r="7" spans="1:42" ht="22.5" customHeight="1">
      <c r="D7" s="688"/>
      <c r="E7" s="688"/>
      <c r="F7" s="688"/>
      <c r="G7" s="688"/>
      <c r="H7" s="698"/>
      <c r="I7" s="242"/>
      <c r="J7" s="688" t="s">
        <v>381</v>
      </c>
      <c r="K7" s="698"/>
      <c r="L7" s="697" t="s">
        <v>193</v>
      </c>
      <c r="M7" s="688" t="s">
        <v>25</v>
      </c>
      <c r="N7" s="688" t="s">
        <v>308</v>
      </c>
      <c r="O7" s="241"/>
      <c r="P7" s="688" t="s">
        <v>381</v>
      </c>
      <c r="Q7" s="698"/>
      <c r="R7" s="697" t="s">
        <v>193</v>
      </c>
      <c r="S7" s="688" t="s">
        <v>25</v>
      </c>
      <c r="T7" s="688" t="s">
        <v>308</v>
      </c>
      <c r="U7" s="697" t="s">
        <v>193</v>
      </c>
      <c r="V7" s="688" t="s">
        <v>25</v>
      </c>
      <c r="W7" s="688" t="s">
        <v>168</v>
      </c>
      <c r="X7" s="697" t="s">
        <v>193</v>
      </c>
      <c r="Y7" s="688" t="s">
        <v>25</v>
      </c>
      <c r="Z7" s="688" t="s">
        <v>169</v>
      </c>
      <c r="AA7" s="688" t="s">
        <v>170</v>
      </c>
      <c r="AB7" s="241"/>
      <c r="AC7" s="688" t="s">
        <v>381</v>
      </c>
      <c r="AD7" s="698"/>
      <c r="AE7" s="697" t="s">
        <v>193</v>
      </c>
      <c r="AF7" s="688" t="s">
        <v>25</v>
      </c>
      <c r="AG7" s="688" t="s">
        <v>274</v>
      </c>
      <c r="AH7" s="241"/>
      <c r="AI7" s="688" t="s">
        <v>381</v>
      </c>
      <c r="AJ7" s="698"/>
      <c r="AK7" s="697" t="s">
        <v>193</v>
      </c>
      <c r="AL7" s="688" t="s">
        <v>25</v>
      </c>
      <c r="AM7" s="698" t="s">
        <v>274</v>
      </c>
      <c r="AN7" s="688"/>
      <c r="AO7" s="320"/>
    </row>
    <row r="8" spans="1:42" ht="27.75" customHeight="1">
      <c r="D8" s="688"/>
      <c r="E8" s="688"/>
      <c r="F8" s="688"/>
      <c r="G8" s="688"/>
      <c r="H8" s="698"/>
      <c r="I8" s="242"/>
      <c r="J8" s="344" t="s">
        <v>382</v>
      </c>
      <c r="K8" s="326" t="s">
        <v>367</v>
      </c>
      <c r="L8" s="697"/>
      <c r="M8" s="688"/>
      <c r="N8" s="688"/>
      <c r="O8" s="241"/>
      <c r="P8" s="259" t="s">
        <v>382</v>
      </c>
      <c r="Q8" s="326" t="s">
        <v>367</v>
      </c>
      <c r="R8" s="697"/>
      <c r="S8" s="688"/>
      <c r="T8" s="688"/>
      <c r="U8" s="697"/>
      <c r="V8" s="688"/>
      <c r="W8" s="688"/>
      <c r="X8" s="697"/>
      <c r="Y8" s="688"/>
      <c r="Z8" s="688"/>
      <c r="AA8" s="688"/>
      <c r="AB8" s="241"/>
      <c r="AC8" s="344" t="s">
        <v>382</v>
      </c>
      <c r="AD8" s="326" t="s">
        <v>367</v>
      </c>
      <c r="AE8" s="697"/>
      <c r="AF8" s="688"/>
      <c r="AG8" s="688"/>
      <c r="AH8" s="241"/>
      <c r="AI8" s="344" t="s">
        <v>382</v>
      </c>
      <c r="AJ8" s="326" t="s">
        <v>367</v>
      </c>
      <c r="AK8" s="697"/>
      <c r="AL8" s="688"/>
      <c r="AM8" s="698"/>
      <c r="AN8" s="688"/>
      <c r="AO8" s="320"/>
    </row>
    <row r="9" spans="1:42">
      <c r="D9" s="332" t="s">
        <v>26</v>
      </c>
      <c r="E9" s="332" t="s">
        <v>0</v>
      </c>
      <c r="F9" s="332" t="s">
        <v>1</v>
      </c>
      <c r="G9" s="693" t="s">
        <v>2</v>
      </c>
      <c r="H9" s="693"/>
      <c r="I9" s="332"/>
      <c r="J9" s="347" t="s">
        <v>302</v>
      </c>
      <c r="K9" s="347" t="s">
        <v>303</v>
      </c>
      <c r="L9" s="723" t="s">
        <v>380</v>
      </c>
      <c r="M9" s="723"/>
      <c r="N9" s="723"/>
      <c r="O9" s="332"/>
      <c r="P9" s="345" t="s">
        <v>319</v>
      </c>
      <c r="Q9" s="345" t="s">
        <v>320</v>
      </c>
      <c r="R9" s="693" t="s">
        <v>321</v>
      </c>
      <c r="S9" s="693"/>
      <c r="T9" s="693"/>
      <c r="U9" s="693" t="s">
        <v>322</v>
      </c>
      <c r="V9" s="693"/>
      <c r="W9" s="693"/>
      <c r="X9" s="693" t="s">
        <v>323</v>
      </c>
      <c r="Y9" s="693"/>
      <c r="Z9" s="693"/>
      <c r="AA9" s="345" t="s">
        <v>383</v>
      </c>
      <c r="AB9" s="332"/>
      <c r="AC9" s="345" t="s">
        <v>284</v>
      </c>
      <c r="AD9" s="345" t="s">
        <v>285</v>
      </c>
      <c r="AE9" s="693" t="s">
        <v>384</v>
      </c>
      <c r="AF9" s="693"/>
      <c r="AG9" s="693"/>
      <c r="AH9" s="332"/>
      <c r="AI9" s="345" t="s">
        <v>281</v>
      </c>
      <c r="AJ9" s="345" t="s">
        <v>282</v>
      </c>
      <c r="AK9" s="693" t="s">
        <v>385</v>
      </c>
      <c r="AL9" s="693"/>
      <c r="AM9" s="693"/>
      <c r="AN9" s="347" t="s">
        <v>301</v>
      </c>
      <c r="AO9" s="268"/>
    </row>
    <row r="10" spans="1:42" ht="18.75">
      <c r="D10" s="708" t="s">
        <v>26</v>
      </c>
      <c r="E10" s="686" t="str">
        <f>IF(ISERROR(INDEX(activity,MATCH(D10,List01_N_activity,0))),"",INDEX(activity,MATCH(D10,List01_N_activity,0)))</f>
        <v>Обработка твердых коммунальных отходов</v>
      </c>
      <c r="F10" s="687" t="str">
        <f ca="1">IF(ISERROR(INDEX(activity,MATCH(D10,List01_N_activity,0))),"",OFFSET(INDEX(activity,MATCH(D10,List01_N_activity,0)),,1))</f>
        <v>Тариф на обработку твердых коммунальных отходов</v>
      </c>
      <c r="G10" s="712">
        <v>1</v>
      </c>
      <c r="H10" s="705" t="str">
        <f>'Перечень тарифов'!I11</f>
        <v>корректировка предельных тарифов в области обращения с ТКО</v>
      </c>
      <c r="I10" s="243"/>
      <c r="J10" s="699" t="s">
        <v>18</v>
      </c>
      <c r="K10" s="699" t="s">
        <v>19</v>
      </c>
      <c r="L10" s="313"/>
      <c r="M10" s="717" t="s">
        <v>26</v>
      </c>
      <c r="N10" s="716" t="s">
        <v>171</v>
      </c>
      <c r="O10" s="245"/>
      <c r="P10" s="701" t="s">
        <v>18</v>
      </c>
      <c r="Q10" s="701" t="s">
        <v>19</v>
      </c>
      <c r="R10" s="286"/>
      <c r="S10" s="717" t="s">
        <v>26</v>
      </c>
      <c r="T10" s="819"/>
      <c r="U10" s="283"/>
      <c r="V10" s="719" t="s">
        <v>26</v>
      </c>
      <c r="W10" s="705"/>
      <c r="X10" s="313"/>
      <c r="Y10" s="717" t="s">
        <v>26</v>
      </c>
      <c r="Z10" s="718"/>
      <c r="AA10" s="707"/>
      <c r="AB10" s="325"/>
      <c r="AC10" s="699" t="s">
        <v>18</v>
      </c>
      <c r="AD10" s="699" t="s">
        <v>19</v>
      </c>
      <c r="AE10" s="313"/>
      <c r="AF10" s="717" t="s">
        <v>26</v>
      </c>
      <c r="AG10" s="725"/>
      <c r="AH10" s="253"/>
      <c r="AI10" s="699" t="s">
        <v>18</v>
      </c>
      <c r="AJ10" s="699" t="s">
        <v>19</v>
      </c>
      <c r="AK10" s="275"/>
      <c r="AL10" s="274" t="s">
        <v>26</v>
      </c>
      <c r="AM10" s="648"/>
      <c r="AN10" s="340"/>
      <c r="AO10" s="320"/>
      <c r="AP10" s="156" t="s">
        <v>356</v>
      </c>
    </row>
    <row r="11" spans="1:42" ht="0.95" hidden="1" customHeight="1">
      <c r="D11" s="708"/>
      <c r="E11" s="686"/>
      <c r="F11" s="687"/>
      <c r="G11" s="712"/>
      <c r="H11" s="686"/>
      <c r="I11" s="240"/>
      <c r="J11" s="700"/>
      <c r="K11" s="700"/>
      <c r="L11" s="314"/>
      <c r="M11" s="717"/>
      <c r="N11" s="716"/>
      <c r="O11" s="245"/>
      <c r="P11" s="702"/>
      <c r="Q11" s="702"/>
      <c r="R11" s="287"/>
      <c r="S11" s="717"/>
      <c r="T11" s="819"/>
      <c r="U11" s="284"/>
      <c r="V11" s="719"/>
      <c r="W11" s="705"/>
      <c r="X11" s="314"/>
      <c r="Y11" s="717"/>
      <c r="Z11" s="718"/>
      <c r="AA11" s="707"/>
      <c r="AB11" s="325"/>
      <c r="AC11" s="700"/>
      <c r="AD11" s="700"/>
      <c r="AE11" s="314"/>
      <c r="AF11" s="717"/>
      <c r="AG11" s="726"/>
      <c r="AH11" s="302"/>
      <c r="AI11" s="704"/>
      <c r="AJ11" s="704"/>
      <c r="AK11" s="278"/>
      <c r="AL11" s="308"/>
      <c r="AM11" s="681"/>
      <c r="AN11" s="682"/>
      <c r="AO11" s="320"/>
      <c r="AP11" s="156" t="s">
        <v>350</v>
      </c>
    </row>
    <row r="12" spans="1:42" ht="0.95" hidden="1" customHeight="1">
      <c r="D12" s="708"/>
      <c r="E12" s="686"/>
      <c r="F12" s="687"/>
      <c r="G12" s="712"/>
      <c r="H12" s="686"/>
      <c r="I12" s="240"/>
      <c r="J12" s="700"/>
      <c r="K12" s="700"/>
      <c r="L12" s="314"/>
      <c r="M12" s="717"/>
      <c r="N12" s="716"/>
      <c r="O12" s="245"/>
      <c r="P12" s="702"/>
      <c r="Q12" s="702"/>
      <c r="R12" s="287"/>
      <c r="S12" s="717"/>
      <c r="T12" s="819"/>
      <c r="U12" s="284"/>
      <c r="V12" s="719"/>
      <c r="W12" s="705"/>
      <c r="X12" s="314"/>
      <c r="Y12" s="717"/>
      <c r="Z12" s="718"/>
      <c r="AA12" s="707"/>
      <c r="AB12" s="325"/>
      <c r="AC12" s="704"/>
      <c r="AD12" s="704"/>
      <c r="AE12" s="349"/>
      <c r="AF12" s="308"/>
      <c r="AG12" s="681"/>
      <c r="AH12" s="681"/>
      <c r="AI12" s="681"/>
      <c r="AJ12" s="681"/>
      <c r="AK12" s="681"/>
      <c r="AL12" s="681"/>
      <c r="AM12" s="681"/>
      <c r="AN12" s="682"/>
      <c r="AO12" s="320"/>
      <c r="AP12" s="156" t="s">
        <v>350</v>
      </c>
    </row>
    <row r="13" spans="1:42" ht="0.95" hidden="1" customHeight="1">
      <c r="D13" s="708"/>
      <c r="E13" s="686"/>
      <c r="F13" s="687"/>
      <c r="G13" s="712"/>
      <c r="H13" s="686"/>
      <c r="I13" s="240"/>
      <c r="J13" s="700"/>
      <c r="K13" s="700"/>
      <c r="L13" s="314"/>
      <c r="M13" s="717"/>
      <c r="N13" s="716"/>
      <c r="O13" s="245"/>
      <c r="P13" s="702"/>
      <c r="Q13" s="702"/>
      <c r="R13" s="287"/>
      <c r="S13" s="717"/>
      <c r="T13" s="819"/>
      <c r="U13" s="284"/>
      <c r="V13" s="719"/>
      <c r="W13" s="705"/>
      <c r="X13" s="310"/>
      <c r="Y13" s="308"/>
      <c r="Z13" s="681"/>
      <c r="AA13" s="681"/>
      <c r="AB13" s="317"/>
      <c r="AC13" s="335"/>
      <c r="AD13" s="335"/>
      <c r="AE13" s="335"/>
      <c r="AF13" s="335"/>
      <c r="AG13" s="335"/>
      <c r="AH13" s="335"/>
      <c r="AI13" s="335"/>
      <c r="AJ13" s="335"/>
      <c r="AK13" s="335"/>
      <c r="AL13" s="335"/>
      <c r="AM13" s="335"/>
      <c r="AN13" s="323"/>
      <c r="AO13" s="320"/>
      <c r="AP13" s="156" t="s">
        <v>350</v>
      </c>
    </row>
    <row r="14" spans="1:42" ht="0.95" hidden="1" customHeight="1">
      <c r="D14" s="708"/>
      <c r="E14" s="686"/>
      <c r="F14" s="687"/>
      <c r="G14" s="712"/>
      <c r="H14" s="686"/>
      <c r="I14" s="240"/>
      <c r="J14" s="700"/>
      <c r="K14" s="700"/>
      <c r="L14" s="314"/>
      <c r="M14" s="717"/>
      <c r="N14" s="716"/>
      <c r="O14" s="245"/>
      <c r="P14" s="702"/>
      <c r="Q14" s="702"/>
      <c r="R14" s="287"/>
      <c r="S14" s="717"/>
      <c r="T14" s="819"/>
      <c r="U14" s="285"/>
      <c r="V14" s="308"/>
      <c r="W14" s="681"/>
      <c r="X14" s="681"/>
      <c r="Y14" s="681"/>
      <c r="Z14" s="681"/>
      <c r="AA14" s="681"/>
      <c r="AB14" s="346"/>
      <c r="AC14" s="335"/>
      <c r="AD14" s="335"/>
      <c r="AE14" s="335"/>
      <c r="AF14" s="335"/>
      <c r="AG14" s="335"/>
      <c r="AH14" s="335"/>
      <c r="AI14" s="335"/>
      <c r="AJ14" s="335"/>
      <c r="AK14" s="335"/>
      <c r="AL14" s="335"/>
      <c r="AM14" s="335"/>
      <c r="AN14" s="323"/>
      <c r="AO14" s="320"/>
      <c r="AP14" s="156" t="s">
        <v>350</v>
      </c>
    </row>
    <row r="15" spans="1:42" ht="0.95" hidden="1" customHeight="1">
      <c r="D15" s="708"/>
      <c r="E15" s="686"/>
      <c r="F15" s="687"/>
      <c r="G15" s="712"/>
      <c r="H15" s="686"/>
      <c r="I15" s="240"/>
      <c r="J15" s="700"/>
      <c r="K15" s="700"/>
      <c r="L15" s="314"/>
      <c r="M15" s="717"/>
      <c r="N15" s="716"/>
      <c r="O15" s="246"/>
      <c r="P15" s="703"/>
      <c r="Q15" s="703"/>
      <c r="R15" s="310"/>
      <c r="S15" s="273"/>
      <c r="T15" s="681"/>
      <c r="U15" s="681"/>
      <c r="V15" s="681"/>
      <c r="W15" s="681"/>
      <c r="X15" s="681"/>
      <c r="Y15" s="681"/>
      <c r="Z15" s="681"/>
      <c r="AA15" s="681"/>
      <c r="AB15" s="681"/>
      <c r="AC15" s="681"/>
      <c r="AD15" s="681"/>
      <c r="AE15" s="681"/>
      <c r="AF15" s="681"/>
      <c r="AG15" s="681"/>
      <c r="AH15" s="681"/>
      <c r="AI15" s="681"/>
      <c r="AJ15" s="681"/>
      <c r="AK15" s="681"/>
      <c r="AL15" s="681"/>
      <c r="AM15" s="681"/>
      <c r="AN15" s="682"/>
      <c r="AO15" s="320"/>
      <c r="AP15" s="156" t="s">
        <v>350</v>
      </c>
    </row>
    <row r="16" spans="1:42" ht="0.95" hidden="1" customHeight="1">
      <c r="D16" s="708"/>
      <c r="E16" s="686"/>
      <c r="F16" s="687"/>
      <c r="G16" s="713"/>
      <c r="H16" s="710"/>
      <c r="I16" s="240"/>
      <c r="J16" s="700"/>
      <c r="K16" s="700"/>
      <c r="L16" s="276"/>
      <c r="M16" s="277"/>
      <c r="N16" s="714"/>
      <c r="O16" s="714"/>
      <c r="P16" s="714"/>
      <c r="Q16" s="714"/>
      <c r="R16" s="714"/>
      <c r="S16" s="714"/>
      <c r="T16" s="714"/>
      <c r="U16" s="714"/>
      <c r="V16" s="714"/>
      <c r="W16" s="714"/>
      <c r="X16" s="714"/>
      <c r="Y16" s="714"/>
      <c r="Z16" s="714"/>
      <c r="AA16" s="714"/>
      <c r="AB16" s="714"/>
      <c r="AC16" s="714"/>
      <c r="AD16" s="714"/>
      <c r="AE16" s="714"/>
      <c r="AF16" s="714"/>
      <c r="AG16" s="714"/>
      <c r="AH16" s="714"/>
      <c r="AI16" s="714"/>
      <c r="AJ16" s="714"/>
      <c r="AK16" s="714"/>
      <c r="AL16" s="714"/>
      <c r="AM16" s="714"/>
      <c r="AN16" s="715"/>
      <c r="AO16" s="320"/>
      <c r="AP16" s="156" t="s">
        <v>350</v>
      </c>
    </row>
    <row r="17" spans="4:42" s="282" customFormat="1" ht="0.95" hidden="1" customHeight="1">
      <c r="D17" s="709"/>
      <c r="E17" s="710"/>
      <c r="F17" s="711"/>
      <c r="G17" s="292"/>
      <c r="H17" s="293"/>
      <c r="I17" s="244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 t="s">
        <v>171</v>
      </c>
      <c r="AN17" s="294"/>
      <c r="AP17" s="271" t="s">
        <v>351</v>
      </c>
    </row>
    <row r="18" spans="4:42" s="282" customFormat="1" ht="0.95" hidden="1" customHeight="1">
      <c r="D18" s="295"/>
      <c r="E18" s="296"/>
      <c r="F18" s="296"/>
      <c r="G18" s="296"/>
      <c r="H18" s="296"/>
      <c r="I18" s="244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 t="s">
        <v>171</v>
      </c>
      <c r="AN18" s="297"/>
      <c r="AP18" s="271" t="s">
        <v>351</v>
      </c>
    </row>
    <row r="19" spans="4:42" s="282" customFormat="1" ht="12" customHeight="1">
      <c r="D19" s="299"/>
      <c r="E19" s="299"/>
      <c r="F19" s="299"/>
      <c r="G19" s="299"/>
      <c r="H19" s="299"/>
      <c r="I19" s="244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P19" s="271"/>
    </row>
    <row r="20" spans="4:42"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343"/>
      <c r="AJ20" s="343"/>
      <c r="AK20" s="343"/>
      <c r="AL20" s="343"/>
      <c r="AM20" s="343"/>
      <c r="AN20" s="343"/>
    </row>
    <row r="28" spans="4:42">
      <c r="AP28" s="331"/>
    </row>
    <row r="29" spans="4:42">
      <c r="AP29" s="331"/>
    </row>
    <row r="30" spans="4:42">
      <c r="AP30" s="331"/>
    </row>
    <row r="31" spans="4:42">
      <c r="AP31" s="331"/>
    </row>
    <row r="32" spans="4:42">
      <c r="AP32" s="331"/>
    </row>
    <row r="33" spans="42:42">
      <c r="AP33" s="331"/>
    </row>
    <row r="34" spans="42:42">
      <c r="AP34" s="331"/>
    </row>
    <row r="35" spans="42:42">
      <c r="AP35" s="331"/>
    </row>
    <row r="36" spans="42:42">
      <c r="AP36" s="331"/>
    </row>
    <row r="37" spans="42:42">
      <c r="AP37" s="331"/>
    </row>
    <row r="38" spans="42:42">
      <c r="AP38" s="331"/>
    </row>
    <row r="39" spans="42:42">
      <c r="AP39" s="331"/>
    </row>
    <row r="40" spans="42:42">
      <c r="AP40" s="331"/>
    </row>
    <row r="41" spans="42:42">
      <c r="AP41" s="331"/>
    </row>
    <row r="42" spans="42:42">
      <c r="AP42" s="331"/>
    </row>
    <row r="43" spans="42:42">
      <c r="AP43" s="331"/>
    </row>
    <row r="44" spans="42:42">
      <c r="AP44" s="331"/>
    </row>
    <row r="45" spans="42:42">
      <c r="AP45" s="331"/>
    </row>
    <row r="46" spans="42:42">
      <c r="AP46" s="331"/>
    </row>
    <row r="47" spans="42:42">
      <c r="AP47" s="331"/>
    </row>
    <row r="48" spans="42:42">
      <c r="AP48" s="331"/>
    </row>
    <row r="49" spans="42:42">
      <c r="AP49" s="331"/>
    </row>
    <row r="50" spans="42:42">
      <c r="AP50" s="331"/>
    </row>
    <row r="51" spans="42:42">
      <c r="AP51" s="331"/>
    </row>
  </sheetData>
  <mergeCells count="71">
    <mergeCell ref="J6:N6"/>
    <mergeCell ref="P6:AA6"/>
    <mergeCell ref="AC6:AG6"/>
    <mergeCell ref="G9:H9"/>
    <mergeCell ref="L9:N9"/>
    <mergeCell ref="R9:T9"/>
    <mergeCell ref="U9:W9"/>
    <mergeCell ref="X9:Z9"/>
    <mergeCell ref="AE9:AG9"/>
    <mergeCell ref="X7:X8"/>
    <mergeCell ref="Y7:Y8"/>
    <mergeCell ref="AA7:AA8"/>
    <mergeCell ref="AC7:AD7"/>
    <mergeCell ref="AE7:AE8"/>
    <mergeCell ref="AF7:AF8"/>
    <mergeCell ref="AG7:AG8"/>
    <mergeCell ref="D4:H4"/>
    <mergeCell ref="D6:D8"/>
    <mergeCell ref="E6:E8"/>
    <mergeCell ref="F6:F8"/>
    <mergeCell ref="G6:G8"/>
    <mergeCell ref="H6:H8"/>
    <mergeCell ref="AI6:AM6"/>
    <mergeCell ref="AN6:AN8"/>
    <mergeCell ref="J7:K7"/>
    <mergeCell ref="L7:L8"/>
    <mergeCell ref="M7:M8"/>
    <mergeCell ref="N7:N8"/>
    <mergeCell ref="P7:Q7"/>
    <mergeCell ref="R7:R8"/>
    <mergeCell ref="S7:S8"/>
    <mergeCell ref="T7:T8"/>
    <mergeCell ref="U7:U8"/>
    <mergeCell ref="V7:V8"/>
    <mergeCell ref="W7:W8"/>
    <mergeCell ref="AL7:AL8"/>
    <mergeCell ref="AM7:AM8"/>
    <mergeCell ref="Z7:Z8"/>
    <mergeCell ref="AI7:AJ7"/>
    <mergeCell ref="AK7:AK8"/>
    <mergeCell ref="W10:W13"/>
    <mergeCell ref="Y10:Y12"/>
    <mergeCell ref="Z10:Z12"/>
    <mergeCell ref="AA10:AA12"/>
    <mergeCell ref="AK9:AM9"/>
    <mergeCell ref="D10:D17"/>
    <mergeCell ref="E10:E17"/>
    <mergeCell ref="F10:F17"/>
    <mergeCell ref="G10:G16"/>
    <mergeCell ref="H10:H16"/>
    <mergeCell ref="J10:J16"/>
    <mergeCell ref="K10:K16"/>
    <mergeCell ref="M10:M15"/>
    <mergeCell ref="N10:N15"/>
    <mergeCell ref="P10:P15"/>
    <mergeCell ref="Q10:Q15"/>
    <mergeCell ref="S10:S14"/>
    <mergeCell ref="T15:AN15"/>
    <mergeCell ref="N16:AN16"/>
    <mergeCell ref="AJ10:AJ11"/>
    <mergeCell ref="AM11:AN11"/>
    <mergeCell ref="AG12:AN12"/>
    <mergeCell ref="AF10:AF11"/>
    <mergeCell ref="AG10:AG11"/>
    <mergeCell ref="AI10:AI11"/>
    <mergeCell ref="V10:V13"/>
    <mergeCell ref="Z13:AA13"/>
    <mergeCell ref="W14:AA14"/>
    <mergeCell ref="AC10:AC12"/>
    <mergeCell ref="T10:T14"/>
    <mergeCell ref="AD10:AD12"/>
  </mergeCells>
  <phoneticPr fontId="8" type="noConversion"/>
  <dataValidations count="3"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10:AH10">
      <formula1>list_typeTKO</formula1>
    </dataValidation>
    <dataValidation type="list" allowBlank="1" showInputMessage="1" showErrorMessage="1" errorTitle="Ошибка" error="Выберите значение из списка" prompt="Выберите значение из списка" sqref="AM10">
      <formula1>list_classTKO</formula1>
    </dataValidation>
    <dataValidation type="textLength" operator="lessThanOrEqual" allowBlank="1" showInputMessage="1" showErrorMessage="1" errorTitle="Ошибка" error="Допускается ввод не более 900 символов!" sqref="N13:N15 AN10 N10 T10 N11:N12 T11:T12 T13:T14">
      <formula1>900</formula1>
    </dataValidation>
  </dataValidation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4">
    <tabColor indexed="47"/>
  </sheetPr>
  <dimension ref="A1:T17"/>
  <sheetViews>
    <sheetView showGridLines="0" topLeftCell="C3" workbookViewId="0"/>
  </sheetViews>
  <sheetFormatPr defaultRowHeight="11.25"/>
  <cols>
    <col min="1" max="2" width="9.140625" style="554" hidden="1" customWidth="1"/>
    <col min="3" max="3" width="3.7109375" style="554" customWidth="1"/>
    <col min="4" max="4" width="5.7109375" style="554" customWidth="1"/>
    <col min="5" max="5" width="17.28515625" style="554" customWidth="1"/>
    <col min="6" max="6" width="35.7109375" style="554" customWidth="1"/>
    <col min="7" max="7" width="11.140625" style="554" customWidth="1"/>
    <col min="8" max="8" width="9.7109375" style="554" hidden="1" customWidth="1"/>
    <col min="9" max="9" width="13.7109375" style="554" customWidth="1"/>
    <col min="10" max="10" width="9.7109375" style="554" customWidth="1"/>
    <col min="11" max="11" width="13.7109375" style="554" customWidth="1"/>
    <col min="12" max="12" width="17.7109375" style="554" customWidth="1"/>
    <col min="13" max="13" width="9.7109375" style="554" customWidth="1"/>
    <col min="14" max="14" width="13.7109375" style="554" customWidth="1"/>
    <col min="15" max="15" width="9.7109375" style="554" customWidth="1"/>
    <col min="16" max="16" width="13.7109375" style="554" customWidth="1"/>
    <col min="17" max="17" width="17.7109375" style="554" customWidth="1"/>
    <col min="18" max="18" width="5.85546875" style="554" customWidth="1"/>
    <col min="19" max="19" width="115.7109375" style="554" customWidth="1"/>
    <col min="20" max="16384" width="9.140625" style="554"/>
  </cols>
  <sheetData>
    <row r="1" spans="1:20" s="104" customFormat="1" ht="11.25" hidden="1" customHeight="1">
      <c r="H1" s="774" t="s">
        <v>12</v>
      </c>
      <c r="I1" s="774"/>
      <c r="J1" s="774"/>
      <c r="K1" s="774"/>
      <c r="L1" s="774"/>
      <c r="M1" s="774" t="s">
        <v>12</v>
      </c>
      <c r="N1" s="774"/>
      <c r="O1" s="774"/>
      <c r="P1" s="774"/>
      <c r="Q1" s="774"/>
      <c r="S1" s="443">
        <f ca="1">OFFSET(S1,0,-6)+1</f>
        <v>6</v>
      </c>
    </row>
    <row r="2" spans="1:20" s="104" customFormat="1" hidden="1">
      <c r="H2" s="216">
        <v>0</v>
      </c>
      <c r="I2" s="169">
        <f>H2+1</f>
        <v>1</v>
      </c>
      <c r="J2" s="169">
        <f>I2+1</f>
        <v>2</v>
      </c>
      <c r="K2" s="169"/>
      <c r="L2" s="169">
        <f>J2+1</f>
        <v>3</v>
      </c>
      <c r="M2" s="216">
        <v>0</v>
      </c>
      <c r="N2" s="169">
        <f>M2+1</f>
        <v>1</v>
      </c>
      <c r="O2" s="169">
        <f>N2+1</f>
        <v>2</v>
      </c>
      <c r="P2" s="169"/>
      <c r="Q2" s="169">
        <f>O2+1</f>
        <v>3</v>
      </c>
    </row>
    <row r="3" spans="1:20" s="557" customFormat="1" ht="6" customHeight="1">
      <c r="H3" s="596" t="s">
        <v>363</v>
      </c>
      <c r="I3" s="557" t="s">
        <v>359</v>
      </c>
      <c r="J3" s="596" t="s">
        <v>364</v>
      </c>
      <c r="K3" s="557" t="s">
        <v>360</v>
      </c>
      <c r="M3" s="596" t="s">
        <v>363</v>
      </c>
      <c r="N3" s="557" t="s">
        <v>359</v>
      </c>
      <c r="O3" s="596" t="s">
        <v>364</v>
      </c>
      <c r="P3" s="557" t="s">
        <v>360</v>
      </c>
    </row>
    <row r="4" spans="1:20" s="556" customFormat="1" ht="26.1" customHeight="1">
      <c r="A4" s="552"/>
      <c r="B4" s="551"/>
      <c r="C4" s="553"/>
      <c r="D4" s="689" t="s">
        <v>435</v>
      </c>
      <c r="E4" s="689"/>
      <c r="F4" s="689"/>
      <c r="G4" s="689"/>
      <c r="H4" s="571"/>
      <c r="M4" s="571"/>
      <c r="R4" s="558"/>
    </row>
    <row r="5" spans="1:20" ht="15" customHeight="1">
      <c r="D5" s="792"/>
      <c r="E5" s="792"/>
      <c r="F5" s="560"/>
      <c r="G5" s="560"/>
      <c r="H5" s="771"/>
      <c r="I5" s="771"/>
      <c r="J5" s="771"/>
      <c r="K5" s="771"/>
      <c r="L5" s="771"/>
      <c r="M5" s="775" t="s">
        <v>193</v>
      </c>
      <c r="N5" s="776"/>
      <c r="O5" s="776"/>
      <c r="P5" s="776"/>
      <c r="Q5" s="776"/>
      <c r="R5" s="563"/>
    </row>
    <row r="6" spans="1:20" ht="14.25">
      <c r="D6" s="732" t="s">
        <v>420</v>
      </c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61" t="s">
        <v>421</v>
      </c>
      <c r="T6" s="597"/>
    </row>
    <row r="7" spans="1:20" ht="14.25">
      <c r="D7" s="732" t="s">
        <v>25</v>
      </c>
      <c r="E7" s="732" t="s">
        <v>178</v>
      </c>
      <c r="F7" s="732"/>
      <c r="G7" s="732" t="s">
        <v>271</v>
      </c>
      <c r="H7" s="688" t="s">
        <v>450</v>
      </c>
      <c r="I7" s="688"/>
      <c r="J7" s="688"/>
      <c r="K7" s="688"/>
      <c r="L7" s="688"/>
      <c r="M7" s="688" t="s">
        <v>450</v>
      </c>
      <c r="N7" s="688"/>
      <c r="O7" s="688"/>
      <c r="P7" s="688"/>
      <c r="Q7" s="688"/>
      <c r="R7" s="760" t="s">
        <v>330</v>
      </c>
      <c r="S7" s="762"/>
      <c r="T7" s="597"/>
    </row>
    <row r="8" spans="1:20" ht="24.75" customHeight="1">
      <c r="D8" s="732"/>
      <c r="E8" s="764" t="s">
        <v>436</v>
      </c>
      <c r="F8" s="764" t="s">
        <v>437</v>
      </c>
      <c r="G8" s="732"/>
      <c r="H8" s="764" t="s">
        <v>332</v>
      </c>
      <c r="I8" s="698" t="s">
        <v>455</v>
      </c>
      <c r="J8" s="766"/>
      <c r="K8" s="767"/>
      <c r="L8" s="777" t="s">
        <v>331</v>
      </c>
      <c r="M8" s="764" t="s">
        <v>332</v>
      </c>
      <c r="N8" s="698" t="s">
        <v>455</v>
      </c>
      <c r="O8" s="766"/>
      <c r="P8" s="767"/>
      <c r="Q8" s="777" t="s">
        <v>331</v>
      </c>
      <c r="R8" s="760"/>
      <c r="S8" s="762"/>
      <c r="T8" s="597"/>
    </row>
    <row r="9" spans="1:20" ht="24.75" customHeight="1">
      <c r="D9" s="732"/>
      <c r="E9" s="765"/>
      <c r="F9" s="765"/>
      <c r="G9" s="732"/>
      <c r="H9" s="765"/>
      <c r="I9" s="583" t="s">
        <v>438</v>
      </c>
      <c r="J9" s="779" t="s">
        <v>439</v>
      </c>
      <c r="K9" s="780"/>
      <c r="L9" s="778"/>
      <c r="M9" s="765"/>
      <c r="N9" s="641" t="s">
        <v>438</v>
      </c>
      <c r="O9" s="779" t="s">
        <v>439</v>
      </c>
      <c r="P9" s="780"/>
      <c r="Q9" s="778"/>
      <c r="R9" s="760"/>
      <c r="S9" s="763"/>
    </row>
    <row r="10" spans="1:20">
      <c r="D10" s="555" t="s">
        <v>26</v>
      </c>
      <c r="E10" s="555" t="s">
        <v>0</v>
      </c>
      <c r="F10" s="555" t="s">
        <v>1</v>
      </c>
      <c r="G10" s="555" t="s">
        <v>2</v>
      </c>
      <c r="H10" s="564" t="str">
        <f>H1&amp;"."&amp;H2</f>
        <v>5.0</v>
      </c>
      <c r="I10" s="564" t="str">
        <f>H1&amp;"."&amp;I2</f>
        <v>5.1</v>
      </c>
      <c r="J10" s="782" t="str">
        <f>H1&amp;"."&amp;J2</f>
        <v>5.2</v>
      </c>
      <c r="K10" s="782"/>
      <c r="L10" s="590" t="str">
        <f>H1&amp;"."&amp;L2</f>
        <v>5.3</v>
      </c>
      <c r="M10" s="564" t="str">
        <f>M1&amp;"."&amp;M2</f>
        <v>5.0</v>
      </c>
      <c r="N10" s="564" t="str">
        <f>M1&amp;"."&amp;N2</f>
        <v>5.1</v>
      </c>
      <c r="O10" s="782" t="str">
        <f>M1&amp;"."&amp;O2</f>
        <v>5.2</v>
      </c>
      <c r="P10" s="782"/>
      <c r="Q10" s="640" t="str">
        <f>M1&amp;"."&amp;Q2</f>
        <v>5.3</v>
      </c>
      <c r="R10" s="575"/>
      <c r="S10" s="555">
        <f ca="1">S1</f>
        <v>6</v>
      </c>
    </row>
    <row r="11" spans="1:20" ht="33.75">
      <c r="D11" s="598" t="s">
        <v>26</v>
      </c>
      <c r="E11" s="599" t="str">
        <f ca="1">IF(ISERROR(INDEX(activity,MATCH(D11,List01_N_activity,0))),"",OFFSET(INDEX(activity,MATCH(D11,List01_N_activity,0)),,1))</f>
        <v>Тариф на обработку твердых коммунальных отходов</v>
      </c>
      <c r="F11" s="600"/>
      <c r="G11" s="565"/>
      <c r="H11" s="565"/>
      <c r="I11" s="565"/>
      <c r="J11" s="565"/>
      <c r="K11" s="565"/>
      <c r="L11" s="565"/>
      <c r="M11" s="565"/>
      <c r="N11" s="565"/>
      <c r="O11" s="565"/>
      <c r="P11" s="565"/>
      <c r="Q11" s="565"/>
      <c r="R11" s="603"/>
      <c r="S11" s="627" t="s">
        <v>440</v>
      </c>
    </row>
    <row r="12" spans="1:20" ht="22.5">
      <c r="A12" s="737" t="s">
        <v>333</v>
      </c>
      <c r="D12" s="601" t="str">
        <f>A12&amp;".1"</f>
        <v>1.1.1</v>
      </c>
      <c r="E12" s="623" t="s">
        <v>441</v>
      </c>
      <c r="F12" s="602"/>
      <c r="G12" s="781"/>
      <c r="H12" s="789" t="s">
        <v>18</v>
      </c>
      <c r="I12" s="741"/>
      <c r="J12" s="734" t="s">
        <v>18</v>
      </c>
      <c r="K12" s="741"/>
      <c r="L12" s="786"/>
      <c r="M12" s="734" t="s">
        <v>18</v>
      </c>
      <c r="N12" s="741"/>
      <c r="O12" s="734" t="s">
        <v>18</v>
      </c>
      <c r="P12" s="741"/>
      <c r="Q12" s="783"/>
      <c r="R12" s="604"/>
      <c r="S12" s="627" t="s">
        <v>446</v>
      </c>
    </row>
    <row r="13" spans="1:20" ht="45">
      <c r="A13" s="737"/>
      <c r="D13" s="601" t="str">
        <f>A12&amp;".2"</f>
        <v>1.1.2</v>
      </c>
      <c r="E13" s="623" t="s">
        <v>442</v>
      </c>
      <c r="F13" s="602"/>
      <c r="G13" s="781"/>
      <c r="H13" s="790"/>
      <c r="I13" s="742"/>
      <c r="J13" s="735"/>
      <c r="K13" s="742"/>
      <c r="L13" s="787"/>
      <c r="M13" s="735"/>
      <c r="N13" s="742"/>
      <c r="O13" s="735"/>
      <c r="P13" s="742"/>
      <c r="Q13" s="784"/>
      <c r="R13" s="604"/>
      <c r="S13" s="627" t="s">
        <v>447</v>
      </c>
    </row>
    <row r="14" spans="1:20" ht="22.5">
      <c r="A14" s="737"/>
      <c r="D14" s="601" t="str">
        <f>A12&amp;".3"</f>
        <v>1.1.3</v>
      </c>
      <c r="E14" s="623" t="s">
        <v>443</v>
      </c>
      <c r="F14" s="602"/>
      <c r="G14" s="781"/>
      <c r="H14" s="790"/>
      <c r="I14" s="742"/>
      <c r="J14" s="735"/>
      <c r="K14" s="742"/>
      <c r="L14" s="787"/>
      <c r="M14" s="735"/>
      <c r="N14" s="742"/>
      <c r="O14" s="735"/>
      <c r="P14" s="742"/>
      <c r="Q14" s="784"/>
      <c r="R14" s="604"/>
      <c r="S14" s="627" t="s">
        <v>448</v>
      </c>
    </row>
    <row r="15" spans="1:20" ht="33.75">
      <c r="A15" s="737"/>
      <c r="D15" s="601" t="str">
        <f>A12&amp;".4"</f>
        <v>1.1.4</v>
      </c>
      <c r="E15" s="623" t="s">
        <v>444</v>
      </c>
      <c r="F15" s="602"/>
      <c r="G15" s="781"/>
      <c r="H15" s="790"/>
      <c r="I15" s="742"/>
      <c r="J15" s="735"/>
      <c r="K15" s="742"/>
      <c r="L15" s="787"/>
      <c r="M15" s="735"/>
      <c r="N15" s="742"/>
      <c r="O15" s="735"/>
      <c r="P15" s="742"/>
      <c r="Q15" s="784"/>
      <c r="R15" s="604"/>
      <c r="S15" s="627" t="s">
        <v>449</v>
      </c>
    </row>
    <row r="16" spans="1:20" ht="90">
      <c r="A16" s="737"/>
      <c r="D16" s="601" t="str">
        <f>A12&amp;".5"</f>
        <v>1.1.5</v>
      </c>
      <c r="E16" s="623" t="s">
        <v>445</v>
      </c>
      <c r="F16" s="602"/>
      <c r="G16" s="781"/>
      <c r="H16" s="791"/>
      <c r="I16" s="743"/>
      <c r="J16" s="736"/>
      <c r="K16" s="743"/>
      <c r="L16" s="788"/>
      <c r="M16" s="736"/>
      <c r="N16" s="743"/>
      <c r="O16" s="736"/>
      <c r="P16" s="743"/>
      <c r="Q16" s="785"/>
      <c r="R16" s="604"/>
      <c r="S16" s="627" t="s">
        <v>466</v>
      </c>
    </row>
    <row r="17" spans="5:18">
      <c r="E17" s="631"/>
      <c r="F17" s="559"/>
      <c r="R17" s="586"/>
    </row>
  </sheetData>
  <mergeCells count="38">
    <mergeCell ref="D4:G4"/>
    <mergeCell ref="E7:F7"/>
    <mergeCell ref="H1:L1"/>
    <mergeCell ref="D5:E5"/>
    <mergeCell ref="H5:L5"/>
    <mergeCell ref="D6:R6"/>
    <mergeCell ref="H7:L7"/>
    <mergeCell ref="M1:Q1"/>
    <mergeCell ref="M5:Q5"/>
    <mergeCell ref="O9:P9"/>
    <mergeCell ref="A12:A16"/>
    <mergeCell ref="G12:G16"/>
    <mergeCell ref="H12:H16"/>
    <mergeCell ref="I12:I16"/>
    <mergeCell ref="J12:J16"/>
    <mergeCell ref="L12:L16"/>
    <mergeCell ref="J10:K10"/>
    <mergeCell ref="K12:K16"/>
    <mergeCell ref="O10:P10"/>
    <mergeCell ref="M12:M16"/>
    <mergeCell ref="N12:N16"/>
    <mergeCell ref="O12:O16"/>
    <mergeCell ref="P12:P16"/>
    <mergeCell ref="Q12:Q16"/>
    <mergeCell ref="S6:S9"/>
    <mergeCell ref="D7:D9"/>
    <mergeCell ref="G7:G9"/>
    <mergeCell ref="R7:R9"/>
    <mergeCell ref="E8:E9"/>
    <mergeCell ref="F8:F9"/>
    <mergeCell ref="H8:H9"/>
    <mergeCell ref="I8:K8"/>
    <mergeCell ref="L8:L9"/>
    <mergeCell ref="J9:K9"/>
    <mergeCell ref="M7:Q7"/>
    <mergeCell ref="M8:M9"/>
    <mergeCell ref="N8:P8"/>
    <mergeCell ref="Q8:Q9"/>
  </mergeCells>
  <phoneticPr fontId="8" type="noConversion"/>
  <dataValidations count="3">
    <dataValidation type="decimal" allowBlank="1" showErrorMessage="1" errorTitle="Ошибка" error="Допускается ввод только неотрицательных чисел!" sqref="L12:L16 Q12:Q16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 K12 N12 P12"/>
    <dataValidation type="list" allowBlank="1" showInputMessage="1" showErrorMessage="1" errorTitle="Ошибка" error="Выберите значение из списка" prompt="Выберите значение из списка" sqref="G12:G16">
      <formula1>kind_of_unit</formula1>
    </dataValidation>
  </dataValidation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_1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5">
    <tabColor indexed="47"/>
  </sheetPr>
  <dimension ref="A1:Q121"/>
  <sheetViews>
    <sheetView showGridLines="0" topLeftCell="C3" workbookViewId="0"/>
  </sheetViews>
  <sheetFormatPr defaultRowHeight="11.25"/>
  <cols>
    <col min="1" max="2" width="9.140625" style="554" hidden="1" customWidth="1"/>
    <col min="3" max="3" width="3.7109375" style="554" customWidth="1"/>
    <col min="4" max="4" width="6.7109375" style="554" bestFit="1" customWidth="1"/>
    <col min="5" max="5" width="33.28515625" style="554" customWidth="1"/>
    <col min="6" max="6" width="35.7109375" style="554" customWidth="1"/>
    <col min="7" max="7" width="9.5703125" style="554" customWidth="1"/>
    <col min="8" max="8" width="11.7109375" style="554" hidden="1" customWidth="1"/>
    <col min="9" max="9" width="13.7109375" style="554" customWidth="1"/>
    <col min="10" max="10" width="5.7109375" style="554" customWidth="1"/>
    <col min="11" max="12" width="13.7109375" style="554" customWidth="1"/>
    <col min="13" max="13" width="17.7109375" style="554" customWidth="1"/>
    <col min="14" max="14" width="5.85546875" style="554" customWidth="1"/>
    <col min="15" max="15" width="115.7109375" style="554" customWidth="1"/>
    <col min="16" max="16" width="9.140625" style="572" hidden="1" customWidth="1"/>
    <col min="17" max="16384" width="9.140625" style="554"/>
  </cols>
  <sheetData>
    <row r="1" spans="1:17" s="572" customFormat="1" ht="5.25" hidden="1" customHeight="1">
      <c r="H1" s="770" t="s">
        <v>12</v>
      </c>
      <c r="I1" s="770"/>
      <c r="J1" s="770"/>
      <c r="K1" s="770"/>
      <c r="L1" s="770"/>
      <c r="M1" s="770"/>
      <c r="O1" s="608">
        <f ca="1">OFFSET(O1,0,-7)+1</f>
        <v>6</v>
      </c>
    </row>
    <row r="2" spans="1:17" s="572" customFormat="1" ht="5.25" hidden="1">
      <c r="H2" s="584">
        <v>0</v>
      </c>
      <c r="I2" s="585">
        <f>H2+1</f>
        <v>1</v>
      </c>
      <c r="J2" s="585"/>
      <c r="K2" s="585">
        <f>I2+1</f>
        <v>2</v>
      </c>
      <c r="L2" s="585" t="s">
        <v>1</v>
      </c>
      <c r="M2" s="585" t="s">
        <v>2</v>
      </c>
    </row>
    <row r="3" spans="1:17" s="570" customFormat="1" ht="6" customHeight="1">
      <c r="G3" s="557"/>
      <c r="H3" s="596" t="s">
        <v>363</v>
      </c>
      <c r="I3" s="557" t="s">
        <v>359</v>
      </c>
      <c r="J3" s="557" t="s">
        <v>364</v>
      </c>
      <c r="K3" s="557" t="s">
        <v>360</v>
      </c>
      <c r="L3" s="557"/>
      <c r="M3" s="557" t="s">
        <v>391</v>
      </c>
      <c r="N3" s="557"/>
      <c r="P3" s="572"/>
    </row>
    <row r="4" spans="1:17" s="556" customFormat="1" ht="26.1" customHeight="1">
      <c r="A4" s="552"/>
      <c r="B4" s="551"/>
      <c r="C4" s="553"/>
      <c r="D4" s="689" t="s">
        <v>453</v>
      </c>
      <c r="E4" s="689"/>
      <c r="F4" s="689"/>
      <c r="G4" s="689"/>
      <c r="P4" s="573"/>
    </row>
    <row r="5" spans="1:17" s="615" customFormat="1" ht="15" customHeight="1">
      <c r="A5" s="614"/>
      <c r="C5" s="616"/>
      <c r="D5" s="617"/>
      <c r="E5" s="617"/>
      <c r="F5" s="617"/>
      <c r="G5" s="617"/>
      <c r="P5" s="618"/>
    </row>
    <row r="6" spans="1:17" s="556" customFormat="1" ht="33.75">
      <c r="A6" s="552"/>
      <c r="B6" s="551"/>
      <c r="C6" s="553"/>
      <c r="D6" s="577"/>
      <c r="E6" s="62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F6" s="772" t="str">
        <f>IF(NameOrPr_ch="",IF(NameOrPr="","",NameOrPr),NameOrPr_ch)</f>
        <v>РСТ по РО</v>
      </c>
      <c r="G6" s="772"/>
      <c r="P6" s="573"/>
    </row>
    <row r="7" spans="1:17" s="556" customFormat="1" ht="26.1" customHeight="1">
      <c r="A7" s="552"/>
      <c r="B7" s="551"/>
      <c r="C7" s="553"/>
      <c r="D7" s="577"/>
      <c r="E7" s="625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72" t="str">
        <f>IF(datePr_ch="",IF(datePr="","",datePr),datePr_ch)</f>
        <v>20.12.2021</v>
      </c>
      <c r="G7" s="772"/>
      <c r="P7" s="573"/>
    </row>
    <row r="8" spans="1:17" s="556" customFormat="1" ht="26.1" customHeight="1">
      <c r="A8" s="552"/>
      <c r="B8" s="551"/>
      <c r="C8" s="553"/>
      <c r="D8" s="577"/>
      <c r="E8" s="625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72" t="str">
        <f>IF(numberPr_ch="",IF(numberPr="","",numberPr),numberPr_ch)</f>
        <v>71/70</v>
      </c>
      <c r="G8" s="772"/>
      <c r="P8" s="573"/>
    </row>
    <row r="9" spans="1:17" s="556" customFormat="1" ht="26.1" customHeight="1">
      <c r="A9" s="552"/>
      <c r="B9" s="551"/>
      <c r="C9" s="553"/>
      <c r="D9" s="577"/>
      <c r="E9" s="625" t="s">
        <v>401</v>
      </c>
      <c r="F9" s="772" t="str">
        <f>IF(IstPub_ch="",IF(IstPub="","",IstPub),IstPub_ch)</f>
        <v>Официальный интернет - портал правовой информации pravo.donland.ru от 20.12.2021г. №614520212220042</v>
      </c>
      <c r="G9" s="772"/>
      <c r="P9" s="573"/>
    </row>
    <row r="10" spans="1:17" ht="15">
      <c r="D10" s="566"/>
      <c r="E10" s="566"/>
      <c r="F10" s="566"/>
      <c r="G10" s="633"/>
      <c r="H10" s="771"/>
      <c r="I10" s="771"/>
      <c r="J10" s="771"/>
      <c r="K10" s="771"/>
      <c r="L10" s="771"/>
      <c r="M10" s="771"/>
      <c r="N10" s="563"/>
    </row>
    <row r="11" spans="1:17" ht="14.25">
      <c r="D11" s="732" t="s">
        <v>420</v>
      </c>
      <c r="E11" s="732"/>
      <c r="F11" s="732"/>
      <c r="G11" s="732"/>
      <c r="H11" s="732"/>
      <c r="I11" s="732"/>
      <c r="J11" s="732"/>
      <c r="K11" s="732"/>
      <c r="L11" s="732"/>
      <c r="M11" s="732"/>
      <c r="N11" s="732"/>
      <c r="O11" s="761" t="s">
        <v>421</v>
      </c>
      <c r="Q11" s="597"/>
    </row>
    <row r="12" spans="1:17" ht="14.25">
      <c r="D12" s="732" t="s">
        <v>25</v>
      </c>
      <c r="E12" s="732" t="s">
        <v>178</v>
      </c>
      <c r="F12" s="732"/>
      <c r="G12" s="732" t="s">
        <v>271</v>
      </c>
      <c r="H12" s="688" t="s">
        <v>450</v>
      </c>
      <c r="I12" s="688"/>
      <c r="J12" s="688"/>
      <c r="K12" s="688"/>
      <c r="L12" s="688"/>
      <c r="M12" s="688"/>
      <c r="N12" s="760" t="s">
        <v>330</v>
      </c>
      <c r="O12" s="762"/>
      <c r="Q12" s="597"/>
    </row>
    <row r="13" spans="1:17" ht="24" customHeight="1">
      <c r="D13" s="732"/>
      <c r="E13" s="764" t="s">
        <v>436</v>
      </c>
      <c r="F13" s="764" t="s">
        <v>437</v>
      </c>
      <c r="G13" s="732"/>
      <c r="H13" s="764" t="s">
        <v>332</v>
      </c>
      <c r="I13" s="698" t="s">
        <v>455</v>
      </c>
      <c r="J13" s="766"/>
      <c r="K13" s="767"/>
      <c r="L13" s="764" t="s">
        <v>407</v>
      </c>
      <c r="M13" s="764" t="s">
        <v>427</v>
      </c>
      <c r="N13" s="760"/>
      <c r="O13" s="762"/>
      <c r="Q13" s="597"/>
    </row>
    <row r="14" spans="1:17" ht="24" customHeight="1">
      <c r="D14" s="732"/>
      <c r="E14" s="765"/>
      <c r="F14" s="765"/>
      <c r="G14" s="732"/>
      <c r="H14" s="765"/>
      <c r="I14" s="635" t="s">
        <v>438</v>
      </c>
      <c r="J14" s="768" t="s">
        <v>439</v>
      </c>
      <c r="K14" s="769"/>
      <c r="L14" s="765"/>
      <c r="M14" s="765"/>
      <c r="N14" s="760"/>
      <c r="O14" s="763"/>
    </row>
    <row r="15" spans="1:17">
      <c r="D15" s="555" t="s">
        <v>26</v>
      </c>
      <c r="E15" s="555" t="s">
        <v>0</v>
      </c>
      <c r="F15" s="555" t="s">
        <v>1</v>
      </c>
      <c r="G15" s="555" t="s">
        <v>2</v>
      </c>
      <c r="H15" s="564" t="str">
        <f>H1&amp;"."&amp;H2</f>
        <v>5.0</v>
      </c>
      <c r="I15" s="564" t="str">
        <f>H1&amp;"."&amp;I2</f>
        <v>5.1</v>
      </c>
      <c r="J15" s="773" t="str">
        <f>H1&amp;"."&amp;K2</f>
        <v>5.2</v>
      </c>
      <c r="K15" s="773"/>
      <c r="L15" s="634" t="str">
        <f>H1&amp;"."&amp;L2</f>
        <v>5.3</v>
      </c>
      <c r="M15" s="634" t="str">
        <f>H1&amp;"."&amp;M2</f>
        <v>5.4</v>
      </c>
      <c r="N15" s="575"/>
      <c r="O15" s="555">
        <f ca="1">O1</f>
        <v>6</v>
      </c>
    </row>
    <row r="16" spans="1:17" ht="78.75">
      <c r="D16" s="576" t="s">
        <v>26</v>
      </c>
      <c r="E16" s="341" t="s">
        <v>335</v>
      </c>
      <c r="F16" s="342"/>
      <c r="G16" s="342"/>
      <c r="H16" s="342"/>
      <c r="I16" s="342"/>
      <c r="J16" s="342"/>
      <c r="K16" s="342"/>
      <c r="L16" s="342"/>
      <c r="M16" s="342"/>
      <c r="N16" s="606"/>
      <c r="O16" s="627" t="s">
        <v>456</v>
      </c>
    </row>
    <row r="17" spans="1:17" ht="33.75">
      <c r="A17" s="737" t="s">
        <v>333</v>
      </c>
      <c r="D17" s="622" t="str">
        <f>mergeValue(A17)</f>
        <v>1.1</v>
      </c>
      <c r="E17" s="580" t="str">
        <f ca="1">IF(ISERROR(INDEX(activity,MATCH(SUBSTITUTE(D17,"1.",""),List01_N_activity,0))),"",OFFSET(INDEX(activity,MATCH(SUBSTITUTE(D17,"1.",""),List01_N_activity,0)),,1))</f>
        <v>Тариф на обработку твердых коммунальных отходов</v>
      </c>
      <c r="F17" s="565"/>
      <c r="G17" s="579"/>
      <c r="H17" s="579"/>
      <c r="I17" s="569"/>
      <c r="J17" s="569"/>
      <c r="K17" s="569"/>
      <c r="L17" s="569"/>
      <c r="M17" s="569"/>
      <c r="N17" s="568"/>
      <c r="O17" s="627" t="s">
        <v>440</v>
      </c>
      <c r="Q17" s="562"/>
    </row>
    <row r="18" spans="1:17" ht="22.5">
      <c r="A18" s="737"/>
      <c r="B18" s="770" t="s">
        <v>26</v>
      </c>
      <c r="D18" s="601" t="str">
        <f>mergeValue(A18)&amp;"."&amp;mergeValue(B18)&amp;".1"</f>
        <v>1.1.1.1</v>
      </c>
      <c r="E18" s="578" t="s">
        <v>441</v>
      </c>
      <c r="F18" s="602"/>
      <c r="G18" s="744" t="s">
        <v>273</v>
      </c>
      <c r="H18" s="747" t="s">
        <v>18</v>
      </c>
      <c r="I18" s="738"/>
      <c r="J18" s="734" t="s">
        <v>19</v>
      </c>
      <c r="K18" s="751"/>
      <c r="L18" s="754"/>
      <c r="M18" s="754"/>
      <c r="N18" s="604"/>
      <c r="O18" s="627" t="s">
        <v>457</v>
      </c>
    </row>
    <row r="19" spans="1:17" ht="45">
      <c r="A19" s="737"/>
      <c r="B19" s="770"/>
      <c r="D19" s="601" t="str">
        <f>mergeValue(A19)&amp;"."&amp;mergeValue(B19)&amp;".2"</f>
        <v>1.1.1.2</v>
      </c>
      <c r="E19" s="578" t="s">
        <v>442</v>
      </c>
      <c r="F19" s="602"/>
      <c r="G19" s="745"/>
      <c r="H19" s="747"/>
      <c r="I19" s="739"/>
      <c r="J19" s="735"/>
      <c r="K19" s="752"/>
      <c r="L19" s="755"/>
      <c r="M19" s="755"/>
      <c r="N19" s="604"/>
      <c r="O19" s="627" t="s">
        <v>458</v>
      </c>
    </row>
    <row r="20" spans="1:17" ht="33.75">
      <c r="A20" s="737"/>
      <c r="B20" s="770"/>
      <c r="D20" s="601" t="str">
        <f>mergeValue(A20)&amp;"."&amp;mergeValue(B20)&amp;".3"</f>
        <v>1.1.1.3</v>
      </c>
      <c r="E20" s="578" t="s">
        <v>443</v>
      </c>
      <c r="F20" s="602"/>
      <c r="G20" s="745"/>
      <c r="H20" s="747"/>
      <c r="I20" s="739"/>
      <c r="J20" s="735"/>
      <c r="K20" s="752"/>
      <c r="L20" s="755"/>
      <c r="M20" s="755"/>
      <c r="N20" s="604"/>
      <c r="O20" s="627" t="s">
        <v>459</v>
      </c>
    </row>
    <row r="21" spans="1:17" ht="45">
      <c r="A21" s="737"/>
      <c r="B21" s="770"/>
      <c r="D21" s="601" t="str">
        <f>mergeValue(A21)&amp;"."&amp;mergeValue(B21)&amp;".4"</f>
        <v>1.1.1.4</v>
      </c>
      <c r="E21" s="578" t="s">
        <v>444</v>
      </c>
      <c r="F21" s="602"/>
      <c r="G21" s="745"/>
      <c r="H21" s="747"/>
      <c r="I21" s="739"/>
      <c r="J21" s="735"/>
      <c r="K21" s="752"/>
      <c r="L21" s="755"/>
      <c r="M21" s="755"/>
      <c r="N21" s="604"/>
      <c r="O21" s="628" t="s">
        <v>460</v>
      </c>
    </row>
    <row r="22" spans="1:17" ht="56.25">
      <c r="A22" s="737"/>
      <c r="B22" s="770"/>
      <c r="D22" s="601" t="str">
        <f>mergeValue(A22)&amp;"."&amp;mergeValue(B22)&amp;".5"</f>
        <v>1.1.1.5</v>
      </c>
      <c r="E22" s="578" t="s">
        <v>445</v>
      </c>
      <c r="F22" s="602"/>
      <c r="G22" s="746"/>
      <c r="H22" s="747"/>
      <c r="I22" s="740"/>
      <c r="J22" s="736"/>
      <c r="K22" s="753"/>
      <c r="L22" s="756"/>
      <c r="M22" s="756"/>
      <c r="N22" s="604"/>
      <c r="O22" s="627" t="s">
        <v>461</v>
      </c>
    </row>
    <row r="23" spans="1:17" s="570" customFormat="1" ht="5.25" hidden="1">
      <c r="D23" s="581"/>
      <c r="E23" s="582"/>
      <c r="F23" s="626"/>
      <c r="G23" s="574"/>
      <c r="H23" s="574"/>
      <c r="I23" s="574"/>
      <c r="J23" s="574"/>
      <c r="K23" s="574"/>
      <c r="L23" s="574"/>
      <c r="M23" s="574"/>
      <c r="N23" s="605"/>
      <c r="O23" s="629"/>
      <c r="P23" s="572"/>
    </row>
    <row r="24" spans="1:17" ht="56.25">
      <c r="D24" s="576" t="s">
        <v>0</v>
      </c>
      <c r="E24" s="341" t="s">
        <v>462</v>
      </c>
      <c r="F24" s="342"/>
      <c r="G24" s="342"/>
      <c r="H24" s="342"/>
      <c r="I24" s="342"/>
      <c r="J24" s="342"/>
      <c r="K24" s="342"/>
      <c r="L24" s="342"/>
      <c r="M24" s="342"/>
      <c r="N24" s="607"/>
      <c r="O24" s="627" t="s">
        <v>463</v>
      </c>
    </row>
    <row r="25" spans="1:17" ht="33.75">
      <c r="A25" s="737" t="s">
        <v>272</v>
      </c>
      <c r="D25" s="589" t="str">
        <f>A25</f>
        <v>2.1</v>
      </c>
      <c r="E25" s="580" t="str">
        <f ca="1">IF(ISERROR(INDEX(activity,MATCH(SUBSTITUTE(D25,"2.",""),List01_N_activity,0))),"",OFFSET(INDEX(activity,MATCH(SUBSTITUTE(D25,"2.",""),List01_N_activity,0)),,1))</f>
        <v>Тариф на обработку твердых коммунальных отходов</v>
      </c>
      <c r="F25" s="565"/>
      <c r="G25" s="579"/>
      <c r="H25" s="579"/>
      <c r="I25" s="569"/>
      <c r="J25" s="569"/>
      <c r="K25" s="569"/>
      <c r="L25" s="569"/>
      <c r="M25" s="569"/>
      <c r="N25" s="568"/>
      <c r="O25" s="630" t="s">
        <v>464</v>
      </c>
      <c r="Q25" s="562"/>
    </row>
    <row r="26" spans="1:17" ht="22.5">
      <c r="A26" s="737"/>
      <c r="B26" s="770" t="s">
        <v>26</v>
      </c>
      <c r="D26" s="601" t="str">
        <f>mergeValue(A26)&amp;"."&amp;mergeValue(B26)&amp;".1"</f>
        <v>2.1.1.1</v>
      </c>
      <c r="E26" s="578" t="s">
        <v>441</v>
      </c>
      <c r="F26" s="602"/>
      <c r="G26" s="748"/>
      <c r="H26" s="747" t="s">
        <v>18</v>
      </c>
      <c r="I26" s="741"/>
      <c r="J26" s="734" t="s">
        <v>18</v>
      </c>
      <c r="K26" s="741"/>
      <c r="L26" s="757"/>
      <c r="M26" s="754"/>
      <c r="N26" s="604"/>
      <c r="O26" s="627" t="s">
        <v>465</v>
      </c>
    </row>
    <row r="27" spans="1:17" ht="45">
      <c r="A27" s="737"/>
      <c r="B27" s="770"/>
      <c r="D27" s="601" t="str">
        <f>mergeValue(A27)&amp;"."&amp;mergeValue(B27)&amp;".2"</f>
        <v>2.1.1.2</v>
      </c>
      <c r="E27" s="578" t="s">
        <v>442</v>
      </c>
      <c r="F27" s="602"/>
      <c r="G27" s="749"/>
      <c r="H27" s="747"/>
      <c r="I27" s="742"/>
      <c r="J27" s="735"/>
      <c r="K27" s="742"/>
      <c r="L27" s="758"/>
      <c r="M27" s="755"/>
      <c r="N27" s="604"/>
      <c r="O27" s="627" t="s">
        <v>458</v>
      </c>
    </row>
    <row r="28" spans="1:17" ht="33.75">
      <c r="A28" s="737"/>
      <c r="B28" s="770"/>
      <c r="D28" s="601" t="str">
        <f>mergeValue(A28)&amp;"."&amp;mergeValue(B28)&amp;".3"</f>
        <v>2.1.1.3</v>
      </c>
      <c r="E28" s="578" t="s">
        <v>443</v>
      </c>
      <c r="F28" s="602"/>
      <c r="G28" s="749"/>
      <c r="H28" s="747"/>
      <c r="I28" s="742"/>
      <c r="J28" s="735"/>
      <c r="K28" s="742"/>
      <c r="L28" s="758"/>
      <c r="M28" s="755"/>
      <c r="N28" s="604"/>
      <c r="O28" s="627" t="s">
        <v>459</v>
      </c>
    </row>
    <row r="29" spans="1:17" ht="45">
      <c r="A29" s="737"/>
      <c r="B29" s="770"/>
      <c r="D29" s="601" t="str">
        <f>mergeValue(A29)&amp;"."&amp;mergeValue(B29)&amp;".4"</f>
        <v>2.1.1.4</v>
      </c>
      <c r="E29" s="578" t="s">
        <v>444</v>
      </c>
      <c r="F29" s="602"/>
      <c r="G29" s="749"/>
      <c r="H29" s="747"/>
      <c r="I29" s="742"/>
      <c r="J29" s="735"/>
      <c r="K29" s="742"/>
      <c r="L29" s="758"/>
      <c r="M29" s="755"/>
      <c r="N29" s="604"/>
      <c r="O29" s="627" t="s">
        <v>460</v>
      </c>
    </row>
    <row r="30" spans="1:17" ht="56.25">
      <c r="A30" s="737"/>
      <c r="B30" s="770"/>
      <c r="D30" s="601" t="str">
        <f>mergeValue(A30)&amp;"."&amp;mergeValue(B30)&amp;".5"</f>
        <v>2.1.1.5</v>
      </c>
      <c r="E30" s="578" t="s">
        <v>445</v>
      </c>
      <c r="F30" s="602"/>
      <c r="G30" s="750"/>
      <c r="H30" s="747"/>
      <c r="I30" s="743"/>
      <c r="J30" s="736"/>
      <c r="K30" s="743"/>
      <c r="L30" s="759"/>
      <c r="M30" s="756"/>
      <c r="N30" s="609"/>
      <c r="O30" s="627" t="s">
        <v>461</v>
      </c>
    </row>
    <row r="31" spans="1:17" s="570" customFormat="1" ht="5.25" hidden="1" customHeight="1">
      <c r="D31" s="581"/>
      <c r="E31" s="582"/>
      <c r="F31" s="626"/>
      <c r="G31" s="574"/>
      <c r="H31" s="574"/>
      <c r="I31" s="574"/>
      <c r="J31" s="574"/>
      <c r="K31" s="574"/>
      <c r="L31" s="574"/>
      <c r="M31" s="574"/>
      <c r="N31" s="591"/>
      <c r="O31" s="591"/>
      <c r="P31" s="572"/>
    </row>
    <row r="32" spans="1:17" s="612" customFormat="1" ht="6">
      <c r="P32" s="613"/>
    </row>
    <row r="33" spans="4:16" ht="20.25" customHeight="1">
      <c r="D33" s="611" t="s">
        <v>26</v>
      </c>
      <c r="E33" s="610" t="s">
        <v>590</v>
      </c>
      <c r="P33" s="554"/>
    </row>
    <row r="49" spans="16:16">
      <c r="P49" s="554"/>
    </row>
    <row r="50" spans="16:16">
      <c r="P50" s="554"/>
    </row>
    <row r="51" spans="16:16">
      <c r="P51" s="554"/>
    </row>
    <row r="52" spans="16:16">
      <c r="P52" s="554"/>
    </row>
    <row r="53" spans="16:16">
      <c r="P53" s="554"/>
    </row>
    <row r="54" spans="16:16">
      <c r="P54" s="554"/>
    </row>
    <row r="55" spans="16:16">
      <c r="P55" s="554"/>
    </row>
    <row r="56" spans="16:16">
      <c r="P56" s="554"/>
    </row>
    <row r="57" spans="16:16">
      <c r="P57" s="554"/>
    </row>
    <row r="58" spans="16:16">
      <c r="P58" s="554"/>
    </row>
    <row r="59" spans="16:16">
      <c r="P59" s="554"/>
    </row>
    <row r="60" spans="16:16">
      <c r="P60" s="554"/>
    </row>
    <row r="61" spans="16:16">
      <c r="P61" s="554"/>
    </row>
    <row r="62" spans="16:16">
      <c r="P62" s="554"/>
    </row>
    <row r="63" spans="16:16">
      <c r="P63" s="554"/>
    </row>
    <row r="64" spans="16:16">
      <c r="P64" s="554"/>
    </row>
    <row r="65" spans="16:16">
      <c r="P65" s="554"/>
    </row>
    <row r="66" spans="16:16">
      <c r="P66" s="554"/>
    </row>
    <row r="67" spans="16:16">
      <c r="P67" s="554"/>
    </row>
    <row r="68" spans="16:16">
      <c r="P68" s="554"/>
    </row>
    <row r="69" spans="16:16">
      <c r="P69" s="554"/>
    </row>
    <row r="70" spans="16:16">
      <c r="P70" s="554"/>
    </row>
    <row r="71" spans="16:16">
      <c r="P71" s="554"/>
    </row>
    <row r="72" spans="16:16">
      <c r="P72" s="554"/>
    </row>
    <row r="73" spans="16:16">
      <c r="P73" s="554"/>
    </row>
    <row r="74" spans="16:16">
      <c r="P74" s="554"/>
    </row>
    <row r="75" spans="16:16">
      <c r="P75" s="554"/>
    </row>
    <row r="76" spans="16:16">
      <c r="P76" s="554"/>
    </row>
    <row r="77" spans="16:16">
      <c r="P77" s="554"/>
    </row>
    <row r="78" spans="16:16">
      <c r="P78" s="554"/>
    </row>
    <row r="79" spans="16:16">
      <c r="P79" s="554"/>
    </row>
    <row r="80" spans="16:16">
      <c r="P80" s="554"/>
    </row>
    <row r="81" spans="16:16">
      <c r="P81" s="554"/>
    </row>
    <row r="82" spans="16:16">
      <c r="P82" s="554"/>
    </row>
    <row r="83" spans="16:16">
      <c r="P83" s="554"/>
    </row>
    <row r="84" spans="16:16">
      <c r="P84" s="554"/>
    </row>
    <row r="85" spans="16:16">
      <c r="P85" s="554"/>
    </row>
    <row r="86" spans="16:16">
      <c r="P86" s="554"/>
    </row>
    <row r="87" spans="16:16">
      <c r="P87" s="554"/>
    </row>
    <row r="88" spans="16:16">
      <c r="P88" s="554"/>
    </row>
    <row r="89" spans="16:16">
      <c r="P89" s="554"/>
    </row>
    <row r="90" spans="16:16">
      <c r="P90" s="554"/>
    </row>
    <row r="91" spans="16:16">
      <c r="P91" s="554"/>
    </row>
    <row r="92" spans="16:16">
      <c r="P92" s="554"/>
    </row>
    <row r="93" spans="16:16">
      <c r="P93" s="554"/>
    </row>
    <row r="94" spans="16:16">
      <c r="P94" s="554"/>
    </row>
    <row r="95" spans="16:16">
      <c r="P95" s="554"/>
    </row>
    <row r="96" spans="16:16">
      <c r="P96" s="554"/>
    </row>
    <row r="97" spans="16:16">
      <c r="P97" s="554"/>
    </row>
    <row r="98" spans="16:16">
      <c r="P98" s="554"/>
    </row>
    <row r="99" spans="16:16">
      <c r="P99" s="554"/>
    </row>
    <row r="100" spans="16:16">
      <c r="P100" s="554"/>
    </row>
    <row r="101" spans="16:16">
      <c r="P101" s="554"/>
    </row>
    <row r="102" spans="16:16">
      <c r="P102" s="554"/>
    </row>
    <row r="103" spans="16:16">
      <c r="P103" s="554"/>
    </row>
    <row r="104" spans="16:16">
      <c r="P104" s="554"/>
    </row>
    <row r="105" spans="16:16">
      <c r="P105" s="554"/>
    </row>
    <row r="106" spans="16:16">
      <c r="P106" s="554"/>
    </row>
    <row r="107" spans="16:16">
      <c r="P107" s="554"/>
    </row>
    <row r="108" spans="16:16">
      <c r="P108" s="554"/>
    </row>
    <row r="109" spans="16:16">
      <c r="P109" s="554"/>
    </row>
    <row r="110" spans="16:16">
      <c r="P110" s="554"/>
    </row>
    <row r="111" spans="16:16">
      <c r="P111" s="554"/>
    </row>
    <row r="112" spans="16:16">
      <c r="P112" s="554"/>
    </row>
    <row r="113" spans="16:16">
      <c r="P113" s="554"/>
    </row>
    <row r="114" spans="16:16">
      <c r="P114" s="554"/>
    </row>
    <row r="115" spans="16:16">
      <c r="P115" s="554"/>
    </row>
    <row r="116" spans="16:16">
      <c r="P116" s="554"/>
    </row>
    <row r="117" spans="16:16">
      <c r="P117" s="554"/>
    </row>
    <row r="118" spans="16:16">
      <c r="P118" s="554"/>
    </row>
    <row r="119" spans="16:16">
      <c r="P119" s="554"/>
    </row>
    <row r="120" spans="16:16">
      <c r="P120" s="554"/>
    </row>
    <row r="121" spans="16:16">
      <c r="P121" s="554"/>
    </row>
  </sheetData>
  <mergeCells count="40">
    <mergeCell ref="I18:I22"/>
    <mergeCell ref="J18:J22"/>
    <mergeCell ref="D4:G4"/>
    <mergeCell ref="F6:G6"/>
    <mergeCell ref="F7:G7"/>
    <mergeCell ref="F8:G8"/>
    <mergeCell ref="F9:G9"/>
    <mergeCell ref="J15:K15"/>
    <mergeCell ref="H1:M1"/>
    <mergeCell ref="H10:M10"/>
    <mergeCell ref="D11:N11"/>
    <mergeCell ref="O11:O14"/>
    <mergeCell ref="H12:M12"/>
    <mergeCell ref="N12:N14"/>
    <mergeCell ref="I13:K13"/>
    <mergeCell ref="M13:M14"/>
    <mergeCell ref="J14:K14"/>
    <mergeCell ref="D12:D14"/>
    <mergeCell ref="E12:F12"/>
    <mergeCell ref="G12:G14"/>
    <mergeCell ref="E13:E14"/>
    <mergeCell ref="F13:F14"/>
    <mergeCell ref="H13:H14"/>
    <mergeCell ref="L13:L14"/>
    <mergeCell ref="B18:B22"/>
    <mergeCell ref="M18:M22"/>
    <mergeCell ref="A25:A30"/>
    <mergeCell ref="B26:B30"/>
    <mergeCell ref="G26:G30"/>
    <mergeCell ref="H26:H30"/>
    <mergeCell ref="I26:I30"/>
    <mergeCell ref="J26:J30"/>
    <mergeCell ref="K26:K30"/>
    <mergeCell ref="L26:L30"/>
    <mergeCell ref="M26:M30"/>
    <mergeCell ref="L18:L22"/>
    <mergeCell ref="A17:A22"/>
    <mergeCell ref="K18:K22"/>
    <mergeCell ref="G18:G22"/>
    <mergeCell ref="H18:H22"/>
  </mergeCells>
  <phoneticPr fontId="8" type="noConversion"/>
  <dataValidations count="5">
    <dataValidation type="decimal" allowBlank="1" showErrorMessage="1" errorTitle="Ошибка" error="Допускается ввод только неотрицательных чисел!" sqref="L26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8 I18 I26 K26"/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18 M26">
      <formula1>900</formula1>
    </dataValidation>
    <dataValidation type="textLength" operator="lessThanOrEqual" allowBlank="1" showErrorMessage="1" errorTitle="Ошибка" error="Допускается ввод не более 900 символов!" sqref="L18:L2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6:G30">
      <formula1>kind_of_unit_2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lList07">
    <tabColor indexed="47"/>
  </sheetPr>
  <dimension ref="A1:V15"/>
  <sheetViews>
    <sheetView showGridLines="0" topLeftCell="C6" workbookViewId="0"/>
  </sheetViews>
  <sheetFormatPr defaultRowHeight="15"/>
  <cols>
    <col min="1" max="2" width="9.140625" style="7" hidden="1" customWidth="1"/>
    <col min="3" max="3" width="3.7109375" style="39" customWidth="1"/>
    <col min="4" max="4" width="6.28515625" style="7" customWidth="1"/>
    <col min="5" max="5" width="73.7109375" style="7" customWidth="1"/>
    <col min="6" max="6" width="12.85546875" style="7" customWidth="1"/>
    <col min="7" max="21" width="9.140625" style="7"/>
    <col min="22" max="22" width="9.140625" style="153"/>
    <col min="23" max="16384" width="9.140625" style="7"/>
  </cols>
  <sheetData>
    <row r="1" spans="3:22" s="66" customFormat="1" hidden="1">
      <c r="C1" s="65"/>
      <c r="V1" s="152"/>
    </row>
    <row r="2" spans="3:22" s="66" customFormat="1" hidden="1">
      <c r="C2" s="65"/>
      <c r="V2" s="152"/>
    </row>
    <row r="3" spans="3:22" s="66" customFormat="1" hidden="1">
      <c r="C3" s="65"/>
      <c r="V3" s="152"/>
    </row>
    <row r="4" spans="3:22" s="66" customFormat="1" hidden="1">
      <c r="C4" s="65"/>
      <c r="V4" s="152"/>
    </row>
    <row r="5" spans="3:22" s="66" customFormat="1" hidden="1">
      <c r="C5" s="65"/>
      <c r="V5" s="152"/>
    </row>
    <row r="6" spans="3:22" s="423" customFormat="1" ht="5.25">
      <c r="C6" s="424"/>
      <c r="D6" s="425"/>
      <c r="E6" s="425"/>
      <c r="F6" s="425"/>
    </row>
    <row r="7" spans="3:22" s="66" customFormat="1" ht="22.5" customHeight="1">
      <c r="C7" s="67"/>
      <c r="D7" s="797" t="s">
        <v>181</v>
      </c>
      <c r="E7" s="798"/>
      <c r="F7" s="799"/>
      <c r="V7" s="152"/>
    </row>
    <row r="8" spans="3:22" s="423" customFormat="1" ht="5.25">
      <c r="C8" s="424"/>
      <c r="D8" s="425"/>
      <c r="E8" s="425"/>
      <c r="F8" s="425"/>
    </row>
    <row r="9" spans="3:22" s="66" customFormat="1" ht="22.5" customHeight="1">
      <c r="C9" s="67"/>
      <c r="D9" s="42" t="s">
        <v>25</v>
      </c>
      <c r="E9" s="41" t="s">
        <v>109</v>
      </c>
      <c r="F9" s="41" t="s">
        <v>279</v>
      </c>
      <c r="V9" s="152"/>
    </row>
    <row r="10" spans="3:22" s="66" customFormat="1" ht="11.25" customHeight="1">
      <c r="C10" s="67"/>
      <c r="D10" s="555" t="s">
        <v>26</v>
      </c>
      <c r="E10" s="555" t="s">
        <v>0</v>
      </c>
      <c r="F10" s="555" t="s">
        <v>1</v>
      </c>
      <c r="V10" s="152"/>
    </row>
    <row r="11" spans="3:22" s="66" customFormat="1" ht="15" hidden="1" customHeight="1">
      <c r="C11" s="67"/>
      <c r="D11" s="173">
        <v>0</v>
      </c>
      <c r="E11" s="174"/>
      <c r="F11" s="172"/>
      <c r="V11" s="152"/>
    </row>
    <row r="12" spans="3:22" s="66" customFormat="1">
      <c r="C12" s="69"/>
      <c r="D12" s="145">
        <v>1</v>
      </c>
      <c r="E12" s="587"/>
      <c r="F12" s="594"/>
      <c r="V12" s="152"/>
    </row>
    <row r="13" spans="3:22" s="66" customFormat="1" ht="15" customHeight="1">
      <c r="C13" s="67"/>
      <c r="D13" s="175"/>
      <c r="E13" s="170" t="s">
        <v>196</v>
      </c>
      <c r="F13" s="176"/>
      <c r="V13" s="152"/>
    </row>
    <row r="14" spans="3:22" s="66" customFormat="1" ht="11.25" customHeight="1">
      <c r="C14" s="65"/>
      <c r="V14" s="152"/>
    </row>
    <row r="15" spans="3:22" s="66" customFormat="1">
      <c r="C15" s="65"/>
      <c r="D15" s="135"/>
      <c r="E15" s="70"/>
      <c r="F15" s="70"/>
      <c r="G15" s="70"/>
      <c r="H15" s="71"/>
      <c r="I15" s="71"/>
      <c r="J15" s="71"/>
      <c r="V15" s="152"/>
    </row>
  </sheetData>
  <mergeCells count="1">
    <mergeCell ref="D7:F7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2 F1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12"/>
  </dataValidations>
  <hyperlinks>
    <hyperlink ref="I10" location="'Ссылки на публикации'!$H$11" tooltip="Кликните по гиперссылке, чтобы перейти на сайт организации или отредактировать её" display="апренрнер"/>
    <hyperlink ref="J10" location="'Ссылки на публикации'!$I$11" tooltip="Кликните по гиперссылке, чтобы перейти на сайт организации или отредактировать её" display="екркерекрер"/>
    <hyperlink ref="I12" location="'Ссылки на публикации'!$H$13" tooltip="Кликните по гиперссылке, чтобы перейти на сайт организации или отредактировать её" display="керкеркерр"/>
    <hyperlink ref="J12" location="'Ссылки на публикации'!$I$13" tooltip="Кликните по гиперссылке, чтобы перейти на сайт организации или отредактировать её" display="керкеркркеркер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_1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</sheetPr>
  <dimension ref="A1:W29"/>
  <sheetViews>
    <sheetView showGridLines="0" topLeftCell="C3" zoomScaleNormal="100" workbookViewId="0">
      <selection activeCell="I11" sqref="I11"/>
    </sheetView>
  </sheetViews>
  <sheetFormatPr defaultRowHeight="11.25"/>
  <cols>
    <col min="1" max="2" width="0" style="46" hidden="1" customWidth="1"/>
    <col min="3" max="3" width="3.7109375" style="46" customWidth="1"/>
    <col min="4" max="4" width="5.7109375" style="331" customWidth="1"/>
    <col min="5" max="6" width="35.7109375" style="331" customWidth="1"/>
    <col min="7" max="7" width="3.7109375" style="331" hidden="1" customWidth="1"/>
    <col min="8" max="8" width="5.7109375" style="331" customWidth="1"/>
    <col min="9" max="9" width="35.7109375" style="331" customWidth="1"/>
    <col min="10" max="10" width="7.42578125" style="531" bestFit="1" customWidth="1"/>
    <col min="11" max="11" width="6.28515625" style="531" bestFit="1" customWidth="1"/>
    <col min="12" max="12" width="13.85546875" style="531" bestFit="1" customWidth="1"/>
    <col min="13" max="13" width="7.140625" style="531" bestFit="1" customWidth="1"/>
    <col min="14" max="14" width="4.42578125" style="531" bestFit="1" customWidth="1"/>
    <col min="15" max="15" width="7" style="531" bestFit="1" customWidth="1"/>
    <col min="16" max="16" width="7.140625" style="531" bestFit="1" customWidth="1"/>
    <col min="17" max="17" width="10.140625" style="531" bestFit="1" customWidth="1"/>
    <col min="18" max="18" width="13.42578125" style="531" bestFit="1" customWidth="1"/>
    <col min="19" max="19" width="7.140625" style="531" bestFit="1" customWidth="1"/>
    <col min="20" max="20" width="2.28515625" style="531" bestFit="1" customWidth="1"/>
    <col min="21" max="21" width="1.5703125" style="531" bestFit="1" customWidth="1"/>
    <col min="22" max="22" width="9.140625" style="46"/>
    <col min="23" max="23" width="9.140625" style="218" customWidth="1"/>
    <col min="24" max="16384" width="9.140625" style="46"/>
  </cols>
  <sheetData>
    <row r="1" spans="1:23" s="337" customFormat="1" ht="5.25" hidden="1" customHeight="1">
      <c r="J1" s="531"/>
      <c r="K1" s="531"/>
      <c r="L1" s="531"/>
      <c r="M1" s="531"/>
      <c r="N1" s="683"/>
      <c r="O1" s="683"/>
      <c r="P1" s="683"/>
      <c r="Q1" s="683"/>
      <c r="R1" s="683"/>
      <c r="S1" s="683"/>
      <c r="T1" s="683"/>
      <c r="U1" s="531"/>
    </row>
    <row r="2" spans="1:23" s="337" customFormat="1" ht="5.25" hidden="1" customHeight="1">
      <c r="J2" s="531"/>
      <c r="K2" s="531"/>
      <c r="L2" s="531"/>
      <c r="M2" s="531"/>
      <c r="N2" s="531"/>
      <c r="O2" s="531"/>
      <c r="P2" s="531"/>
      <c r="Q2" s="531"/>
      <c r="R2" s="531"/>
      <c r="S2" s="531"/>
      <c r="T2" s="531"/>
      <c r="U2" s="531"/>
    </row>
    <row r="3" spans="1:23" s="337" customFormat="1" ht="6" customHeight="1">
      <c r="J3" s="531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</row>
    <row r="4" spans="1:23" s="136" customFormat="1" ht="22.5" customHeight="1">
      <c r="A4" s="31"/>
      <c r="B4" s="18"/>
      <c r="C4" s="36"/>
      <c r="D4" s="689" t="s">
        <v>297</v>
      </c>
      <c r="E4" s="689"/>
      <c r="F4" s="689"/>
      <c r="G4" s="689"/>
      <c r="H4" s="689"/>
      <c r="I4" s="511"/>
      <c r="J4" s="532"/>
      <c r="K4" s="532"/>
      <c r="L4" s="532"/>
      <c r="M4" s="532"/>
      <c r="N4" s="532"/>
      <c r="O4" s="532"/>
      <c r="P4" s="533"/>
      <c r="Q4" s="532"/>
      <c r="R4" s="532"/>
      <c r="S4" s="532"/>
      <c r="T4" s="532"/>
      <c r="U4" s="532"/>
      <c r="W4" s="220"/>
    </row>
    <row r="5" spans="1:23" ht="6" customHeight="1">
      <c r="N5" s="683"/>
      <c r="O5" s="683"/>
      <c r="P5" s="683"/>
      <c r="Q5" s="683"/>
      <c r="R5" s="683"/>
      <c r="S5" s="683"/>
      <c r="T5" s="683"/>
      <c r="U5" s="534"/>
    </row>
    <row r="6" spans="1:23" ht="24.75" customHeight="1">
      <c r="D6" s="690" t="s">
        <v>25</v>
      </c>
      <c r="E6" s="688" t="s">
        <v>103</v>
      </c>
      <c r="F6" s="688" t="s">
        <v>298</v>
      </c>
      <c r="G6" s="697" t="s">
        <v>193</v>
      </c>
      <c r="H6" s="688" t="s">
        <v>25</v>
      </c>
      <c r="I6" s="688" t="s">
        <v>299</v>
      </c>
      <c r="J6" s="696"/>
      <c r="K6" s="696"/>
      <c r="L6" s="696"/>
      <c r="M6" s="696"/>
      <c r="N6" s="695"/>
      <c r="O6" s="695"/>
      <c r="P6" s="695"/>
      <c r="Q6" s="695"/>
      <c r="R6" s="695"/>
      <c r="S6" s="695"/>
      <c r="T6" s="695"/>
      <c r="U6" s="692"/>
    </row>
    <row r="7" spans="1:23">
      <c r="D7" s="691"/>
      <c r="E7" s="688"/>
      <c r="F7" s="688"/>
      <c r="G7" s="697"/>
      <c r="H7" s="688"/>
      <c r="I7" s="688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692"/>
    </row>
    <row r="8" spans="1:23">
      <c r="C8" s="95"/>
      <c r="D8" s="513" t="s">
        <v>26</v>
      </c>
      <c r="E8" s="513" t="s">
        <v>0</v>
      </c>
      <c r="F8" s="513" t="s">
        <v>1</v>
      </c>
      <c r="G8" s="693" t="s">
        <v>2</v>
      </c>
      <c r="H8" s="693"/>
      <c r="I8" s="694"/>
      <c r="J8" s="536"/>
      <c r="K8" s="536"/>
      <c r="L8" s="536"/>
      <c r="M8" s="536"/>
      <c r="N8" s="537"/>
      <c r="O8" s="537"/>
      <c r="P8" s="537"/>
      <c r="Q8" s="537"/>
      <c r="R8" s="537"/>
      <c r="S8" s="537"/>
      <c r="T8" s="537"/>
      <c r="U8" s="536"/>
    </row>
    <row r="9" spans="1:23" ht="18.75" hidden="1" customHeight="1">
      <c r="C9" s="46" t="s">
        <v>171</v>
      </c>
      <c r="D9" s="684" t="s">
        <v>375</v>
      </c>
      <c r="E9" s="686"/>
      <c r="F9" s="687" t="str">
        <f ca="1">IF(ISERROR(INDEX(REESTR_VT_RANGE,MATCH(W9,OFFSET(REESTR_VT_RANGE,0,1),0))),"",INDEX(REESTR_VT_RANGE,MATCH(W9,OFFSET(REESTR_VT_RANGE,0,1),0)))</f>
        <v/>
      </c>
      <c r="G9" s="529"/>
      <c r="H9" s="506">
        <v>1</v>
      </c>
      <c r="I9" s="637"/>
      <c r="J9" s="538"/>
      <c r="K9" s="538"/>
      <c r="L9" s="538"/>
      <c r="M9" s="538"/>
      <c r="N9" s="539"/>
      <c r="O9" s="538"/>
      <c r="P9" s="538"/>
      <c r="Q9" s="538"/>
      <c r="R9" s="538"/>
      <c r="S9" s="538"/>
      <c r="T9" s="540"/>
      <c r="U9" s="539"/>
      <c r="V9" s="505"/>
      <c r="W9" s="218" t="s">
        <v>171</v>
      </c>
    </row>
    <row r="10" spans="1:23" ht="0.95" hidden="1" customHeight="1">
      <c r="C10" s="46" t="s">
        <v>171</v>
      </c>
      <c r="D10" s="685"/>
      <c r="E10" s="686"/>
      <c r="F10" s="687"/>
      <c r="G10" s="529"/>
      <c r="H10" s="624"/>
      <c r="I10" s="567"/>
      <c r="J10" s="541"/>
      <c r="K10" s="541"/>
      <c r="L10" s="541"/>
      <c r="M10" s="541"/>
      <c r="N10" s="541"/>
      <c r="O10" s="541"/>
      <c r="P10" s="541"/>
      <c r="Q10" s="541"/>
      <c r="R10" s="541"/>
      <c r="S10" s="541"/>
      <c r="T10" s="541"/>
      <c r="U10" s="542"/>
      <c r="V10" s="505"/>
    </row>
    <row r="11" spans="1:23" ht="36.75" customHeight="1">
      <c r="C11" s="197" t="s">
        <v>171</v>
      </c>
      <c r="D11" s="684" t="s">
        <v>26</v>
      </c>
      <c r="E11" s="686" t="s">
        <v>603</v>
      </c>
      <c r="F11" s="687" t="str">
        <f ca="1">IF(ISERROR(INDEX(REESTR_VT_RANGE,MATCH(W11,OFFSET(REESTR_VT_RANGE,0,1),0))),"",INDEX(REESTR_VT_RANGE,MATCH(W11,OFFSET(REESTR_VT_RANGE,0,1),0)))</f>
        <v>Тариф на обработку твердых коммунальных отходов</v>
      </c>
      <c r="G11" s="530"/>
      <c r="H11" s="506">
        <v>1</v>
      </c>
      <c r="I11" s="647" t="s">
        <v>1662</v>
      </c>
      <c r="J11" s="538"/>
      <c r="K11" s="538"/>
      <c r="L11" s="538"/>
      <c r="M11" s="538"/>
      <c r="N11" s="539"/>
      <c r="O11" s="538"/>
      <c r="P11" s="538"/>
      <c r="Q11" s="538"/>
      <c r="R11" s="538"/>
      <c r="S11" s="538"/>
      <c r="T11" s="540"/>
      <c r="U11" s="539"/>
      <c r="V11" s="505"/>
      <c r="W11" s="218" t="s">
        <v>610</v>
      </c>
    </row>
    <row r="12" spans="1:23" ht="0.95" hidden="1" customHeight="1">
      <c r="C12" s="46" t="s">
        <v>171</v>
      </c>
      <c r="D12" s="685"/>
      <c r="E12" s="686"/>
      <c r="F12" s="687"/>
      <c r="G12" s="530"/>
      <c r="H12" s="624"/>
      <c r="I12" s="567"/>
      <c r="J12" s="541"/>
      <c r="K12" s="541"/>
      <c r="L12" s="541"/>
      <c r="M12" s="541"/>
      <c r="N12" s="541"/>
      <c r="O12" s="541"/>
      <c r="P12" s="541"/>
      <c r="Q12" s="541"/>
      <c r="R12" s="541"/>
      <c r="S12" s="541"/>
      <c r="T12" s="541"/>
      <c r="U12" s="542"/>
      <c r="V12" s="505"/>
    </row>
    <row r="13" spans="1:23" ht="0.95" hidden="1" customHeight="1">
      <c r="C13" s="46" t="s">
        <v>171</v>
      </c>
      <c r="D13" s="561"/>
      <c r="E13" s="681"/>
      <c r="F13" s="681"/>
      <c r="G13" s="681"/>
      <c r="H13" s="681"/>
      <c r="I13" s="682"/>
      <c r="J13" s="541"/>
      <c r="K13" s="541"/>
      <c r="L13" s="541"/>
      <c r="M13" s="541"/>
      <c r="N13" s="541"/>
      <c r="O13" s="541"/>
      <c r="P13" s="541"/>
      <c r="Q13" s="541"/>
      <c r="R13" s="541"/>
      <c r="S13" s="541"/>
      <c r="T13" s="541"/>
      <c r="U13" s="541"/>
      <c r="V13" s="505"/>
      <c r="W13" s="218" t="s">
        <v>171</v>
      </c>
    </row>
    <row r="14" spans="1:23">
      <c r="D14" s="336"/>
      <c r="E14" s="505"/>
      <c r="F14" s="505"/>
      <c r="G14" s="505"/>
      <c r="H14" s="505"/>
      <c r="I14" s="505"/>
    </row>
    <row r="29" spans="4:23">
      <c r="D29" s="46"/>
      <c r="E29" s="46"/>
      <c r="F29" s="46"/>
      <c r="G29" s="46"/>
      <c r="H29" s="46"/>
      <c r="I29" s="46"/>
      <c r="W29" s="46"/>
    </row>
  </sheetData>
  <sheetProtection password="FA9C" sheet="1" objects="1" scenarios="1" formatColumns="0" formatRows="0"/>
  <mergeCells count="20">
    <mergeCell ref="U6:U7"/>
    <mergeCell ref="E9:E10"/>
    <mergeCell ref="G8:I8"/>
    <mergeCell ref="N6:T6"/>
    <mergeCell ref="J6:M6"/>
    <mergeCell ref="I6:I7"/>
    <mergeCell ref="H6:H7"/>
    <mergeCell ref="E6:E7"/>
    <mergeCell ref="F9:F10"/>
    <mergeCell ref="G6:G7"/>
    <mergeCell ref="E13:I13"/>
    <mergeCell ref="N1:T1"/>
    <mergeCell ref="D11:D12"/>
    <mergeCell ref="E11:E12"/>
    <mergeCell ref="F11:F12"/>
    <mergeCell ref="F6:F7"/>
    <mergeCell ref="D4:H4"/>
    <mergeCell ref="N5:T5"/>
    <mergeCell ref="D9:D10"/>
    <mergeCell ref="D6:D7"/>
  </mergeCells>
  <phoneticPr fontId="8" type="noConversion"/>
  <dataValidations count="2">
    <dataValidation type="textLength" operator="lessThanOrEqual" allowBlank="1" showInputMessage="1" showErrorMessage="1" errorTitle="Ошибка" error="Допускается ввод не более 900 символов!" sqref="I9 I1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:E12">
      <formula1>REESTR_VED_RANGE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33"/>
  </cols>
  <sheetData/>
  <phoneticPr fontId="8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8"/>
  </cols>
  <sheetData/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8"/>
    <col min="2" max="16384" width="9.140625" style="9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2"/>
    <col min="27" max="36" width="9.140625" style="3"/>
    <col min="37" max="16384" width="9.140625" style="2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35"/>
  <sheetViews>
    <sheetView showGridLines="0" zoomScaleNormal="100" workbookViewId="0"/>
  </sheetViews>
  <sheetFormatPr defaultRowHeight="11.25"/>
  <cols>
    <col min="1" max="1" width="9.140625" style="96"/>
    <col min="2" max="2" width="15.140625" style="96" customWidth="1"/>
    <col min="3" max="3" width="24.28515625" style="96" customWidth="1"/>
    <col min="4" max="4" width="30.7109375" style="96" customWidth="1"/>
    <col min="5" max="5" width="13.5703125" style="96" customWidth="1"/>
    <col min="6" max="6" width="20.140625" style="96" customWidth="1"/>
    <col min="7" max="7" width="13.85546875" style="96" customWidth="1"/>
    <col min="8" max="8" width="14.85546875" style="96" customWidth="1"/>
    <col min="9" max="9" width="25" style="96" customWidth="1"/>
    <col min="10" max="10" width="12.140625" style="96" customWidth="1"/>
    <col min="11" max="11" width="11.5703125" style="96" customWidth="1"/>
    <col min="12" max="13" width="9.140625" style="96"/>
    <col min="14" max="14" width="13" style="96" customWidth="1"/>
    <col min="15" max="15" width="9.140625" style="96"/>
    <col min="16" max="16" width="15.28515625" style="96" customWidth="1"/>
    <col min="17" max="17" width="20" style="96" customWidth="1"/>
    <col min="18" max="18" width="26.85546875" style="96" customWidth="1"/>
    <col min="19" max="19" width="12.28515625" style="96" customWidth="1"/>
    <col min="20" max="16384" width="9.140625" style="96"/>
  </cols>
  <sheetData>
    <row r="1" spans="1:10">
      <c r="A1" s="96" t="s">
        <v>175</v>
      </c>
      <c r="B1" s="96" t="s">
        <v>183</v>
      </c>
      <c r="C1" s="96" t="s">
        <v>184</v>
      </c>
      <c r="D1" s="96" t="s">
        <v>185</v>
      </c>
      <c r="E1" s="96" t="s">
        <v>186</v>
      </c>
      <c r="F1" s="96" t="s">
        <v>187</v>
      </c>
      <c r="G1" s="96" t="s">
        <v>188</v>
      </c>
      <c r="H1" s="96" t="s">
        <v>189</v>
      </c>
      <c r="I1" s="96" t="s">
        <v>190</v>
      </c>
    </row>
    <row r="2" spans="1:10">
      <c r="A2" s="96">
        <v>1</v>
      </c>
      <c r="B2" s="96" t="s">
        <v>625</v>
      </c>
      <c r="C2" s="96" t="s">
        <v>565</v>
      </c>
      <c r="D2" s="96" t="s">
        <v>626</v>
      </c>
      <c r="E2" s="96" t="s">
        <v>627</v>
      </c>
      <c r="F2" s="96" t="s">
        <v>628</v>
      </c>
      <c r="G2" s="96" t="s">
        <v>629</v>
      </c>
      <c r="J2" s="96" t="s">
        <v>766</v>
      </c>
    </row>
    <row r="3" spans="1:10">
      <c r="A3" s="96">
        <v>2</v>
      </c>
      <c r="B3" s="96" t="s">
        <v>625</v>
      </c>
      <c r="C3" s="96" t="s">
        <v>565</v>
      </c>
      <c r="D3" s="96" t="s">
        <v>630</v>
      </c>
      <c r="E3" s="96" t="s">
        <v>631</v>
      </c>
      <c r="F3" s="96" t="s">
        <v>632</v>
      </c>
      <c r="G3" s="96" t="s">
        <v>633</v>
      </c>
      <c r="J3" s="96" t="s">
        <v>766</v>
      </c>
    </row>
    <row r="4" spans="1:10">
      <c r="A4" s="96">
        <v>3</v>
      </c>
      <c r="B4" s="96" t="s">
        <v>625</v>
      </c>
      <c r="C4" s="96" t="s">
        <v>565</v>
      </c>
      <c r="D4" s="96" t="s">
        <v>634</v>
      </c>
      <c r="E4" s="96" t="s">
        <v>635</v>
      </c>
      <c r="F4" s="96" t="s">
        <v>636</v>
      </c>
      <c r="G4" s="96" t="s">
        <v>637</v>
      </c>
      <c r="J4" s="96" t="s">
        <v>766</v>
      </c>
    </row>
    <row r="5" spans="1:10">
      <c r="A5" s="96">
        <v>4</v>
      </c>
      <c r="B5" s="96" t="s">
        <v>625</v>
      </c>
      <c r="C5" s="96" t="s">
        <v>565</v>
      </c>
      <c r="D5" s="96" t="s">
        <v>638</v>
      </c>
      <c r="E5" s="96" t="s">
        <v>639</v>
      </c>
      <c r="F5" s="96" t="s">
        <v>640</v>
      </c>
      <c r="G5" s="96" t="s">
        <v>641</v>
      </c>
      <c r="J5" s="96" t="s">
        <v>766</v>
      </c>
    </row>
    <row r="6" spans="1:10">
      <c r="A6" s="96">
        <v>5</v>
      </c>
      <c r="B6" s="96" t="s">
        <v>625</v>
      </c>
      <c r="C6" s="96" t="s">
        <v>565</v>
      </c>
      <c r="D6" s="96" t="s">
        <v>642</v>
      </c>
      <c r="E6" s="96" t="s">
        <v>643</v>
      </c>
      <c r="F6" s="96" t="s">
        <v>644</v>
      </c>
      <c r="G6" s="96" t="s">
        <v>645</v>
      </c>
      <c r="J6" s="96" t="s">
        <v>766</v>
      </c>
    </row>
    <row r="7" spans="1:10">
      <c r="A7" s="96">
        <v>6</v>
      </c>
      <c r="B7" s="96" t="s">
        <v>625</v>
      </c>
      <c r="C7" s="96" t="s">
        <v>565</v>
      </c>
      <c r="D7" s="96" t="s">
        <v>646</v>
      </c>
      <c r="E7" s="96" t="s">
        <v>647</v>
      </c>
      <c r="F7" s="96" t="s">
        <v>648</v>
      </c>
      <c r="G7" s="96" t="s">
        <v>649</v>
      </c>
      <c r="J7" s="96" t="s">
        <v>766</v>
      </c>
    </row>
    <row r="8" spans="1:10">
      <c r="A8" s="96">
        <v>7</v>
      </c>
      <c r="B8" s="96" t="s">
        <v>625</v>
      </c>
      <c r="C8" s="96" t="s">
        <v>565</v>
      </c>
      <c r="D8" s="96" t="s">
        <v>650</v>
      </c>
      <c r="E8" s="96" t="s">
        <v>651</v>
      </c>
      <c r="F8" s="96" t="s">
        <v>652</v>
      </c>
      <c r="G8" s="96" t="s">
        <v>653</v>
      </c>
      <c r="J8" s="96" t="s">
        <v>766</v>
      </c>
    </row>
    <row r="9" spans="1:10">
      <c r="A9" s="96">
        <v>8</v>
      </c>
      <c r="B9" s="96" t="s">
        <v>625</v>
      </c>
      <c r="C9" s="96" t="s">
        <v>565</v>
      </c>
      <c r="D9" s="96" t="s">
        <v>654</v>
      </c>
      <c r="E9" s="96" t="s">
        <v>655</v>
      </c>
      <c r="F9" s="96" t="s">
        <v>656</v>
      </c>
      <c r="G9" s="96" t="s">
        <v>657</v>
      </c>
      <c r="H9" s="96" t="s">
        <v>658</v>
      </c>
      <c r="J9" s="96" t="s">
        <v>766</v>
      </c>
    </row>
    <row r="10" spans="1:10">
      <c r="A10" s="96">
        <v>9</v>
      </c>
      <c r="B10" s="96" t="s">
        <v>625</v>
      </c>
      <c r="C10" s="96" t="s">
        <v>565</v>
      </c>
      <c r="D10" s="96" t="s">
        <v>659</v>
      </c>
      <c r="E10" s="96" t="s">
        <v>660</v>
      </c>
      <c r="F10" s="96" t="s">
        <v>661</v>
      </c>
      <c r="G10" s="96" t="s">
        <v>662</v>
      </c>
      <c r="H10" s="96" t="s">
        <v>663</v>
      </c>
      <c r="J10" s="96" t="s">
        <v>766</v>
      </c>
    </row>
    <row r="11" spans="1:10">
      <c r="A11" s="96">
        <v>10</v>
      </c>
      <c r="B11" s="96" t="s">
        <v>625</v>
      </c>
      <c r="C11" s="96" t="s">
        <v>565</v>
      </c>
      <c r="D11" s="96" t="s">
        <v>664</v>
      </c>
      <c r="E11" s="96" t="s">
        <v>665</v>
      </c>
      <c r="F11" s="96" t="s">
        <v>666</v>
      </c>
      <c r="G11" s="96" t="s">
        <v>667</v>
      </c>
      <c r="J11" s="96" t="s">
        <v>766</v>
      </c>
    </row>
    <row r="12" spans="1:10">
      <c r="A12" s="96">
        <v>11</v>
      </c>
      <c r="B12" s="96" t="s">
        <v>625</v>
      </c>
      <c r="C12" s="96" t="s">
        <v>565</v>
      </c>
      <c r="D12" s="96" t="s">
        <v>668</v>
      </c>
      <c r="E12" s="96" t="s">
        <v>669</v>
      </c>
      <c r="F12" s="96" t="s">
        <v>670</v>
      </c>
      <c r="G12" s="96" t="s">
        <v>671</v>
      </c>
      <c r="J12" s="96" t="s">
        <v>766</v>
      </c>
    </row>
    <row r="13" spans="1:10">
      <c r="A13" s="96">
        <v>12</v>
      </c>
      <c r="B13" s="96" t="s">
        <v>625</v>
      </c>
      <c r="C13" s="96" t="s">
        <v>565</v>
      </c>
      <c r="D13" s="96" t="s">
        <v>672</v>
      </c>
      <c r="E13" s="96" t="s">
        <v>673</v>
      </c>
      <c r="F13" s="96" t="s">
        <v>674</v>
      </c>
      <c r="G13" s="96" t="s">
        <v>675</v>
      </c>
      <c r="J13" s="96" t="s">
        <v>766</v>
      </c>
    </row>
    <row r="14" spans="1:10">
      <c r="A14" s="96">
        <v>13</v>
      </c>
      <c r="B14" s="96" t="s">
        <v>625</v>
      </c>
      <c r="C14" s="96" t="s">
        <v>565</v>
      </c>
      <c r="D14" s="96" t="s">
        <v>676</v>
      </c>
      <c r="E14" s="96" t="s">
        <v>677</v>
      </c>
      <c r="F14" s="96" t="s">
        <v>678</v>
      </c>
      <c r="G14" s="96" t="s">
        <v>679</v>
      </c>
      <c r="J14" s="96" t="s">
        <v>766</v>
      </c>
    </row>
    <row r="15" spans="1:10">
      <c r="A15" s="96">
        <v>14</v>
      </c>
      <c r="B15" s="96" t="s">
        <v>625</v>
      </c>
      <c r="C15" s="96" t="s">
        <v>565</v>
      </c>
      <c r="D15" s="96" t="s">
        <v>680</v>
      </c>
      <c r="E15" s="96" t="s">
        <v>681</v>
      </c>
      <c r="F15" s="96" t="s">
        <v>682</v>
      </c>
      <c r="G15" s="96" t="s">
        <v>683</v>
      </c>
      <c r="J15" s="96" t="s">
        <v>766</v>
      </c>
    </row>
    <row r="16" spans="1:10">
      <c r="A16" s="96">
        <v>15</v>
      </c>
      <c r="B16" s="96" t="s">
        <v>625</v>
      </c>
      <c r="C16" s="96" t="s">
        <v>565</v>
      </c>
      <c r="D16" s="96" t="s">
        <v>684</v>
      </c>
      <c r="E16" s="96" t="s">
        <v>685</v>
      </c>
      <c r="F16" s="96" t="s">
        <v>686</v>
      </c>
      <c r="G16" s="96" t="s">
        <v>687</v>
      </c>
      <c r="J16" s="96" t="s">
        <v>766</v>
      </c>
    </row>
    <row r="17" spans="1:10">
      <c r="A17" s="96">
        <v>16</v>
      </c>
      <c r="B17" s="96" t="s">
        <v>625</v>
      </c>
      <c r="C17" s="96" t="s">
        <v>565</v>
      </c>
      <c r="D17" s="96" t="s">
        <v>688</v>
      </c>
      <c r="E17" s="96" t="s">
        <v>689</v>
      </c>
      <c r="F17" s="96" t="s">
        <v>690</v>
      </c>
      <c r="G17" s="96" t="s">
        <v>691</v>
      </c>
      <c r="J17" s="96" t="s">
        <v>766</v>
      </c>
    </row>
    <row r="18" spans="1:10">
      <c r="A18" s="96">
        <v>17</v>
      </c>
      <c r="B18" s="96" t="s">
        <v>625</v>
      </c>
      <c r="C18" s="96" t="s">
        <v>565</v>
      </c>
      <c r="D18" s="96" t="s">
        <v>692</v>
      </c>
      <c r="E18" s="96" t="s">
        <v>693</v>
      </c>
      <c r="F18" s="96" t="s">
        <v>694</v>
      </c>
      <c r="G18" s="96" t="s">
        <v>695</v>
      </c>
      <c r="J18" s="96" t="s">
        <v>766</v>
      </c>
    </row>
    <row r="19" spans="1:10">
      <c r="A19" s="96">
        <v>18</v>
      </c>
      <c r="B19" s="96" t="s">
        <v>625</v>
      </c>
      <c r="C19" s="96" t="s">
        <v>565</v>
      </c>
      <c r="D19" s="96" t="s">
        <v>696</v>
      </c>
      <c r="E19" s="96" t="s">
        <v>697</v>
      </c>
      <c r="F19" s="96" t="s">
        <v>698</v>
      </c>
      <c r="G19" s="96" t="s">
        <v>699</v>
      </c>
      <c r="J19" s="96" t="s">
        <v>766</v>
      </c>
    </row>
    <row r="20" spans="1:10">
      <c r="A20" s="96">
        <v>19</v>
      </c>
      <c r="B20" s="96" t="s">
        <v>625</v>
      </c>
      <c r="C20" s="96" t="s">
        <v>565</v>
      </c>
      <c r="D20" s="96" t="s">
        <v>700</v>
      </c>
      <c r="E20" s="96" t="s">
        <v>701</v>
      </c>
      <c r="F20" s="96" t="s">
        <v>702</v>
      </c>
      <c r="G20" s="96" t="s">
        <v>703</v>
      </c>
      <c r="J20" s="96" t="s">
        <v>766</v>
      </c>
    </row>
    <row r="21" spans="1:10">
      <c r="A21" s="96">
        <v>20</v>
      </c>
      <c r="B21" s="96" t="s">
        <v>625</v>
      </c>
      <c r="C21" s="96" t="s">
        <v>565</v>
      </c>
      <c r="D21" s="96" t="s">
        <v>704</v>
      </c>
      <c r="E21" s="96" t="s">
        <v>705</v>
      </c>
      <c r="F21" s="96" t="s">
        <v>706</v>
      </c>
      <c r="G21" s="96" t="s">
        <v>707</v>
      </c>
      <c r="J21" s="96" t="s">
        <v>766</v>
      </c>
    </row>
    <row r="22" spans="1:10">
      <c r="A22" s="96">
        <v>21</v>
      </c>
      <c r="B22" s="96" t="s">
        <v>625</v>
      </c>
      <c r="C22" s="96" t="s">
        <v>565</v>
      </c>
      <c r="D22" s="96" t="s">
        <v>708</v>
      </c>
      <c r="E22" s="96" t="s">
        <v>709</v>
      </c>
      <c r="F22" s="96" t="s">
        <v>710</v>
      </c>
      <c r="G22" s="96" t="s">
        <v>711</v>
      </c>
      <c r="J22" s="96" t="s">
        <v>766</v>
      </c>
    </row>
    <row r="23" spans="1:10">
      <c r="A23" s="96">
        <v>22</v>
      </c>
      <c r="B23" s="96" t="s">
        <v>625</v>
      </c>
      <c r="C23" s="96" t="s">
        <v>565</v>
      </c>
      <c r="D23" s="96" t="s">
        <v>712</v>
      </c>
      <c r="E23" s="96" t="s">
        <v>713</v>
      </c>
      <c r="F23" s="96" t="s">
        <v>714</v>
      </c>
      <c r="G23" s="96" t="s">
        <v>715</v>
      </c>
      <c r="J23" s="96" t="s">
        <v>766</v>
      </c>
    </row>
    <row r="24" spans="1:10">
      <c r="A24" s="96">
        <v>23</v>
      </c>
      <c r="B24" s="96" t="s">
        <v>625</v>
      </c>
      <c r="C24" s="96" t="s">
        <v>565</v>
      </c>
      <c r="D24" s="96" t="s">
        <v>716</v>
      </c>
      <c r="E24" s="96" t="s">
        <v>717</v>
      </c>
      <c r="F24" s="96" t="s">
        <v>718</v>
      </c>
      <c r="G24" s="96" t="s">
        <v>719</v>
      </c>
      <c r="J24" s="96" t="s">
        <v>766</v>
      </c>
    </row>
    <row r="25" spans="1:10">
      <c r="A25" s="96">
        <v>24</v>
      </c>
      <c r="B25" s="96" t="s">
        <v>625</v>
      </c>
      <c r="C25" s="96" t="s">
        <v>565</v>
      </c>
      <c r="D25" s="96" t="s">
        <v>720</v>
      </c>
      <c r="E25" s="96" t="s">
        <v>721</v>
      </c>
      <c r="F25" s="96" t="s">
        <v>722</v>
      </c>
      <c r="G25" s="96" t="s">
        <v>723</v>
      </c>
      <c r="H25" s="96" t="s">
        <v>724</v>
      </c>
      <c r="J25" s="96" t="s">
        <v>766</v>
      </c>
    </row>
    <row r="26" spans="1:10">
      <c r="A26" s="96">
        <v>25</v>
      </c>
      <c r="B26" s="96" t="s">
        <v>625</v>
      </c>
      <c r="C26" s="96" t="s">
        <v>565</v>
      </c>
      <c r="D26" s="96" t="s">
        <v>725</v>
      </c>
      <c r="E26" s="96" t="s">
        <v>726</v>
      </c>
      <c r="F26" s="96" t="s">
        <v>727</v>
      </c>
      <c r="G26" s="96" t="s">
        <v>728</v>
      </c>
      <c r="H26" s="96" t="s">
        <v>729</v>
      </c>
      <c r="J26" s="96" t="s">
        <v>766</v>
      </c>
    </row>
    <row r="27" spans="1:10">
      <c r="A27" s="96">
        <v>26</v>
      </c>
      <c r="B27" s="96" t="s">
        <v>625</v>
      </c>
      <c r="C27" s="96" t="s">
        <v>565</v>
      </c>
      <c r="D27" s="96" t="s">
        <v>730</v>
      </c>
      <c r="E27" s="96" t="s">
        <v>731</v>
      </c>
      <c r="F27" s="96" t="s">
        <v>732</v>
      </c>
      <c r="G27" s="96" t="s">
        <v>733</v>
      </c>
      <c r="J27" s="96" t="s">
        <v>766</v>
      </c>
    </row>
    <row r="28" spans="1:10">
      <c r="A28" s="96">
        <v>27</v>
      </c>
      <c r="B28" s="96" t="s">
        <v>625</v>
      </c>
      <c r="C28" s="96" t="s">
        <v>565</v>
      </c>
      <c r="D28" s="96" t="s">
        <v>734</v>
      </c>
      <c r="E28" s="96" t="s">
        <v>735</v>
      </c>
      <c r="F28" s="96" t="s">
        <v>736</v>
      </c>
      <c r="G28" s="96" t="s">
        <v>737</v>
      </c>
      <c r="H28" s="96" t="s">
        <v>738</v>
      </c>
      <c r="J28" s="96" t="s">
        <v>766</v>
      </c>
    </row>
    <row r="29" spans="1:10">
      <c r="A29" s="96">
        <v>28</v>
      </c>
      <c r="B29" s="96" t="s">
        <v>625</v>
      </c>
      <c r="C29" s="96" t="s">
        <v>565</v>
      </c>
      <c r="D29" s="96" t="s">
        <v>739</v>
      </c>
      <c r="E29" s="96" t="s">
        <v>740</v>
      </c>
      <c r="F29" s="96" t="s">
        <v>741</v>
      </c>
      <c r="G29" s="96" t="s">
        <v>737</v>
      </c>
      <c r="J29" s="96" t="s">
        <v>766</v>
      </c>
    </row>
    <row r="30" spans="1:10">
      <c r="A30" s="96">
        <v>29</v>
      </c>
      <c r="B30" s="96" t="s">
        <v>625</v>
      </c>
      <c r="C30" s="96" t="s">
        <v>565</v>
      </c>
      <c r="D30" s="96" t="s">
        <v>742</v>
      </c>
      <c r="E30" s="96" t="s">
        <v>743</v>
      </c>
      <c r="F30" s="96" t="s">
        <v>744</v>
      </c>
      <c r="G30" s="96" t="s">
        <v>745</v>
      </c>
      <c r="J30" s="96" t="s">
        <v>766</v>
      </c>
    </row>
    <row r="31" spans="1:10">
      <c r="A31" s="96">
        <v>30</v>
      </c>
      <c r="B31" s="96" t="s">
        <v>625</v>
      </c>
      <c r="C31" s="96" t="s">
        <v>565</v>
      </c>
      <c r="D31" s="96" t="s">
        <v>746</v>
      </c>
      <c r="E31" s="96" t="s">
        <v>747</v>
      </c>
      <c r="F31" s="96" t="s">
        <v>748</v>
      </c>
      <c r="G31" s="96" t="s">
        <v>749</v>
      </c>
      <c r="J31" s="96" t="s">
        <v>766</v>
      </c>
    </row>
    <row r="32" spans="1:10">
      <c r="A32" s="96">
        <v>31</v>
      </c>
      <c r="B32" s="96" t="s">
        <v>625</v>
      </c>
      <c r="C32" s="96" t="s">
        <v>565</v>
      </c>
      <c r="D32" s="96" t="s">
        <v>750</v>
      </c>
      <c r="E32" s="96" t="s">
        <v>751</v>
      </c>
      <c r="F32" s="96" t="s">
        <v>752</v>
      </c>
      <c r="G32" s="96" t="s">
        <v>753</v>
      </c>
      <c r="H32" s="96" t="s">
        <v>754</v>
      </c>
      <c r="J32" s="96" t="s">
        <v>766</v>
      </c>
    </row>
    <row r="33" spans="1:10">
      <c r="A33" s="96">
        <v>32</v>
      </c>
      <c r="B33" s="96" t="s">
        <v>625</v>
      </c>
      <c r="C33" s="96" t="s">
        <v>565</v>
      </c>
      <c r="D33" s="96" t="s">
        <v>755</v>
      </c>
      <c r="E33" s="96" t="s">
        <v>756</v>
      </c>
      <c r="F33" s="96" t="s">
        <v>757</v>
      </c>
      <c r="G33" s="96" t="s">
        <v>758</v>
      </c>
      <c r="J33" s="96" t="s">
        <v>766</v>
      </c>
    </row>
    <row r="34" spans="1:10">
      <c r="A34" s="96">
        <v>33</v>
      </c>
      <c r="B34" s="96" t="s">
        <v>625</v>
      </c>
      <c r="C34" s="96" t="s">
        <v>565</v>
      </c>
      <c r="D34" s="96" t="s">
        <v>759</v>
      </c>
      <c r="E34" s="96" t="s">
        <v>760</v>
      </c>
      <c r="F34" s="96" t="s">
        <v>761</v>
      </c>
      <c r="G34" s="96" t="s">
        <v>758</v>
      </c>
      <c r="J34" s="96" t="s">
        <v>766</v>
      </c>
    </row>
    <row r="35" spans="1:10">
      <c r="A35" s="96">
        <v>34</v>
      </c>
      <c r="B35" s="96" t="s">
        <v>625</v>
      </c>
      <c r="C35" s="96" t="s">
        <v>565</v>
      </c>
      <c r="D35" s="96" t="s">
        <v>762</v>
      </c>
      <c r="E35" s="96" t="s">
        <v>763</v>
      </c>
      <c r="F35" s="96" t="s">
        <v>764</v>
      </c>
      <c r="G35" s="96" t="s">
        <v>765</v>
      </c>
      <c r="J35" s="96" t="s">
        <v>766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</sheetPr>
  <dimension ref="A1:AP51"/>
  <sheetViews>
    <sheetView showGridLines="0" topLeftCell="C3" zoomScaleNormal="100" workbookViewId="0">
      <selection activeCell="AI10" sqref="AI10:AI11"/>
    </sheetView>
  </sheetViews>
  <sheetFormatPr defaultRowHeight="11.25"/>
  <cols>
    <col min="1" max="2" width="0" style="46" hidden="1" customWidth="1"/>
    <col min="3" max="4" width="3.7109375" style="46" customWidth="1"/>
    <col min="5" max="6" width="16" style="46" customWidth="1"/>
    <col min="7" max="7" width="3.7109375" style="46" customWidth="1"/>
    <col min="8" max="8" width="13.140625" style="46" customWidth="1"/>
    <col min="9" max="9" width="0.28515625" style="46" customWidth="1"/>
    <col min="10" max="10" width="10.140625" style="46" customWidth="1"/>
    <col min="11" max="11" width="13.42578125" style="46" customWidth="1"/>
    <col min="12" max="12" width="3.7109375" style="46" hidden="1" customWidth="1"/>
    <col min="13" max="13" width="3.7109375" style="46" bestFit="1" customWidth="1"/>
    <col min="14" max="14" width="19.7109375" style="46" customWidth="1"/>
    <col min="15" max="15" width="0.28515625" style="46" customWidth="1"/>
    <col min="16" max="16" width="11.7109375" style="46" customWidth="1"/>
    <col min="17" max="17" width="13.42578125" style="46" customWidth="1"/>
    <col min="18" max="18" width="3.7109375" style="46" hidden="1" customWidth="1"/>
    <col min="19" max="19" width="3.7109375" style="46" customWidth="1"/>
    <col min="20" max="20" width="25.7109375" style="46" customWidth="1"/>
    <col min="21" max="21" width="3.7109375" style="46" hidden="1" customWidth="1"/>
    <col min="22" max="22" width="3.7109375" style="46" customWidth="1"/>
    <col min="23" max="23" width="25.7109375" style="46" customWidth="1"/>
    <col min="24" max="24" width="3.7109375" style="46" hidden="1" customWidth="1"/>
    <col min="25" max="25" width="3.7109375" style="46" customWidth="1"/>
    <col min="26" max="26" width="25.7109375" style="46" customWidth="1"/>
    <col min="27" max="27" width="11.7109375" style="46" customWidth="1"/>
    <col min="28" max="28" width="0.28515625" style="46" customWidth="1"/>
    <col min="29" max="29" width="10.140625" style="46" customWidth="1"/>
    <col min="30" max="30" width="13.42578125" style="46" customWidth="1"/>
    <col min="31" max="31" width="3.7109375" style="46" hidden="1" customWidth="1"/>
    <col min="32" max="32" width="3.7109375" style="46" customWidth="1"/>
    <col min="33" max="33" width="16.42578125" style="46" customWidth="1"/>
    <col min="34" max="34" width="0.28515625" style="46" customWidth="1"/>
    <col min="35" max="35" width="10.140625" style="46" customWidth="1"/>
    <col min="36" max="36" width="13.42578125" style="46" customWidth="1"/>
    <col min="37" max="37" width="3.7109375" style="46" hidden="1" customWidth="1"/>
    <col min="38" max="38" width="3.7109375" style="46" customWidth="1"/>
    <col min="39" max="39" width="8.7109375" style="46" customWidth="1"/>
    <col min="40" max="40" width="21.7109375" style="46" customWidth="1"/>
    <col min="41" max="41" width="9.140625" style="46"/>
    <col min="42" max="42" width="9.140625" style="104" customWidth="1"/>
    <col min="43" max="16384" width="9.140625" style="46"/>
  </cols>
  <sheetData>
    <row r="1" spans="1:42" s="289" customFormat="1" ht="5.25" hidden="1"/>
    <row r="2" spans="1:42" s="305" customFormat="1" ht="5.25" hidden="1">
      <c r="J2" s="305" t="s">
        <v>348</v>
      </c>
      <c r="K2" s="305" t="s">
        <v>386</v>
      </c>
      <c r="P2" s="305" t="s">
        <v>349</v>
      </c>
      <c r="Q2" s="305" t="s">
        <v>386</v>
      </c>
      <c r="W2" s="305" t="s">
        <v>353</v>
      </c>
      <c r="Z2" s="305" t="s">
        <v>352</v>
      </c>
      <c r="AC2" s="305" t="s">
        <v>348</v>
      </c>
      <c r="AD2" s="305" t="s">
        <v>386</v>
      </c>
      <c r="AI2" s="305" t="s">
        <v>348</v>
      </c>
      <c r="AJ2" s="305" t="s">
        <v>386</v>
      </c>
    </row>
    <row r="3" spans="1:42" s="282" customFormat="1" ht="6" customHeight="1">
      <c r="AP3" s="271"/>
    </row>
    <row r="4" spans="1:42" s="136" customFormat="1" ht="26.1" customHeight="1">
      <c r="A4" s="31"/>
      <c r="B4" s="18"/>
      <c r="C4" s="36"/>
      <c r="D4" s="689" t="s">
        <v>304</v>
      </c>
      <c r="E4" s="689"/>
      <c r="F4" s="689"/>
      <c r="G4" s="689"/>
      <c r="H4" s="689"/>
      <c r="I4" s="239"/>
      <c r="R4" s="160"/>
      <c r="AP4" s="213"/>
    </row>
    <row r="5" spans="1:42" s="282" customFormat="1" ht="6" customHeight="1">
      <c r="AP5" s="271"/>
    </row>
    <row r="6" spans="1:42" ht="31.5" customHeight="1">
      <c r="D6" s="688" t="s">
        <v>25</v>
      </c>
      <c r="E6" s="688" t="s">
        <v>103</v>
      </c>
      <c r="F6" s="688" t="s">
        <v>298</v>
      </c>
      <c r="G6" s="688" t="s">
        <v>25</v>
      </c>
      <c r="H6" s="688" t="s">
        <v>299</v>
      </c>
      <c r="I6" s="241"/>
      <c r="J6" s="724" t="s">
        <v>305</v>
      </c>
      <c r="K6" s="724"/>
      <c r="L6" s="724"/>
      <c r="M6" s="724"/>
      <c r="N6" s="724"/>
      <c r="O6" s="247"/>
      <c r="P6" s="720" t="s">
        <v>306</v>
      </c>
      <c r="Q6" s="721"/>
      <c r="R6" s="721"/>
      <c r="S6" s="721"/>
      <c r="T6" s="721"/>
      <c r="U6" s="721"/>
      <c r="V6" s="721"/>
      <c r="W6" s="721"/>
      <c r="X6" s="721"/>
      <c r="Y6" s="721"/>
      <c r="Z6" s="721"/>
      <c r="AA6" s="722"/>
      <c r="AB6" s="249"/>
      <c r="AC6" s="727" t="s">
        <v>324</v>
      </c>
      <c r="AD6" s="727"/>
      <c r="AE6" s="727"/>
      <c r="AF6" s="727"/>
      <c r="AG6" s="727"/>
      <c r="AH6" s="252"/>
      <c r="AI6" s="688" t="s">
        <v>307</v>
      </c>
      <c r="AJ6" s="688"/>
      <c r="AK6" s="688"/>
      <c r="AL6" s="688"/>
      <c r="AM6" s="698"/>
      <c r="AN6" s="688" t="s">
        <v>29</v>
      </c>
      <c r="AO6" s="190"/>
    </row>
    <row r="7" spans="1:42" ht="22.5" customHeight="1">
      <c r="D7" s="688"/>
      <c r="E7" s="688"/>
      <c r="F7" s="688"/>
      <c r="G7" s="688"/>
      <c r="H7" s="698"/>
      <c r="I7" s="242"/>
      <c r="J7" s="688" t="s">
        <v>381</v>
      </c>
      <c r="K7" s="698"/>
      <c r="L7" s="697" t="s">
        <v>193</v>
      </c>
      <c r="M7" s="688" t="s">
        <v>25</v>
      </c>
      <c r="N7" s="688" t="s">
        <v>308</v>
      </c>
      <c r="O7" s="241"/>
      <c r="P7" s="688" t="s">
        <v>381</v>
      </c>
      <c r="Q7" s="698"/>
      <c r="R7" s="697" t="s">
        <v>193</v>
      </c>
      <c r="S7" s="688" t="s">
        <v>25</v>
      </c>
      <c r="T7" s="688" t="s">
        <v>308</v>
      </c>
      <c r="U7" s="697" t="s">
        <v>193</v>
      </c>
      <c r="V7" s="688" t="s">
        <v>25</v>
      </c>
      <c r="W7" s="688" t="s">
        <v>168</v>
      </c>
      <c r="X7" s="697" t="s">
        <v>193</v>
      </c>
      <c r="Y7" s="688" t="s">
        <v>25</v>
      </c>
      <c r="Z7" s="688" t="s">
        <v>169</v>
      </c>
      <c r="AA7" s="688" t="s">
        <v>170</v>
      </c>
      <c r="AB7" s="241"/>
      <c r="AC7" s="688" t="s">
        <v>381</v>
      </c>
      <c r="AD7" s="698"/>
      <c r="AE7" s="697" t="s">
        <v>193</v>
      </c>
      <c r="AF7" s="688" t="s">
        <v>25</v>
      </c>
      <c r="AG7" s="688" t="s">
        <v>274</v>
      </c>
      <c r="AH7" s="241"/>
      <c r="AI7" s="688" t="s">
        <v>381</v>
      </c>
      <c r="AJ7" s="698"/>
      <c r="AK7" s="697" t="s">
        <v>193</v>
      </c>
      <c r="AL7" s="688" t="s">
        <v>25</v>
      </c>
      <c r="AM7" s="698" t="s">
        <v>274</v>
      </c>
      <c r="AN7" s="688"/>
      <c r="AO7" s="190"/>
    </row>
    <row r="8" spans="1:42" ht="27.75" customHeight="1">
      <c r="D8" s="688"/>
      <c r="E8" s="688"/>
      <c r="F8" s="688"/>
      <c r="G8" s="688"/>
      <c r="H8" s="698"/>
      <c r="I8" s="242"/>
      <c r="J8" s="232" t="s">
        <v>382</v>
      </c>
      <c r="K8" s="326" t="s">
        <v>367</v>
      </c>
      <c r="L8" s="697"/>
      <c r="M8" s="688"/>
      <c r="N8" s="688"/>
      <c r="O8" s="241"/>
      <c r="P8" s="259" t="s">
        <v>382</v>
      </c>
      <c r="Q8" s="326" t="s">
        <v>367</v>
      </c>
      <c r="R8" s="697"/>
      <c r="S8" s="688"/>
      <c r="T8" s="688"/>
      <c r="U8" s="697"/>
      <c r="V8" s="688"/>
      <c r="W8" s="688"/>
      <c r="X8" s="697"/>
      <c r="Y8" s="688"/>
      <c r="Z8" s="688"/>
      <c r="AA8" s="688"/>
      <c r="AB8" s="241"/>
      <c r="AC8" s="232" t="s">
        <v>382</v>
      </c>
      <c r="AD8" s="326" t="s">
        <v>367</v>
      </c>
      <c r="AE8" s="697"/>
      <c r="AF8" s="688"/>
      <c r="AG8" s="688"/>
      <c r="AH8" s="241"/>
      <c r="AI8" s="232" t="s">
        <v>382</v>
      </c>
      <c r="AJ8" s="326" t="s">
        <v>367</v>
      </c>
      <c r="AK8" s="697"/>
      <c r="AL8" s="688"/>
      <c r="AM8" s="698"/>
      <c r="AN8" s="688"/>
      <c r="AO8" s="190"/>
    </row>
    <row r="9" spans="1:42">
      <c r="D9" s="61" t="s">
        <v>26</v>
      </c>
      <c r="E9" s="61" t="s">
        <v>0</v>
      </c>
      <c r="F9" s="61" t="s">
        <v>1</v>
      </c>
      <c r="G9" s="693" t="s">
        <v>2</v>
      </c>
      <c r="H9" s="693"/>
      <c r="I9" s="61"/>
      <c r="J9" s="238" t="s">
        <v>302</v>
      </c>
      <c r="K9" s="238" t="s">
        <v>303</v>
      </c>
      <c r="L9" s="723" t="s">
        <v>380</v>
      </c>
      <c r="M9" s="723"/>
      <c r="N9" s="723"/>
      <c r="O9" s="61"/>
      <c r="P9" s="177" t="s">
        <v>319</v>
      </c>
      <c r="Q9" s="233" t="s">
        <v>320</v>
      </c>
      <c r="R9" s="693" t="s">
        <v>321</v>
      </c>
      <c r="S9" s="693"/>
      <c r="T9" s="693"/>
      <c r="U9" s="693" t="s">
        <v>322</v>
      </c>
      <c r="V9" s="693"/>
      <c r="W9" s="693"/>
      <c r="X9" s="693" t="s">
        <v>323</v>
      </c>
      <c r="Y9" s="693"/>
      <c r="Z9" s="693"/>
      <c r="AA9" s="177" t="s">
        <v>383</v>
      </c>
      <c r="AB9" s="61"/>
      <c r="AC9" s="177" t="s">
        <v>284</v>
      </c>
      <c r="AD9" s="233" t="s">
        <v>285</v>
      </c>
      <c r="AE9" s="693" t="s">
        <v>384</v>
      </c>
      <c r="AF9" s="693"/>
      <c r="AG9" s="693"/>
      <c r="AH9" s="61"/>
      <c r="AI9" s="177" t="s">
        <v>281</v>
      </c>
      <c r="AJ9" s="233" t="s">
        <v>282</v>
      </c>
      <c r="AK9" s="693" t="s">
        <v>385</v>
      </c>
      <c r="AL9" s="693"/>
      <c r="AM9" s="693"/>
      <c r="AN9" s="238" t="s">
        <v>301</v>
      </c>
      <c r="AO9" s="56"/>
    </row>
    <row r="10" spans="1:42" ht="18.75">
      <c r="D10" s="708" t="s">
        <v>26</v>
      </c>
      <c r="E10" s="686" t="str">
        <f>IF(ISERROR(INDEX(activity,MATCH(D10,List01_N_activity,0))),"",INDEX(activity,MATCH(D10,List01_N_activity,0)))</f>
        <v>Обработка твердых коммунальных отходов</v>
      </c>
      <c r="F10" s="687" t="str">
        <f ca="1">IF(ISERROR(INDEX(activity,MATCH(D10,List01_N_activity,0))),"",OFFSET(INDEX(activity,MATCH(D10,List01_N_activity,0)),,1))</f>
        <v>Тариф на обработку твердых коммунальных отходов</v>
      </c>
      <c r="G10" s="712">
        <v>1</v>
      </c>
      <c r="H10" s="705" t="s">
        <v>1662</v>
      </c>
      <c r="I10" s="243"/>
      <c r="J10" s="699" t="s">
        <v>19</v>
      </c>
      <c r="K10" s="699" t="s">
        <v>19</v>
      </c>
      <c r="L10" s="208" t="s">
        <v>171</v>
      </c>
      <c r="M10" s="717" t="s">
        <v>26</v>
      </c>
      <c r="N10" s="716" t="s">
        <v>171</v>
      </c>
      <c r="O10" s="245"/>
      <c r="P10" s="701" t="s">
        <v>19</v>
      </c>
      <c r="Q10" s="701" t="s">
        <v>19</v>
      </c>
      <c r="R10" s="210" t="s">
        <v>171</v>
      </c>
      <c r="S10" s="717" t="s">
        <v>26</v>
      </c>
      <c r="T10" s="706" t="s">
        <v>1662</v>
      </c>
      <c r="U10" s="205" t="s">
        <v>171</v>
      </c>
      <c r="V10" s="719" t="s">
        <v>26</v>
      </c>
      <c r="W10" s="705" t="s">
        <v>981</v>
      </c>
      <c r="X10" s="208" t="s">
        <v>171</v>
      </c>
      <c r="Y10" s="717" t="s">
        <v>26</v>
      </c>
      <c r="Z10" s="718" t="s">
        <v>981</v>
      </c>
      <c r="AA10" s="707" t="s">
        <v>982</v>
      </c>
      <c r="AB10" s="248"/>
      <c r="AC10" s="699" t="s">
        <v>19</v>
      </c>
      <c r="AD10" s="699" t="s">
        <v>19</v>
      </c>
      <c r="AE10" s="208" t="s">
        <v>171</v>
      </c>
      <c r="AF10" s="717" t="s">
        <v>26</v>
      </c>
      <c r="AG10" s="725"/>
      <c r="AH10" s="253"/>
      <c r="AI10" s="699" t="s">
        <v>19</v>
      </c>
      <c r="AJ10" s="699" t="s">
        <v>19</v>
      </c>
      <c r="AK10" s="185" t="s">
        <v>171</v>
      </c>
      <c r="AL10" s="184" t="s">
        <v>26</v>
      </c>
      <c r="AM10" s="648"/>
      <c r="AN10" s="588"/>
      <c r="AO10" s="190"/>
      <c r="AP10" s="156" t="s">
        <v>356</v>
      </c>
    </row>
    <row r="11" spans="1:42" ht="62.1" customHeight="1">
      <c r="D11" s="708"/>
      <c r="E11" s="686"/>
      <c r="F11" s="687"/>
      <c r="G11" s="712"/>
      <c r="H11" s="686"/>
      <c r="I11" s="240"/>
      <c r="J11" s="700"/>
      <c r="K11" s="700"/>
      <c r="L11" s="209" t="s">
        <v>171</v>
      </c>
      <c r="M11" s="717"/>
      <c r="N11" s="716"/>
      <c r="O11" s="245"/>
      <c r="P11" s="702"/>
      <c r="Q11" s="702"/>
      <c r="R11" s="211" t="s">
        <v>171</v>
      </c>
      <c r="S11" s="717"/>
      <c r="T11" s="706"/>
      <c r="U11" s="206" t="s">
        <v>171</v>
      </c>
      <c r="V11" s="719"/>
      <c r="W11" s="705"/>
      <c r="X11" s="209" t="s">
        <v>171</v>
      </c>
      <c r="Y11" s="717"/>
      <c r="Z11" s="718"/>
      <c r="AA11" s="707"/>
      <c r="AB11" s="248"/>
      <c r="AC11" s="700"/>
      <c r="AD11" s="700"/>
      <c r="AE11" s="209" t="s">
        <v>171</v>
      </c>
      <c r="AF11" s="717"/>
      <c r="AG11" s="726"/>
      <c r="AH11" s="251"/>
      <c r="AI11" s="704"/>
      <c r="AJ11" s="704"/>
      <c r="AK11" s="191" t="s">
        <v>171</v>
      </c>
      <c r="AL11" s="189"/>
      <c r="AM11" s="681"/>
      <c r="AN11" s="682"/>
      <c r="AO11" s="190"/>
      <c r="AP11" s="156" t="s">
        <v>350</v>
      </c>
    </row>
    <row r="12" spans="1:42" ht="0.95" hidden="1" customHeight="1">
      <c r="D12" s="708"/>
      <c r="E12" s="686"/>
      <c r="F12" s="687"/>
      <c r="G12" s="712"/>
      <c r="H12" s="686"/>
      <c r="I12" s="240"/>
      <c r="J12" s="700"/>
      <c r="K12" s="700"/>
      <c r="L12" s="209" t="s">
        <v>171</v>
      </c>
      <c r="M12" s="717"/>
      <c r="N12" s="716"/>
      <c r="O12" s="245"/>
      <c r="P12" s="702"/>
      <c r="Q12" s="702"/>
      <c r="R12" s="211" t="s">
        <v>171</v>
      </c>
      <c r="S12" s="717"/>
      <c r="T12" s="706"/>
      <c r="U12" s="206" t="s">
        <v>171</v>
      </c>
      <c r="V12" s="719"/>
      <c r="W12" s="705"/>
      <c r="X12" s="209" t="s">
        <v>171</v>
      </c>
      <c r="Y12" s="717"/>
      <c r="Z12" s="718"/>
      <c r="AA12" s="707"/>
      <c r="AB12" s="248"/>
      <c r="AC12" s="704"/>
      <c r="AD12" s="704"/>
      <c r="AE12" s="188" t="s">
        <v>171</v>
      </c>
      <c r="AF12" s="189"/>
      <c r="AG12" s="681"/>
      <c r="AH12" s="681"/>
      <c r="AI12" s="681"/>
      <c r="AJ12" s="681"/>
      <c r="AK12" s="681"/>
      <c r="AL12" s="681"/>
      <c r="AM12" s="681"/>
      <c r="AN12" s="682"/>
      <c r="AO12" s="190"/>
      <c r="AP12" s="156" t="s">
        <v>350</v>
      </c>
    </row>
    <row r="13" spans="1:42" ht="0.95" hidden="1" customHeight="1">
      <c r="D13" s="708"/>
      <c r="E13" s="686"/>
      <c r="F13" s="687"/>
      <c r="G13" s="712"/>
      <c r="H13" s="686"/>
      <c r="I13" s="240"/>
      <c r="J13" s="700"/>
      <c r="K13" s="700"/>
      <c r="L13" s="209" t="s">
        <v>171</v>
      </c>
      <c r="M13" s="717"/>
      <c r="N13" s="716"/>
      <c r="O13" s="245"/>
      <c r="P13" s="702"/>
      <c r="Q13" s="702"/>
      <c r="R13" s="211" t="s">
        <v>171</v>
      </c>
      <c r="S13" s="717"/>
      <c r="T13" s="706"/>
      <c r="U13" s="206" t="s">
        <v>171</v>
      </c>
      <c r="V13" s="719"/>
      <c r="W13" s="705"/>
      <c r="X13" s="192" t="s">
        <v>171</v>
      </c>
      <c r="Y13" s="189"/>
      <c r="Z13" s="681"/>
      <c r="AA13" s="681"/>
      <c r="AB13" s="250"/>
      <c r="AC13" s="199"/>
      <c r="AD13" s="199"/>
      <c r="AE13" s="199" t="s">
        <v>171</v>
      </c>
      <c r="AF13" s="199"/>
      <c r="AG13" s="199"/>
      <c r="AH13" s="199"/>
      <c r="AI13" s="199"/>
      <c r="AJ13" s="199"/>
      <c r="AK13" s="199" t="s">
        <v>171</v>
      </c>
      <c r="AL13" s="199"/>
      <c r="AM13" s="199"/>
      <c r="AN13" s="200"/>
      <c r="AO13" s="190"/>
      <c r="AP13" s="156" t="s">
        <v>350</v>
      </c>
    </row>
    <row r="14" spans="1:42" ht="0.95" hidden="1" customHeight="1">
      <c r="D14" s="708"/>
      <c r="E14" s="686"/>
      <c r="F14" s="687"/>
      <c r="G14" s="712"/>
      <c r="H14" s="686"/>
      <c r="I14" s="240"/>
      <c r="J14" s="700"/>
      <c r="K14" s="700"/>
      <c r="L14" s="209" t="s">
        <v>171</v>
      </c>
      <c r="M14" s="717"/>
      <c r="N14" s="716"/>
      <c r="O14" s="245"/>
      <c r="P14" s="702"/>
      <c r="Q14" s="702"/>
      <c r="R14" s="211" t="s">
        <v>171</v>
      </c>
      <c r="S14" s="717"/>
      <c r="T14" s="706"/>
      <c r="U14" s="207" t="s">
        <v>171</v>
      </c>
      <c r="V14" s="189"/>
      <c r="W14" s="681"/>
      <c r="X14" s="681"/>
      <c r="Y14" s="681"/>
      <c r="Z14" s="681"/>
      <c r="AA14" s="681"/>
      <c r="AB14" s="234"/>
      <c r="AC14" s="199"/>
      <c r="AD14" s="199"/>
      <c r="AE14" s="199" t="s">
        <v>171</v>
      </c>
      <c r="AF14" s="199"/>
      <c r="AG14" s="199"/>
      <c r="AH14" s="199"/>
      <c r="AI14" s="199"/>
      <c r="AJ14" s="199"/>
      <c r="AK14" s="199" t="s">
        <v>171</v>
      </c>
      <c r="AL14" s="199"/>
      <c r="AM14" s="199"/>
      <c r="AN14" s="200"/>
      <c r="AO14" s="190"/>
      <c r="AP14" s="156" t="s">
        <v>350</v>
      </c>
    </row>
    <row r="15" spans="1:42" ht="0.95" hidden="1" customHeight="1">
      <c r="D15" s="708"/>
      <c r="E15" s="686"/>
      <c r="F15" s="687"/>
      <c r="G15" s="712"/>
      <c r="H15" s="686"/>
      <c r="I15" s="240"/>
      <c r="J15" s="700"/>
      <c r="K15" s="700"/>
      <c r="L15" s="209" t="s">
        <v>171</v>
      </c>
      <c r="M15" s="717"/>
      <c r="N15" s="716"/>
      <c r="O15" s="246"/>
      <c r="P15" s="703"/>
      <c r="Q15" s="703"/>
      <c r="R15" s="192" t="s">
        <v>171</v>
      </c>
      <c r="S15" s="183"/>
      <c r="T15" s="681"/>
      <c r="U15" s="681"/>
      <c r="V15" s="681"/>
      <c r="W15" s="681"/>
      <c r="X15" s="681"/>
      <c r="Y15" s="681"/>
      <c r="Z15" s="681"/>
      <c r="AA15" s="681"/>
      <c r="AB15" s="681"/>
      <c r="AC15" s="681"/>
      <c r="AD15" s="681"/>
      <c r="AE15" s="681"/>
      <c r="AF15" s="681"/>
      <c r="AG15" s="681"/>
      <c r="AH15" s="681"/>
      <c r="AI15" s="681"/>
      <c r="AJ15" s="681"/>
      <c r="AK15" s="681"/>
      <c r="AL15" s="681"/>
      <c r="AM15" s="681"/>
      <c r="AN15" s="682"/>
      <c r="AO15" s="190"/>
      <c r="AP15" s="156" t="s">
        <v>350</v>
      </c>
    </row>
    <row r="16" spans="1:42" ht="0.95" hidden="1" customHeight="1">
      <c r="D16" s="708"/>
      <c r="E16" s="686"/>
      <c r="F16" s="687"/>
      <c r="G16" s="713"/>
      <c r="H16" s="710"/>
      <c r="I16" s="240"/>
      <c r="J16" s="700"/>
      <c r="K16" s="700"/>
      <c r="L16" s="186" t="s">
        <v>171</v>
      </c>
      <c r="M16" s="187"/>
      <c r="N16" s="714"/>
      <c r="O16" s="714"/>
      <c r="P16" s="714"/>
      <c r="Q16" s="714"/>
      <c r="R16" s="714"/>
      <c r="S16" s="714"/>
      <c r="T16" s="714"/>
      <c r="U16" s="714"/>
      <c r="V16" s="714"/>
      <c r="W16" s="714"/>
      <c r="X16" s="714"/>
      <c r="Y16" s="714"/>
      <c r="Z16" s="714"/>
      <c r="AA16" s="714"/>
      <c r="AB16" s="714"/>
      <c r="AC16" s="714"/>
      <c r="AD16" s="714"/>
      <c r="AE16" s="714"/>
      <c r="AF16" s="714"/>
      <c r="AG16" s="714"/>
      <c r="AH16" s="714"/>
      <c r="AI16" s="714"/>
      <c r="AJ16" s="714"/>
      <c r="AK16" s="714"/>
      <c r="AL16" s="714"/>
      <c r="AM16" s="714"/>
      <c r="AN16" s="715"/>
      <c r="AO16" s="190"/>
      <c r="AP16" s="156" t="s">
        <v>350</v>
      </c>
    </row>
    <row r="17" spans="4:42" s="204" customFormat="1" ht="0.95" hidden="1" customHeight="1">
      <c r="D17" s="709"/>
      <c r="E17" s="710"/>
      <c r="F17" s="711"/>
      <c r="G17" s="221"/>
      <c r="H17" s="222"/>
      <c r="I17" s="244"/>
      <c r="J17" s="222"/>
      <c r="K17" s="222"/>
      <c r="L17" s="222" t="s">
        <v>171</v>
      </c>
      <c r="M17" s="222"/>
      <c r="N17" s="222"/>
      <c r="O17" s="222"/>
      <c r="P17" s="222"/>
      <c r="Q17" s="222"/>
      <c r="R17" s="222" t="s">
        <v>171</v>
      </c>
      <c r="S17" s="222"/>
      <c r="T17" s="222"/>
      <c r="U17" s="222" t="s">
        <v>171</v>
      </c>
      <c r="V17" s="222"/>
      <c r="W17" s="222"/>
      <c r="X17" s="222" t="s">
        <v>171</v>
      </c>
      <c r="Y17" s="222"/>
      <c r="Z17" s="222"/>
      <c r="AA17" s="222"/>
      <c r="AB17" s="222"/>
      <c r="AC17" s="222"/>
      <c r="AD17" s="222"/>
      <c r="AE17" s="222" t="s">
        <v>171</v>
      </c>
      <c r="AF17" s="222"/>
      <c r="AG17" s="222"/>
      <c r="AH17" s="222"/>
      <c r="AI17" s="222"/>
      <c r="AJ17" s="222"/>
      <c r="AK17" s="222" t="s">
        <v>171</v>
      </c>
      <c r="AL17" s="222"/>
      <c r="AM17" s="222" t="s">
        <v>171</v>
      </c>
      <c r="AN17" s="223"/>
      <c r="AP17" s="217" t="s">
        <v>351</v>
      </c>
    </row>
    <row r="18" spans="4:42" s="204" customFormat="1" ht="0.95" hidden="1" customHeight="1">
      <c r="D18" s="224"/>
      <c r="E18" s="225"/>
      <c r="F18" s="225"/>
      <c r="G18" s="225"/>
      <c r="H18" s="225"/>
      <c r="I18" s="244"/>
      <c r="J18" s="225"/>
      <c r="K18" s="225"/>
      <c r="L18" s="225" t="s">
        <v>171</v>
      </c>
      <c r="M18" s="225"/>
      <c r="N18" s="225"/>
      <c r="O18" s="225"/>
      <c r="P18" s="225"/>
      <c r="Q18" s="225"/>
      <c r="R18" s="225" t="s">
        <v>171</v>
      </c>
      <c r="S18" s="225"/>
      <c r="T18" s="225"/>
      <c r="U18" s="225" t="s">
        <v>171</v>
      </c>
      <c r="V18" s="225"/>
      <c r="W18" s="225"/>
      <c r="X18" s="225" t="s">
        <v>171</v>
      </c>
      <c r="Y18" s="225"/>
      <c r="Z18" s="225"/>
      <c r="AA18" s="225"/>
      <c r="AB18" s="225"/>
      <c r="AC18" s="225"/>
      <c r="AD18" s="225"/>
      <c r="AE18" s="225" t="s">
        <v>171</v>
      </c>
      <c r="AF18" s="225"/>
      <c r="AG18" s="225"/>
      <c r="AH18" s="225"/>
      <c r="AI18" s="225"/>
      <c r="AJ18" s="225"/>
      <c r="AK18" s="225" t="s">
        <v>171</v>
      </c>
      <c r="AL18" s="225"/>
      <c r="AM18" s="225" t="s">
        <v>171</v>
      </c>
      <c r="AN18" s="226"/>
      <c r="AP18" s="217" t="s">
        <v>351</v>
      </c>
    </row>
    <row r="19" spans="4:42" s="204" customFormat="1" ht="12" customHeight="1">
      <c r="D19" s="230"/>
      <c r="E19" s="230"/>
      <c r="F19" s="230"/>
      <c r="G19" s="230"/>
      <c r="H19" s="230"/>
      <c r="I19" s="244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  <c r="AN19" s="230"/>
      <c r="AP19" s="217"/>
    </row>
    <row r="20" spans="4:42">
      <c r="D20" s="227"/>
      <c r="E20" s="227"/>
      <c r="F20" s="227"/>
      <c r="G20" s="227"/>
      <c r="H20" s="227"/>
      <c r="I20" s="231"/>
      <c r="J20" s="227"/>
      <c r="K20" s="231"/>
      <c r="L20" s="227"/>
      <c r="M20" s="227"/>
      <c r="N20" s="227"/>
      <c r="O20" s="231"/>
      <c r="P20" s="227"/>
      <c r="Q20" s="231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31"/>
      <c r="AC20" s="227"/>
      <c r="AD20" s="231"/>
      <c r="AE20" s="227"/>
      <c r="AF20" s="227"/>
      <c r="AG20" s="227"/>
      <c r="AH20" s="231"/>
      <c r="AI20" s="227"/>
      <c r="AJ20" s="231"/>
      <c r="AK20" s="227"/>
      <c r="AL20" s="227"/>
      <c r="AM20" s="227"/>
      <c r="AN20" s="227"/>
    </row>
    <row r="28" spans="4:42">
      <c r="AP28" s="46"/>
    </row>
    <row r="29" spans="4:42">
      <c r="AP29" s="46"/>
    </row>
    <row r="30" spans="4:42">
      <c r="AP30" s="46"/>
    </row>
    <row r="31" spans="4:42">
      <c r="AP31" s="46"/>
    </row>
    <row r="32" spans="4:42">
      <c r="AP32" s="46"/>
    </row>
    <row r="33" spans="42:42">
      <c r="AP33" s="46"/>
    </row>
    <row r="34" spans="42:42">
      <c r="AP34" s="46"/>
    </row>
    <row r="35" spans="42:42">
      <c r="AP35" s="46"/>
    </row>
    <row r="36" spans="42:42">
      <c r="AP36" s="46"/>
    </row>
    <row r="37" spans="42:42">
      <c r="AP37" s="46"/>
    </row>
    <row r="38" spans="42:42">
      <c r="AP38" s="46"/>
    </row>
    <row r="39" spans="42:42">
      <c r="AP39" s="46"/>
    </row>
    <row r="40" spans="42:42">
      <c r="AP40" s="46"/>
    </row>
    <row r="41" spans="42:42">
      <c r="AP41" s="46"/>
    </row>
    <row r="42" spans="42:42">
      <c r="AP42" s="46"/>
    </row>
    <row r="43" spans="42:42">
      <c r="AP43" s="46"/>
    </row>
    <row r="44" spans="42:42">
      <c r="AP44" s="46"/>
    </row>
    <row r="45" spans="42:42">
      <c r="AP45" s="46"/>
    </row>
    <row r="46" spans="42:42">
      <c r="AP46" s="46"/>
    </row>
    <row r="47" spans="42:42">
      <c r="AP47" s="46"/>
    </row>
    <row r="48" spans="42:42">
      <c r="AP48" s="46"/>
    </row>
    <row r="49" spans="42:42">
      <c r="AP49" s="46"/>
    </row>
    <row r="50" spans="42:42">
      <c r="AP50" s="46"/>
    </row>
    <row r="51" spans="42:42">
      <c r="AP51" s="46"/>
    </row>
  </sheetData>
  <sheetProtection algorithmName="SHA-512" hashValue="XiAZNU3xY+FyvrQNUcH1xdjM6Jmq/sDtcq14aZcgkPGIp5CRvrSeGZTNzD+tMqlf6+qGMpnmMDGLNGhJebiclg==" saltValue="N9YdUZ0/zJPAr6qB+zOi7g==" spinCount="100000" sheet="1" objects="1" scenarios="1" formatColumns="0" formatRows="0"/>
  <mergeCells count="71">
    <mergeCell ref="AI6:AM6"/>
    <mergeCell ref="AF10:AF11"/>
    <mergeCell ref="AG10:AG11"/>
    <mergeCell ref="AI10:AI11"/>
    <mergeCell ref="AM11:AN11"/>
    <mergeCell ref="AK9:AM9"/>
    <mergeCell ref="AK7:AK8"/>
    <mergeCell ref="AL7:AL8"/>
    <mergeCell ref="AM7:AM8"/>
    <mergeCell ref="AN6:AN8"/>
    <mergeCell ref="AC6:AG6"/>
    <mergeCell ref="AI7:AJ7"/>
    <mergeCell ref="P6:AA6"/>
    <mergeCell ref="AE9:AG9"/>
    <mergeCell ref="R9:T9"/>
    <mergeCell ref="P7:Q7"/>
    <mergeCell ref="L9:N9"/>
    <mergeCell ref="U9:W9"/>
    <mergeCell ref="X9:Z9"/>
    <mergeCell ref="J6:N6"/>
    <mergeCell ref="AC7:AD7"/>
    <mergeCell ref="AE7:AE8"/>
    <mergeCell ref="AF7:AF8"/>
    <mergeCell ref="AG7:AG8"/>
    <mergeCell ref="W7:W8"/>
    <mergeCell ref="X7:X8"/>
    <mergeCell ref="Y7:Y8"/>
    <mergeCell ref="Z7:Z8"/>
    <mergeCell ref="D4:H4"/>
    <mergeCell ref="D6:D8"/>
    <mergeCell ref="E6:E8"/>
    <mergeCell ref="F6:F8"/>
    <mergeCell ref="G6:G8"/>
    <mergeCell ref="H6:H8"/>
    <mergeCell ref="D10:D17"/>
    <mergeCell ref="E10:E17"/>
    <mergeCell ref="F10:F17"/>
    <mergeCell ref="G10:G16"/>
    <mergeCell ref="T15:AN15"/>
    <mergeCell ref="J10:J16"/>
    <mergeCell ref="N16:AN16"/>
    <mergeCell ref="AG12:AN12"/>
    <mergeCell ref="N10:N15"/>
    <mergeCell ref="S10:S14"/>
    <mergeCell ref="Z10:Z12"/>
    <mergeCell ref="AC10:AC12"/>
    <mergeCell ref="H10:H16"/>
    <mergeCell ref="Y10:Y12"/>
    <mergeCell ref="V10:V13"/>
    <mergeCell ref="M10:M15"/>
    <mergeCell ref="G9:H9"/>
    <mergeCell ref="K10:K16"/>
    <mergeCell ref="Q10:Q15"/>
    <mergeCell ref="AD10:AD12"/>
    <mergeCell ref="AJ10:AJ11"/>
    <mergeCell ref="W10:W13"/>
    <mergeCell ref="T10:T14"/>
    <mergeCell ref="Z13:AA13"/>
    <mergeCell ref="W14:AA14"/>
    <mergeCell ref="AA10:AA12"/>
    <mergeCell ref="P10:P15"/>
    <mergeCell ref="J7:K7"/>
    <mergeCell ref="L7:L8"/>
    <mergeCell ref="M7:M8"/>
    <mergeCell ref="N7:N8"/>
    <mergeCell ref="AA7:AA8"/>
    <mergeCell ref="R7:R8"/>
    <mergeCell ref="S7:S8"/>
    <mergeCell ref="T7:T8"/>
    <mergeCell ref="U7:U8"/>
    <mergeCell ref="V7:V8"/>
  </mergeCells>
  <phoneticPr fontId="8" type="noConversion"/>
  <dataValidations count="3">
    <dataValidation type="list" errorStyle="warning" allowBlank="1" showInputMessage="1" errorTitle="Ошибка" error="Выберите значение из списка" prompt="Выберите значение из списка или укажите свой вид твердых коммунальных отходов" sqref="AG10:AH10">
      <formula1>list_typeTKO</formula1>
    </dataValidation>
    <dataValidation type="list" allowBlank="1" showInputMessage="1" showErrorMessage="1" errorTitle="Ошибка" error="Выберите значение из списка" prompt="Выберите значение из списка" sqref="AM10">
      <formula1>list_classTKO</formula1>
    </dataValidation>
    <dataValidation type="textLength" operator="lessThanOrEqual" allowBlank="1" showInputMessage="1" showErrorMessage="1" errorTitle="Ошибка" error="Допускается ввод не более 900 символов!" sqref="T10 N10 T13:T14 AN10 T11:T12 N11:N12 N13:N15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464"/>
  <sheetViews>
    <sheetView showGridLines="0" zoomScaleNormal="100" workbookViewId="0"/>
  </sheetViews>
  <sheetFormatPr defaultRowHeight="11.25"/>
  <cols>
    <col min="1" max="1" width="9.140625" style="554"/>
    <col min="2" max="2" width="30.42578125" style="46" customWidth="1"/>
    <col min="3" max="16384" width="9.140625" style="46"/>
  </cols>
  <sheetData>
    <row r="1" spans="1:4">
      <c r="A1" s="554" t="s">
        <v>175</v>
      </c>
      <c r="B1" s="46" t="s">
        <v>172</v>
      </c>
      <c r="C1" s="46" t="s">
        <v>173</v>
      </c>
      <c r="D1" s="46" t="s">
        <v>174</v>
      </c>
    </row>
    <row r="2" spans="1:4">
      <c r="A2" s="554">
        <v>1</v>
      </c>
      <c r="B2" s="46" t="s">
        <v>767</v>
      </c>
      <c r="C2" s="46" t="s">
        <v>767</v>
      </c>
      <c r="D2" s="46" t="s">
        <v>768</v>
      </c>
    </row>
    <row r="3" spans="1:4">
      <c r="A3" s="554">
        <v>2</v>
      </c>
      <c r="B3" s="46" t="s">
        <v>767</v>
      </c>
      <c r="C3" s="46" t="s">
        <v>769</v>
      </c>
      <c r="D3" s="46" t="s">
        <v>770</v>
      </c>
    </row>
    <row r="4" spans="1:4">
      <c r="A4" s="554">
        <v>3</v>
      </c>
      <c r="B4" s="46" t="s">
        <v>767</v>
      </c>
      <c r="C4" s="46" t="s">
        <v>771</v>
      </c>
      <c r="D4" s="46" t="s">
        <v>772</v>
      </c>
    </row>
    <row r="5" spans="1:4">
      <c r="A5" s="554">
        <v>4</v>
      </c>
      <c r="B5" s="46" t="s">
        <v>767</v>
      </c>
      <c r="C5" s="46" t="s">
        <v>773</v>
      </c>
      <c r="D5" s="46" t="s">
        <v>774</v>
      </c>
    </row>
    <row r="6" spans="1:4">
      <c r="A6" s="554">
        <v>5</v>
      </c>
      <c r="B6" s="46" t="s">
        <v>767</v>
      </c>
      <c r="C6" s="46" t="s">
        <v>775</v>
      </c>
      <c r="D6" s="46" t="s">
        <v>776</v>
      </c>
    </row>
    <row r="7" spans="1:4">
      <c r="A7" s="554">
        <v>6</v>
      </c>
      <c r="B7" s="46" t="s">
        <v>767</v>
      </c>
      <c r="C7" s="46" t="s">
        <v>777</v>
      </c>
      <c r="D7" s="46" t="s">
        <v>778</v>
      </c>
    </row>
    <row r="8" spans="1:4">
      <c r="A8" s="554">
        <v>7</v>
      </c>
      <c r="B8" s="46" t="s">
        <v>767</v>
      </c>
      <c r="C8" s="46" t="s">
        <v>779</v>
      </c>
      <c r="D8" s="46" t="s">
        <v>780</v>
      </c>
    </row>
    <row r="9" spans="1:4">
      <c r="A9" s="554">
        <v>8</v>
      </c>
      <c r="B9" s="46" t="s">
        <v>767</v>
      </c>
      <c r="C9" s="46" t="s">
        <v>781</v>
      </c>
      <c r="D9" s="46" t="s">
        <v>782</v>
      </c>
    </row>
    <row r="10" spans="1:4">
      <c r="A10" s="554">
        <v>9</v>
      </c>
      <c r="B10" s="46" t="s">
        <v>767</v>
      </c>
      <c r="C10" s="46" t="s">
        <v>783</v>
      </c>
      <c r="D10" s="46" t="s">
        <v>784</v>
      </c>
    </row>
    <row r="11" spans="1:4">
      <c r="A11" s="554">
        <v>10</v>
      </c>
      <c r="B11" s="46" t="s">
        <v>767</v>
      </c>
      <c r="C11" s="46" t="s">
        <v>785</v>
      </c>
      <c r="D11" s="46" t="s">
        <v>786</v>
      </c>
    </row>
    <row r="12" spans="1:4">
      <c r="A12" s="554">
        <v>11</v>
      </c>
      <c r="B12" s="46" t="s">
        <v>767</v>
      </c>
      <c r="C12" s="46" t="s">
        <v>787</v>
      </c>
      <c r="D12" s="46" t="s">
        <v>788</v>
      </c>
    </row>
    <row r="13" spans="1:4">
      <c r="A13" s="554">
        <v>12</v>
      </c>
      <c r="B13" s="46" t="s">
        <v>767</v>
      </c>
      <c r="C13" s="46" t="s">
        <v>789</v>
      </c>
      <c r="D13" s="46" t="s">
        <v>790</v>
      </c>
    </row>
    <row r="14" spans="1:4">
      <c r="A14" s="554">
        <v>13</v>
      </c>
      <c r="B14" s="46" t="s">
        <v>767</v>
      </c>
      <c r="C14" s="46" t="s">
        <v>791</v>
      </c>
      <c r="D14" s="46" t="s">
        <v>792</v>
      </c>
    </row>
    <row r="15" spans="1:4">
      <c r="A15" s="554">
        <v>14</v>
      </c>
      <c r="B15" s="46" t="s">
        <v>767</v>
      </c>
      <c r="C15" s="46" t="s">
        <v>793</v>
      </c>
      <c r="D15" s="46" t="s">
        <v>794</v>
      </c>
    </row>
    <row r="16" spans="1:4">
      <c r="A16" s="554">
        <v>15</v>
      </c>
      <c r="B16" s="46" t="s">
        <v>767</v>
      </c>
      <c r="C16" s="46" t="s">
        <v>795</v>
      </c>
      <c r="D16" s="46" t="s">
        <v>796</v>
      </c>
    </row>
    <row r="17" spans="1:4">
      <c r="A17" s="554">
        <v>16</v>
      </c>
      <c r="B17" s="46" t="s">
        <v>767</v>
      </c>
      <c r="C17" s="46" t="s">
        <v>797</v>
      </c>
      <c r="D17" s="46" t="s">
        <v>798</v>
      </c>
    </row>
    <row r="18" spans="1:4">
      <c r="A18" s="554">
        <v>17</v>
      </c>
      <c r="B18" s="46" t="s">
        <v>767</v>
      </c>
      <c r="C18" s="46" t="s">
        <v>799</v>
      </c>
      <c r="D18" s="46" t="s">
        <v>800</v>
      </c>
    </row>
    <row r="19" spans="1:4">
      <c r="A19" s="554">
        <v>18</v>
      </c>
      <c r="B19" s="46" t="s">
        <v>767</v>
      </c>
      <c r="C19" s="46" t="s">
        <v>801</v>
      </c>
      <c r="D19" s="46" t="s">
        <v>802</v>
      </c>
    </row>
    <row r="20" spans="1:4">
      <c r="A20" s="554">
        <v>19</v>
      </c>
      <c r="B20" s="46" t="s">
        <v>767</v>
      </c>
      <c r="C20" s="46" t="s">
        <v>803</v>
      </c>
      <c r="D20" s="46" t="s">
        <v>804</v>
      </c>
    </row>
    <row r="21" spans="1:4">
      <c r="A21" s="554">
        <v>20</v>
      </c>
      <c r="B21" s="46" t="s">
        <v>805</v>
      </c>
      <c r="C21" s="46" t="s">
        <v>805</v>
      </c>
      <c r="D21" s="46" t="s">
        <v>806</v>
      </c>
    </row>
    <row r="22" spans="1:4">
      <c r="A22" s="554">
        <v>21</v>
      </c>
      <c r="B22" s="46" t="s">
        <v>805</v>
      </c>
      <c r="C22" s="46" t="s">
        <v>807</v>
      </c>
      <c r="D22" s="46" t="s">
        <v>808</v>
      </c>
    </row>
    <row r="23" spans="1:4">
      <c r="A23" s="554">
        <v>22</v>
      </c>
      <c r="B23" s="46" t="s">
        <v>805</v>
      </c>
      <c r="C23" s="46" t="s">
        <v>809</v>
      </c>
      <c r="D23" s="46" t="s">
        <v>810</v>
      </c>
    </row>
    <row r="24" spans="1:4">
      <c r="A24" s="554">
        <v>23</v>
      </c>
      <c r="B24" s="46" t="s">
        <v>805</v>
      </c>
      <c r="C24" s="46" t="s">
        <v>811</v>
      </c>
      <c r="D24" s="46" t="s">
        <v>812</v>
      </c>
    </row>
    <row r="25" spans="1:4">
      <c r="A25" s="554">
        <v>24</v>
      </c>
      <c r="B25" s="46" t="s">
        <v>805</v>
      </c>
      <c r="C25" s="46" t="s">
        <v>813</v>
      </c>
      <c r="D25" s="46" t="s">
        <v>814</v>
      </c>
    </row>
    <row r="26" spans="1:4">
      <c r="A26" s="554">
        <v>25</v>
      </c>
      <c r="B26" s="46" t="s">
        <v>805</v>
      </c>
      <c r="C26" s="46" t="s">
        <v>815</v>
      </c>
      <c r="D26" s="46" t="s">
        <v>816</v>
      </c>
    </row>
    <row r="27" spans="1:4">
      <c r="A27" s="554">
        <v>26</v>
      </c>
      <c r="B27" s="46" t="s">
        <v>805</v>
      </c>
      <c r="C27" s="46" t="s">
        <v>817</v>
      </c>
      <c r="D27" s="46" t="s">
        <v>818</v>
      </c>
    </row>
    <row r="28" spans="1:4">
      <c r="A28" s="554">
        <v>27</v>
      </c>
      <c r="B28" s="46" t="s">
        <v>805</v>
      </c>
      <c r="C28" s="46" t="s">
        <v>819</v>
      </c>
      <c r="D28" s="46" t="s">
        <v>820</v>
      </c>
    </row>
    <row r="29" spans="1:4">
      <c r="A29" s="554">
        <v>28</v>
      </c>
      <c r="B29" s="46" t="s">
        <v>805</v>
      </c>
      <c r="C29" s="46" t="s">
        <v>821</v>
      </c>
      <c r="D29" s="46" t="s">
        <v>822</v>
      </c>
    </row>
    <row r="30" spans="1:4">
      <c r="A30" s="554">
        <v>29</v>
      </c>
      <c r="B30" s="46" t="s">
        <v>805</v>
      </c>
      <c r="C30" s="46" t="s">
        <v>823</v>
      </c>
      <c r="D30" s="46" t="s">
        <v>824</v>
      </c>
    </row>
    <row r="31" spans="1:4">
      <c r="A31" s="554">
        <v>30</v>
      </c>
      <c r="B31" s="46" t="s">
        <v>805</v>
      </c>
      <c r="C31" s="46" t="s">
        <v>825</v>
      </c>
      <c r="D31" s="46" t="s">
        <v>826</v>
      </c>
    </row>
    <row r="32" spans="1:4">
      <c r="A32" s="554">
        <v>31</v>
      </c>
      <c r="B32" s="46" t="s">
        <v>805</v>
      </c>
      <c r="C32" s="46" t="s">
        <v>827</v>
      </c>
      <c r="D32" s="46" t="s">
        <v>828</v>
      </c>
    </row>
    <row r="33" spans="1:4">
      <c r="A33" s="554">
        <v>32</v>
      </c>
      <c r="B33" s="46" t="s">
        <v>829</v>
      </c>
      <c r="C33" s="46" t="s">
        <v>831</v>
      </c>
      <c r="D33" s="46" t="s">
        <v>832</v>
      </c>
    </row>
    <row r="34" spans="1:4">
      <c r="A34" s="554">
        <v>33</v>
      </c>
      <c r="B34" s="46" t="s">
        <v>829</v>
      </c>
      <c r="C34" s="46" t="s">
        <v>829</v>
      </c>
      <c r="D34" s="46" t="s">
        <v>830</v>
      </c>
    </row>
    <row r="35" spans="1:4">
      <c r="A35" s="554">
        <v>34</v>
      </c>
      <c r="B35" s="46" t="s">
        <v>829</v>
      </c>
      <c r="C35" s="46" t="s">
        <v>833</v>
      </c>
      <c r="D35" s="46" t="s">
        <v>834</v>
      </c>
    </row>
    <row r="36" spans="1:4">
      <c r="A36" s="554">
        <v>35</v>
      </c>
      <c r="B36" s="46" t="s">
        <v>829</v>
      </c>
      <c r="C36" s="46" t="s">
        <v>835</v>
      </c>
      <c r="D36" s="46" t="s">
        <v>836</v>
      </c>
    </row>
    <row r="37" spans="1:4">
      <c r="A37" s="554">
        <v>36</v>
      </c>
      <c r="B37" s="46" t="s">
        <v>829</v>
      </c>
      <c r="C37" s="46" t="s">
        <v>837</v>
      </c>
      <c r="D37" s="46" t="s">
        <v>838</v>
      </c>
    </row>
    <row r="38" spans="1:4">
      <c r="A38" s="554">
        <v>37</v>
      </c>
      <c r="B38" s="46" t="s">
        <v>829</v>
      </c>
      <c r="C38" s="46" t="s">
        <v>839</v>
      </c>
      <c r="D38" s="46" t="s">
        <v>840</v>
      </c>
    </row>
    <row r="39" spans="1:4">
      <c r="A39" s="554">
        <v>38</v>
      </c>
      <c r="B39" s="46" t="s">
        <v>841</v>
      </c>
      <c r="C39" s="46" t="s">
        <v>841</v>
      </c>
      <c r="D39" s="46" t="s">
        <v>842</v>
      </c>
    </row>
    <row r="40" spans="1:4">
      <c r="A40" s="554">
        <v>39</v>
      </c>
      <c r="B40" s="46" t="s">
        <v>841</v>
      </c>
      <c r="C40" s="46" t="s">
        <v>843</v>
      </c>
      <c r="D40" s="46" t="s">
        <v>844</v>
      </c>
    </row>
    <row r="41" spans="1:4">
      <c r="A41" s="554">
        <v>40</v>
      </c>
      <c r="B41" s="46" t="s">
        <v>841</v>
      </c>
      <c r="C41" s="46" t="s">
        <v>845</v>
      </c>
      <c r="D41" s="46" t="s">
        <v>846</v>
      </c>
    </row>
    <row r="42" spans="1:4">
      <c r="A42" s="554">
        <v>41</v>
      </c>
      <c r="B42" s="46" t="s">
        <v>841</v>
      </c>
      <c r="C42" s="46" t="s">
        <v>847</v>
      </c>
      <c r="D42" s="46" t="s">
        <v>848</v>
      </c>
    </row>
    <row r="43" spans="1:4">
      <c r="A43" s="554">
        <v>42</v>
      </c>
      <c r="B43" s="46" t="s">
        <v>841</v>
      </c>
      <c r="C43" s="46" t="s">
        <v>849</v>
      </c>
      <c r="D43" s="46" t="s">
        <v>850</v>
      </c>
    </row>
    <row r="44" spans="1:4">
      <c r="A44" s="554">
        <v>43</v>
      </c>
      <c r="B44" s="46" t="s">
        <v>841</v>
      </c>
      <c r="C44" s="46" t="s">
        <v>851</v>
      </c>
      <c r="D44" s="46" t="s">
        <v>852</v>
      </c>
    </row>
    <row r="45" spans="1:4">
      <c r="A45" s="554">
        <v>44</v>
      </c>
      <c r="B45" s="46" t="s">
        <v>841</v>
      </c>
      <c r="C45" s="46" t="s">
        <v>853</v>
      </c>
      <c r="D45" s="46" t="s">
        <v>854</v>
      </c>
    </row>
    <row r="46" spans="1:4">
      <c r="A46" s="554">
        <v>45</v>
      </c>
      <c r="B46" s="46" t="s">
        <v>841</v>
      </c>
      <c r="C46" s="46" t="s">
        <v>855</v>
      </c>
      <c r="D46" s="46" t="s">
        <v>856</v>
      </c>
    </row>
    <row r="47" spans="1:4">
      <c r="A47" s="554">
        <v>46</v>
      </c>
      <c r="B47" s="46" t="s">
        <v>841</v>
      </c>
      <c r="C47" s="46" t="s">
        <v>857</v>
      </c>
      <c r="D47" s="46" t="s">
        <v>858</v>
      </c>
    </row>
    <row r="48" spans="1:4">
      <c r="A48" s="554">
        <v>47</v>
      </c>
      <c r="B48" s="46" t="s">
        <v>841</v>
      </c>
      <c r="C48" s="46" t="s">
        <v>859</v>
      </c>
      <c r="D48" s="46" t="s">
        <v>860</v>
      </c>
    </row>
    <row r="49" spans="1:4">
      <c r="A49" s="554">
        <v>48</v>
      </c>
      <c r="B49" s="46" t="s">
        <v>841</v>
      </c>
      <c r="C49" s="46" t="s">
        <v>861</v>
      </c>
      <c r="D49" s="46" t="s">
        <v>862</v>
      </c>
    </row>
    <row r="50" spans="1:4">
      <c r="A50" s="554">
        <v>49</v>
      </c>
      <c r="B50" s="46" t="s">
        <v>841</v>
      </c>
      <c r="C50" s="46" t="s">
        <v>863</v>
      </c>
      <c r="D50" s="46" t="s">
        <v>864</v>
      </c>
    </row>
    <row r="51" spans="1:4">
      <c r="A51" s="554">
        <v>50</v>
      </c>
      <c r="B51" s="46" t="s">
        <v>841</v>
      </c>
      <c r="C51" s="46" t="s">
        <v>865</v>
      </c>
      <c r="D51" s="46" t="s">
        <v>866</v>
      </c>
    </row>
    <row r="52" spans="1:4">
      <c r="A52" s="554">
        <v>51</v>
      </c>
      <c r="B52" s="46" t="s">
        <v>867</v>
      </c>
      <c r="C52" s="46" t="s">
        <v>867</v>
      </c>
      <c r="D52" s="46" t="s">
        <v>868</v>
      </c>
    </row>
    <row r="53" spans="1:4">
      <c r="A53" s="554">
        <v>52</v>
      </c>
      <c r="B53" s="46" t="s">
        <v>867</v>
      </c>
      <c r="C53" s="46" t="s">
        <v>869</v>
      </c>
      <c r="D53" s="46" t="s">
        <v>870</v>
      </c>
    </row>
    <row r="54" spans="1:4">
      <c r="A54" s="554">
        <v>53</v>
      </c>
      <c r="B54" s="46" t="s">
        <v>867</v>
      </c>
      <c r="C54" s="46" t="s">
        <v>871</v>
      </c>
      <c r="D54" s="46" t="s">
        <v>872</v>
      </c>
    </row>
    <row r="55" spans="1:4">
      <c r="A55" s="554">
        <v>54</v>
      </c>
      <c r="B55" s="46" t="s">
        <v>867</v>
      </c>
      <c r="C55" s="46" t="s">
        <v>873</v>
      </c>
      <c r="D55" s="46" t="s">
        <v>874</v>
      </c>
    </row>
    <row r="56" spans="1:4">
      <c r="A56" s="554">
        <v>55</v>
      </c>
      <c r="B56" s="46" t="s">
        <v>867</v>
      </c>
      <c r="C56" s="46" t="s">
        <v>875</v>
      </c>
      <c r="D56" s="46" t="s">
        <v>876</v>
      </c>
    </row>
    <row r="57" spans="1:4">
      <c r="A57" s="554">
        <v>56</v>
      </c>
      <c r="B57" s="46" t="s">
        <v>867</v>
      </c>
      <c r="C57" s="46" t="s">
        <v>877</v>
      </c>
      <c r="D57" s="46" t="s">
        <v>878</v>
      </c>
    </row>
    <row r="58" spans="1:4">
      <c r="A58" s="554">
        <v>57</v>
      </c>
      <c r="B58" s="46" t="s">
        <v>867</v>
      </c>
      <c r="C58" s="46" t="s">
        <v>879</v>
      </c>
      <c r="D58" s="46" t="s">
        <v>880</v>
      </c>
    </row>
    <row r="59" spans="1:4">
      <c r="A59" s="554">
        <v>58</v>
      </c>
      <c r="B59" s="46" t="s">
        <v>867</v>
      </c>
      <c r="C59" s="46" t="s">
        <v>881</v>
      </c>
      <c r="D59" s="46" t="s">
        <v>882</v>
      </c>
    </row>
    <row r="60" spans="1:4">
      <c r="A60" s="554">
        <v>59</v>
      </c>
      <c r="B60" s="46" t="s">
        <v>883</v>
      </c>
      <c r="C60" s="46" t="s">
        <v>883</v>
      </c>
      <c r="D60" s="46" t="s">
        <v>884</v>
      </c>
    </row>
    <row r="61" spans="1:4">
      <c r="A61" s="554">
        <v>60</v>
      </c>
      <c r="B61" s="46" t="s">
        <v>883</v>
      </c>
      <c r="C61" s="46" t="s">
        <v>885</v>
      </c>
      <c r="D61" s="46" t="s">
        <v>886</v>
      </c>
    </row>
    <row r="62" spans="1:4">
      <c r="A62" s="554">
        <v>61</v>
      </c>
      <c r="B62" s="46" t="s">
        <v>883</v>
      </c>
      <c r="C62" s="46" t="s">
        <v>887</v>
      </c>
      <c r="D62" s="46" t="s">
        <v>888</v>
      </c>
    </row>
    <row r="63" spans="1:4">
      <c r="A63" s="554">
        <v>62</v>
      </c>
      <c r="B63" s="46" t="s">
        <v>883</v>
      </c>
      <c r="C63" s="46" t="s">
        <v>889</v>
      </c>
      <c r="D63" s="46" t="s">
        <v>890</v>
      </c>
    </row>
    <row r="64" spans="1:4">
      <c r="A64" s="554">
        <v>63</v>
      </c>
      <c r="B64" s="46" t="s">
        <v>883</v>
      </c>
      <c r="C64" s="46" t="s">
        <v>891</v>
      </c>
      <c r="D64" s="46" t="s">
        <v>892</v>
      </c>
    </row>
    <row r="65" spans="1:4">
      <c r="A65" s="554">
        <v>64</v>
      </c>
      <c r="B65" s="46" t="s">
        <v>883</v>
      </c>
      <c r="C65" s="46" t="s">
        <v>893</v>
      </c>
      <c r="D65" s="46" t="s">
        <v>894</v>
      </c>
    </row>
    <row r="66" spans="1:4">
      <c r="A66" s="554">
        <v>65</v>
      </c>
      <c r="B66" s="46" t="s">
        <v>883</v>
      </c>
      <c r="C66" s="46" t="s">
        <v>895</v>
      </c>
      <c r="D66" s="46" t="s">
        <v>896</v>
      </c>
    </row>
    <row r="67" spans="1:4">
      <c r="A67" s="554">
        <v>66</v>
      </c>
      <c r="B67" s="46" t="s">
        <v>883</v>
      </c>
      <c r="C67" s="46" t="s">
        <v>897</v>
      </c>
      <c r="D67" s="46" t="s">
        <v>898</v>
      </c>
    </row>
    <row r="68" spans="1:4">
      <c r="A68" s="554">
        <v>67</v>
      </c>
      <c r="B68" s="46" t="s">
        <v>883</v>
      </c>
      <c r="C68" s="46" t="s">
        <v>899</v>
      </c>
      <c r="D68" s="46" t="s">
        <v>900</v>
      </c>
    </row>
    <row r="69" spans="1:4">
      <c r="A69" s="554">
        <v>68</v>
      </c>
      <c r="B69" s="46" t="s">
        <v>883</v>
      </c>
      <c r="C69" s="46" t="s">
        <v>901</v>
      </c>
      <c r="D69" s="46" t="s">
        <v>902</v>
      </c>
    </row>
    <row r="70" spans="1:4">
      <c r="A70" s="554">
        <v>69</v>
      </c>
      <c r="B70" s="46" t="s">
        <v>883</v>
      </c>
      <c r="C70" s="46" t="s">
        <v>903</v>
      </c>
      <c r="D70" s="46" t="s">
        <v>904</v>
      </c>
    </row>
    <row r="71" spans="1:4">
      <c r="A71" s="554">
        <v>70</v>
      </c>
      <c r="B71" s="46" t="s">
        <v>905</v>
      </c>
      <c r="C71" s="46" t="s">
        <v>907</v>
      </c>
      <c r="D71" s="46" t="s">
        <v>908</v>
      </c>
    </row>
    <row r="72" spans="1:4">
      <c r="A72" s="554">
        <v>71</v>
      </c>
      <c r="B72" s="46" t="s">
        <v>905</v>
      </c>
      <c r="C72" s="46" t="s">
        <v>905</v>
      </c>
      <c r="D72" s="46" t="s">
        <v>906</v>
      </c>
    </row>
    <row r="73" spans="1:4">
      <c r="A73" s="554">
        <v>72</v>
      </c>
      <c r="B73" s="46" t="s">
        <v>905</v>
      </c>
      <c r="C73" s="46" t="s">
        <v>909</v>
      </c>
      <c r="D73" s="46" t="s">
        <v>910</v>
      </c>
    </row>
    <row r="74" spans="1:4">
      <c r="A74" s="554">
        <v>73</v>
      </c>
      <c r="B74" s="46" t="s">
        <v>905</v>
      </c>
      <c r="C74" s="46" t="s">
        <v>911</v>
      </c>
      <c r="D74" s="46" t="s">
        <v>912</v>
      </c>
    </row>
    <row r="75" spans="1:4">
      <c r="A75" s="554">
        <v>74</v>
      </c>
      <c r="B75" s="46" t="s">
        <v>905</v>
      </c>
      <c r="C75" s="46" t="s">
        <v>913</v>
      </c>
      <c r="D75" s="46" t="s">
        <v>914</v>
      </c>
    </row>
    <row r="76" spans="1:4">
      <c r="A76" s="554">
        <v>75</v>
      </c>
      <c r="B76" s="46" t="s">
        <v>915</v>
      </c>
      <c r="C76" s="46" t="s">
        <v>915</v>
      </c>
      <c r="D76" s="46" t="s">
        <v>916</v>
      </c>
    </row>
    <row r="77" spans="1:4">
      <c r="A77" s="554">
        <v>76</v>
      </c>
      <c r="B77" s="46" t="s">
        <v>915</v>
      </c>
      <c r="C77" s="46" t="s">
        <v>917</v>
      </c>
      <c r="D77" s="46" t="s">
        <v>918</v>
      </c>
    </row>
    <row r="78" spans="1:4">
      <c r="A78" s="554">
        <v>77</v>
      </c>
      <c r="B78" s="46" t="s">
        <v>915</v>
      </c>
      <c r="C78" s="46" t="s">
        <v>919</v>
      </c>
      <c r="D78" s="46" t="s">
        <v>920</v>
      </c>
    </row>
    <row r="79" spans="1:4">
      <c r="A79" s="554">
        <v>78</v>
      </c>
      <c r="B79" s="46" t="s">
        <v>915</v>
      </c>
      <c r="C79" s="46" t="s">
        <v>921</v>
      </c>
      <c r="D79" s="46" t="s">
        <v>922</v>
      </c>
    </row>
    <row r="80" spans="1:4">
      <c r="A80" s="554">
        <v>79</v>
      </c>
      <c r="B80" s="46" t="s">
        <v>915</v>
      </c>
      <c r="C80" s="46" t="s">
        <v>923</v>
      </c>
      <c r="D80" s="46" t="s">
        <v>924</v>
      </c>
    </row>
    <row r="81" spans="1:4">
      <c r="A81" s="554">
        <v>80</v>
      </c>
      <c r="B81" s="46" t="s">
        <v>915</v>
      </c>
      <c r="C81" s="46" t="s">
        <v>925</v>
      </c>
      <c r="D81" s="46" t="s">
        <v>926</v>
      </c>
    </row>
    <row r="82" spans="1:4">
      <c r="A82" s="554">
        <v>81</v>
      </c>
      <c r="B82" s="46" t="s">
        <v>915</v>
      </c>
      <c r="C82" s="46" t="s">
        <v>927</v>
      </c>
      <c r="D82" s="46" t="s">
        <v>928</v>
      </c>
    </row>
    <row r="83" spans="1:4">
      <c r="A83" s="554">
        <v>82</v>
      </c>
      <c r="B83" s="46" t="s">
        <v>915</v>
      </c>
      <c r="C83" s="46" t="s">
        <v>929</v>
      </c>
      <c r="D83" s="46" t="s">
        <v>930</v>
      </c>
    </row>
    <row r="84" spans="1:4">
      <c r="A84" s="554">
        <v>83</v>
      </c>
      <c r="B84" s="46" t="s">
        <v>931</v>
      </c>
      <c r="C84" s="46" t="s">
        <v>931</v>
      </c>
      <c r="D84" s="46" t="s">
        <v>932</v>
      </c>
    </row>
    <row r="85" spans="1:4">
      <c r="A85" s="554">
        <v>84</v>
      </c>
      <c r="B85" s="46" t="s">
        <v>933</v>
      </c>
      <c r="C85" s="46" t="s">
        <v>933</v>
      </c>
      <c r="D85" s="46" t="s">
        <v>934</v>
      </c>
    </row>
    <row r="86" spans="1:4">
      <c r="A86" s="554">
        <v>85</v>
      </c>
      <c r="B86" s="46" t="s">
        <v>935</v>
      </c>
      <c r="C86" s="46" t="s">
        <v>935</v>
      </c>
      <c r="D86" s="46" t="s">
        <v>936</v>
      </c>
    </row>
    <row r="87" spans="1:4">
      <c r="A87" s="554">
        <v>86</v>
      </c>
      <c r="B87" s="46" t="s">
        <v>937</v>
      </c>
      <c r="C87" s="46" t="s">
        <v>937</v>
      </c>
      <c r="D87" s="46" t="s">
        <v>938</v>
      </c>
    </row>
    <row r="88" spans="1:4">
      <c r="A88" s="554">
        <v>87</v>
      </c>
      <c r="B88" s="46" t="s">
        <v>939</v>
      </c>
      <c r="C88" s="46" t="s">
        <v>939</v>
      </c>
      <c r="D88" s="46" t="s">
        <v>940</v>
      </c>
    </row>
    <row r="89" spans="1:4">
      <c r="A89" s="554">
        <v>88</v>
      </c>
      <c r="B89" s="46" t="s">
        <v>941</v>
      </c>
      <c r="C89" s="46" t="s">
        <v>941</v>
      </c>
      <c r="D89" s="46" t="s">
        <v>942</v>
      </c>
    </row>
    <row r="90" spans="1:4">
      <c r="A90" s="554">
        <v>89</v>
      </c>
      <c r="B90" s="46" t="s">
        <v>943</v>
      </c>
      <c r="C90" s="46" t="s">
        <v>943</v>
      </c>
      <c r="D90" s="46" t="s">
        <v>944</v>
      </c>
    </row>
    <row r="91" spans="1:4">
      <c r="A91" s="554">
        <v>90</v>
      </c>
      <c r="B91" s="46" t="s">
        <v>945</v>
      </c>
      <c r="C91" s="46" t="s">
        <v>945</v>
      </c>
      <c r="D91" s="46" t="s">
        <v>946</v>
      </c>
    </row>
    <row r="92" spans="1:4">
      <c r="A92" s="554">
        <v>91</v>
      </c>
      <c r="B92" s="46" t="s">
        <v>947</v>
      </c>
      <c r="C92" s="46" t="s">
        <v>947</v>
      </c>
      <c r="D92" s="46" t="s">
        <v>948</v>
      </c>
    </row>
    <row r="93" spans="1:4">
      <c r="A93" s="554">
        <v>92</v>
      </c>
      <c r="B93" s="46" t="s">
        <v>949</v>
      </c>
      <c r="C93" s="46" t="s">
        <v>949</v>
      </c>
      <c r="D93" s="46" t="s">
        <v>950</v>
      </c>
    </row>
    <row r="94" spans="1:4">
      <c r="A94" s="554">
        <v>93</v>
      </c>
      <c r="B94" s="46" t="s">
        <v>951</v>
      </c>
      <c r="C94" s="46" t="s">
        <v>951</v>
      </c>
      <c r="D94" s="46" t="s">
        <v>952</v>
      </c>
    </row>
    <row r="95" spans="1:4">
      <c r="A95" s="554">
        <v>94</v>
      </c>
      <c r="B95" s="46" t="s">
        <v>953</v>
      </c>
      <c r="C95" s="46" t="s">
        <v>953</v>
      </c>
      <c r="D95" s="46" t="s">
        <v>954</v>
      </c>
    </row>
    <row r="96" spans="1:4">
      <c r="A96" s="554">
        <v>95</v>
      </c>
      <c r="B96" s="46" t="s">
        <v>955</v>
      </c>
      <c r="C96" s="46" t="s">
        <v>957</v>
      </c>
      <c r="D96" s="46" t="s">
        <v>958</v>
      </c>
    </row>
    <row r="97" spans="1:4">
      <c r="A97" s="554">
        <v>96</v>
      </c>
      <c r="B97" s="46" t="s">
        <v>955</v>
      </c>
      <c r="C97" s="46" t="s">
        <v>959</v>
      </c>
      <c r="D97" s="46" t="s">
        <v>960</v>
      </c>
    </row>
    <row r="98" spans="1:4">
      <c r="A98" s="554">
        <v>97</v>
      </c>
      <c r="B98" s="46" t="s">
        <v>955</v>
      </c>
      <c r="C98" s="46" t="s">
        <v>961</v>
      </c>
      <c r="D98" s="46" t="s">
        <v>962</v>
      </c>
    </row>
    <row r="99" spans="1:4">
      <c r="A99" s="554">
        <v>98</v>
      </c>
      <c r="B99" s="46" t="s">
        <v>955</v>
      </c>
      <c r="C99" s="46" t="s">
        <v>909</v>
      </c>
      <c r="D99" s="46" t="s">
        <v>963</v>
      </c>
    </row>
    <row r="100" spans="1:4">
      <c r="A100" s="554">
        <v>99</v>
      </c>
      <c r="B100" s="46" t="s">
        <v>955</v>
      </c>
      <c r="C100" s="46" t="s">
        <v>964</v>
      </c>
      <c r="D100" s="46" t="s">
        <v>965</v>
      </c>
    </row>
    <row r="101" spans="1:4">
      <c r="A101" s="554">
        <v>100</v>
      </c>
      <c r="B101" s="46" t="s">
        <v>955</v>
      </c>
      <c r="C101" s="46" t="s">
        <v>955</v>
      </c>
      <c r="D101" s="46" t="s">
        <v>956</v>
      </c>
    </row>
    <row r="102" spans="1:4">
      <c r="A102" s="554">
        <v>101</v>
      </c>
      <c r="B102" s="46" t="s">
        <v>955</v>
      </c>
      <c r="C102" s="46" t="s">
        <v>966</v>
      </c>
      <c r="D102" s="46" t="s">
        <v>967</v>
      </c>
    </row>
    <row r="103" spans="1:4">
      <c r="A103" s="554">
        <v>102</v>
      </c>
      <c r="B103" s="46" t="s">
        <v>955</v>
      </c>
      <c r="C103" s="46" t="s">
        <v>968</v>
      </c>
      <c r="D103" s="46" t="s">
        <v>969</v>
      </c>
    </row>
    <row r="104" spans="1:4">
      <c r="A104" s="554">
        <v>103</v>
      </c>
      <c r="B104" s="46" t="s">
        <v>955</v>
      </c>
      <c r="C104" s="46" t="s">
        <v>970</v>
      </c>
      <c r="D104" s="46" t="s">
        <v>971</v>
      </c>
    </row>
    <row r="105" spans="1:4">
      <c r="A105" s="554">
        <v>104</v>
      </c>
      <c r="B105" s="46" t="s">
        <v>955</v>
      </c>
      <c r="C105" s="46" t="s">
        <v>972</v>
      </c>
      <c r="D105" s="46" t="s">
        <v>973</v>
      </c>
    </row>
    <row r="106" spans="1:4">
      <c r="A106" s="554">
        <v>105</v>
      </c>
      <c r="B106" s="46" t="s">
        <v>955</v>
      </c>
      <c r="C106" s="46" t="s">
        <v>974</v>
      </c>
      <c r="D106" s="46" t="s">
        <v>975</v>
      </c>
    </row>
    <row r="107" spans="1:4">
      <c r="A107" s="554">
        <v>106</v>
      </c>
      <c r="B107" s="46" t="s">
        <v>955</v>
      </c>
      <c r="C107" s="46" t="s">
        <v>976</v>
      </c>
      <c r="D107" s="46" t="s">
        <v>977</v>
      </c>
    </row>
    <row r="108" spans="1:4">
      <c r="A108" s="554">
        <v>107</v>
      </c>
      <c r="B108" s="46" t="s">
        <v>955</v>
      </c>
      <c r="C108" s="46" t="s">
        <v>927</v>
      </c>
      <c r="D108" s="46" t="s">
        <v>978</v>
      </c>
    </row>
    <row r="109" spans="1:4">
      <c r="A109" s="554">
        <v>108</v>
      </c>
      <c r="B109" s="46" t="s">
        <v>955</v>
      </c>
      <c r="C109" s="46" t="s">
        <v>979</v>
      </c>
      <c r="D109" s="46" t="s">
        <v>980</v>
      </c>
    </row>
    <row r="110" spans="1:4">
      <c r="A110" s="554">
        <v>109</v>
      </c>
      <c r="B110" s="46" t="s">
        <v>981</v>
      </c>
      <c r="C110" s="46" t="s">
        <v>983</v>
      </c>
      <c r="D110" s="46" t="s">
        <v>984</v>
      </c>
    </row>
    <row r="111" spans="1:4">
      <c r="A111" s="554">
        <v>110</v>
      </c>
      <c r="B111" s="46" t="s">
        <v>981</v>
      </c>
      <c r="C111" s="46" t="s">
        <v>985</v>
      </c>
      <c r="D111" s="46" t="s">
        <v>986</v>
      </c>
    </row>
    <row r="112" spans="1:4">
      <c r="A112" s="554">
        <v>111</v>
      </c>
      <c r="B112" s="46" t="s">
        <v>981</v>
      </c>
      <c r="C112" s="46" t="s">
        <v>981</v>
      </c>
      <c r="D112" s="46" t="s">
        <v>982</v>
      </c>
    </row>
    <row r="113" spans="1:4">
      <c r="A113" s="554">
        <v>112</v>
      </c>
      <c r="B113" s="46" t="s">
        <v>981</v>
      </c>
      <c r="C113" s="46" t="s">
        <v>987</v>
      </c>
      <c r="D113" s="46" t="s">
        <v>988</v>
      </c>
    </row>
    <row r="114" spans="1:4">
      <c r="A114" s="554">
        <v>113</v>
      </c>
      <c r="B114" s="46" t="s">
        <v>981</v>
      </c>
      <c r="C114" s="46" t="s">
        <v>851</v>
      </c>
      <c r="D114" s="46" t="s">
        <v>989</v>
      </c>
    </row>
    <row r="115" spans="1:4">
      <c r="A115" s="554">
        <v>114</v>
      </c>
      <c r="B115" s="46" t="s">
        <v>981</v>
      </c>
      <c r="C115" s="46" t="s">
        <v>990</v>
      </c>
      <c r="D115" s="46" t="s">
        <v>991</v>
      </c>
    </row>
    <row r="116" spans="1:4">
      <c r="A116" s="554">
        <v>115</v>
      </c>
      <c r="B116" s="46" t="s">
        <v>981</v>
      </c>
      <c r="C116" s="46" t="s">
        <v>992</v>
      </c>
      <c r="D116" s="46" t="s">
        <v>993</v>
      </c>
    </row>
    <row r="117" spans="1:4">
      <c r="A117" s="554">
        <v>116</v>
      </c>
      <c r="B117" s="46" t="s">
        <v>981</v>
      </c>
      <c r="C117" s="46" t="s">
        <v>994</v>
      </c>
      <c r="D117" s="46" t="s">
        <v>995</v>
      </c>
    </row>
    <row r="118" spans="1:4">
      <c r="A118" s="554">
        <v>117</v>
      </c>
      <c r="B118" s="46" t="s">
        <v>981</v>
      </c>
      <c r="C118" s="46" t="s">
        <v>996</v>
      </c>
      <c r="D118" s="46" t="s">
        <v>997</v>
      </c>
    </row>
    <row r="119" spans="1:4">
      <c r="A119" s="554">
        <v>118</v>
      </c>
      <c r="B119" s="46" t="s">
        <v>981</v>
      </c>
      <c r="C119" s="46" t="s">
        <v>998</v>
      </c>
      <c r="D119" s="46" t="s">
        <v>999</v>
      </c>
    </row>
    <row r="120" spans="1:4">
      <c r="A120" s="554">
        <v>119</v>
      </c>
      <c r="B120" s="46" t="s">
        <v>1000</v>
      </c>
      <c r="C120" s="46" t="s">
        <v>1000</v>
      </c>
      <c r="D120" s="46" t="s">
        <v>1001</v>
      </c>
    </row>
    <row r="121" spans="1:4">
      <c r="A121" s="554">
        <v>120</v>
      </c>
      <c r="B121" s="46" t="s">
        <v>1000</v>
      </c>
      <c r="C121" s="46" t="s">
        <v>1002</v>
      </c>
      <c r="D121" s="46" t="s">
        <v>1003</v>
      </c>
    </row>
    <row r="122" spans="1:4">
      <c r="A122" s="554">
        <v>121</v>
      </c>
      <c r="B122" s="46" t="s">
        <v>1000</v>
      </c>
      <c r="C122" s="46" t="s">
        <v>1004</v>
      </c>
      <c r="D122" s="46" t="s">
        <v>1005</v>
      </c>
    </row>
    <row r="123" spans="1:4">
      <c r="A123" s="554">
        <v>122</v>
      </c>
      <c r="B123" s="46" t="s">
        <v>1000</v>
      </c>
      <c r="C123" s="46" t="s">
        <v>1006</v>
      </c>
      <c r="D123" s="46" t="s">
        <v>1007</v>
      </c>
    </row>
    <row r="124" spans="1:4">
      <c r="A124" s="554">
        <v>123</v>
      </c>
      <c r="B124" s="46" t="s">
        <v>1000</v>
      </c>
      <c r="C124" s="46" t="s">
        <v>1008</v>
      </c>
      <c r="D124" s="46" t="s">
        <v>1009</v>
      </c>
    </row>
    <row r="125" spans="1:4">
      <c r="A125" s="554">
        <v>124</v>
      </c>
      <c r="B125" s="46" t="s">
        <v>1000</v>
      </c>
      <c r="C125" s="46" t="s">
        <v>1010</v>
      </c>
      <c r="D125" s="46" t="s">
        <v>1011</v>
      </c>
    </row>
    <row r="126" spans="1:4">
      <c r="A126" s="554">
        <v>125</v>
      </c>
      <c r="B126" s="46" t="s">
        <v>1000</v>
      </c>
      <c r="C126" s="46" t="s">
        <v>1012</v>
      </c>
      <c r="D126" s="46" t="s">
        <v>1013</v>
      </c>
    </row>
    <row r="127" spans="1:4">
      <c r="A127" s="554">
        <v>126</v>
      </c>
      <c r="B127" s="46" t="s">
        <v>1000</v>
      </c>
      <c r="C127" s="46" t="s">
        <v>1014</v>
      </c>
      <c r="D127" s="46" t="s">
        <v>1015</v>
      </c>
    </row>
    <row r="128" spans="1:4">
      <c r="A128" s="554">
        <v>127</v>
      </c>
      <c r="B128" s="46" t="s">
        <v>1000</v>
      </c>
      <c r="C128" s="46" t="s">
        <v>1016</v>
      </c>
      <c r="D128" s="46" t="s">
        <v>1017</v>
      </c>
    </row>
    <row r="129" spans="1:4">
      <c r="A129" s="554">
        <v>128</v>
      </c>
      <c r="B129" s="46" t="s">
        <v>1000</v>
      </c>
      <c r="C129" s="46" t="s">
        <v>1018</v>
      </c>
      <c r="D129" s="46" t="s">
        <v>1019</v>
      </c>
    </row>
    <row r="130" spans="1:4">
      <c r="A130" s="554">
        <v>129</v>
      </c>
      <c r="B130" s="46" t="s">
        <v>1020</v>
      </c>
      <c r="C130" s="46" t="s">
        <v>1022</v>
      </c>
      <c r="D130" s="46" t="s">
        <v>1023</v>
      </c>
    </row>
    <row r="131" spans="1:4">
      <c r="A131" s="554">
        <v>130</v>
      </c>
      <c r="B131" s="46" t="s">
        <v>1020</v>
      </c>
      <c r="C131" s="46" t="s">
        <v>1024</v>
      </c>
      <c r="D131" s="46" t="s">
        <v>1025</v>
      </c>
    </row>
    <row r="132" spans="1:4">
      <c r="A132" s="554">
        <v>131</v>
      </c>
      <c r="B132" s="46" t="s">
        <v>1020</v>
      </c>
      <c r="C132" s="46" t="s">
        <v>1026</v>
      </c>
      <c r="D132" s="46" t="s">
        <v>1027</v>
      </c>
    </row>
    <row r="133" spans="1:4">
      <c r="A133" s="554">
        <v>132</v>
      </c>
      <c r="B133" s="46" t="s">
        <v>1020</v>
      </c>
      <c r="C133" s="46" t="s">
        <v>1020</v>
      </c>
      <c r="D133" s="46" t="s">
        <v>1021</v>
      </c>
    </row>
    <row r="134" spans="1:4">
      <c r="A134" s="554">
        <v>133</v>
      </c>
      <c r="B134" s="46" t="s">
        <v>1020</v>
      </c>
      <c r="C134" s="46" t="s">
        <v>1028</v>
      </c>
      <c r="D134" s="46" t="s">
        <v>1029</v>
      </c>
    </row>
    <row r="135" spans="1:4">
      <c r="A135" s="554">
        <v>134</v>
      </c>
      <c r="B135" s="46" t="s">
        <v>1020</v>
      </c>
      <c r="C135" s="46" t="s">
        <v>1030</v>
      </c>
      <c r="D135" s="46" t="s">
        <v>1031</v>
      </c>
    </row>
    <row r="136" spans="1:4">
      <c r="A136" s="554">
        <v>135</v>
      </c>
      <c r="B136" s="46" t="s">
        <v>1020</v>
      </c>
      <c r="C136" s="46" t="s">
        <v>1032</v>
      </c>
      <c r="D136" s="46" t="s">
        <v>1033</v>
      </c>
    </row>
    <row r="137" spans="1:4">
      <c r="A137" s="554">
        <v>136</v>
      </c>
      <c r="B137" s="46" t="s">
        <v>1020</v>
      </c>
      <c r="C137" s="46" t="s">
        <v>839</v>
      </c>
      <c r="D137" s="46" t="s">
        <v>1034</v>
      </c>
    </row>
    <row r="138" spans="1:4">
      <c r="A138" s="554">
        <v>137</v>
      </c>
      <c r="B138" s="46" t="s">
        <v>1020</v>
      </c>
      <c r="C138" s="46" t="s">
        <v>1035</v>
      </c>
      <c r="D138" s="46" t="s">
        <v>1036</v>
      </c>
    </row>
    <row r="139" spans="1:4">
      <c r="A139" s="554">
        <v>138</v>
      </c>
      <c r="B139" s="46" t="s">
        <v>1020</v>
      </c>
      <c r="C139" s="46" t="s">
        <v>1037</v>
      </c>
      <c r="D139" s="46" t="s">
        <v>1038</v>
      </c>
    </row>
    <row r="140" spans="1:4">
      <c r="A140" s="554">
        <v>139</v>
      </c>
      <c r="B140" s="46" t="s">
        <v>1039</v>
      </c>
      <c r="C140" s="46" t="s">
        <v>1041</v>
      </c>
      <c r="D140" s="46" t="s">
        <v>1042</v>
      </c>
    </row>
    <row r="141" spans="1:4">
      <c r="A141" s="554">
        <v>140</v>
      </c>
      <c r="B141" s="46" t="s">
        <v>1039</v>
      </c>
      <c r="C141" s="46" t="s">
        <v>1043</v>
      </c>
      <c r="D141" s="46" t="s">
        <v>1044</v>
      </c>
    </row>
    <row r="142" spans="1:4">
      <c r="A142" s="554">
        <v>141</v>
      </c>
      <c r="B142" s="46" t="s">
        <v>1039</v>
      </c>
      <c r="C142" s="46" t="s">
        <v>1045</v>
      </c>
      <c r="D142" s="46" t="s">
        <v>1046</v>
      </c>
    </row>
    <row r="143" spans="1:4">
      <c r="A143" s="554">
        <v>142</v>
      </c>
      <c r="B143" s="46" t="s">
        <v>1039</v>
      </c>
      <c r="C143" s="46" t="s">
        <v>1039</v>
      </c>
      <c r="D143" s="46" t="s">
        <v>1040</v>
      </c>
    </row>
    <row r="144" spans="1:4">
      <c r="A144" s="554">
        <v>143</v>
      </c>
      <c r="B144" s="46" t="s">
        <v>1039</v>
      </c>
      <c r="C144" s="46" t="s">
        <v>1047</v>
      </c>
      <c r="D144" s="46" t="s">
        <v>1048</v>
      </c>
    </row>
    <row r="145" spans="1:4">
      <c r="A145" s="554">
        <v>144</v>
      </c>
      <c r="B145" s="46" t="s">
        <v>1039</v>
      </c>
      <c r="C145" s="46" t="s">
        <v>1049</v>
      </c>
      <c r="D145" s="46" t="s">
        <v>1050</v>
      </c>
    </row>
    <row r="146" spans="1:4">
      <c r="A146" s="554">
        <v>145</v>
      </c>
      <c r="B146" s="46" t="s">
        <v>1039</v>
      </c>
      <c r="C146" s="46" t="s">
        <v>1051</v>
      </c>
      <c r="D146" s="46" t="s">
        <v>1052</v>
      </c>
    </row>
    <row r="147" spans="1:4">
      <c r="A147" s="554">
        <v>146</v>
      </c>
      <c r="B147" s="46" t="s">
        <v>1039</v>
      </c>
      <c r="C147" s="46" t="s">
        <v>1053</v>
      </c>
      <c r="D147" s="46" t="s">
        <v>1054</v>
      </c>
    </row>
    <row r="148" spans="1:4">
      <c r="A148" s="554">
        <v>147</v>
      </c>
      <c r="B148" s="46" t="s">
        <v>1039</v>
      </c>
      <c r="C148" s="46" t="s">
        <v>817</v>
      </c>
      <c r="D148" s="46" t="s">
        <v>1055</v>
      </c>
    </row>
    <row r="149" spans="1:4">
      <c r="A149" s="554">
        <v>148</v>
      </c>
      <c r="B149" s="46" t="s">
        <v>1039</v>
      </c>
      <c r="C149" s="46" t="s">
        <v>1056</v>
      </c>
      <c r="D149" s="46" t="s">
        <v>1057</v>
      </c>
    </row>
    <row r="150" spans="1:4">
      <c r="A150" s="554">
        <v>149</v>
      </c>
      <c r="B150" s="46" t="s">
        <v>1039</v>
      </c>
      <c r="C150" s="46" t="s">
        <v>1058</v>
      </c>
      <c r="D150" s="46" t="s">
        <v>1059</v>
      </c>
    </row>
    <row r="151" spans="1:4">
      <c r="A151" s="554">
        <v>150</v>
      </c>
      <c r="B151" s="46" t="s">
        <v>1039</v>
      </c>
      <c r="C151" s="46" t="s">
        <v>1060</v>
      </c>
      <c r="D151" s="46" t="s">
        <v>1061</v>
      </c>
    </row>
    <row r="152" spans="1:4">
      <c r="A152" s="554">
        <v>151</v>
      </c>
      <c r="B152" s="46" t="s">
        <v>1062</v>
      </c>
      <c r="C152" s="46" t="s">
        <v>1064</v>
      </c>
      <c r="D152" s="46" t="s">
        <v>1065</v>
      </c>
    </row>
    <row r="153" spans="1:4">
      <c r="A153" s="554">
        <v>152</v>
      </c>
      <c r="B153" s="46" t="s">
        <v>1062</v>
      </c>
      <c r="C153" s="46" t="s">
        <v>1062</v>
      </c>
      <c r="D153" s="46" t="s">
        <v>1063</v>
      </c>
    </row>
    <row r="154" spans="1:4">
      <c r="A154" s="554">
        <v>153</v>
      </c>
      <c r="B154" s="46" t="s">
        <v>1062</v>
      </c>
      <c r="C154" s="46" t="s">
        <v>777</v>
      </c>
      <c r="D154" s="46" t="s">
        <v>1066</v>
      </c>
    </row>
    <row r="155" spans="1:4">
      <c r="A155" s="554">
        <v>154</v>
      </c>
      <c r="B155" s="46" t="s">
        <v>1062</v>
      </c>
      <c r="C155" s="46" t="s">
        <v>1067</v>
      </c>
      <c r="D155" s="46" t="s">
        <v>1068</v>
      </c>
    </row>
    <row r="156" spans="1:4">
      <c r="A156" s="554">
        <v>155</v>
      </c>
      <c r="B156" s="46" t="s">
        <v>1062</v>
      </c>
      <c r="C156" s="46" t="s">
        <v>1051</v>
      </c>
      <c r="D156" s="46" t="s">
        <v>1069</v>
      </c>
    </row>
    <row r="157" spans="1:4">
      <c r="A157" s="554">
        <v>156</v>
      </c>
      <c r="B157" s="46" t="s">
        <v>1062</v>
      </c>
      <c r="C157" s="46" t="s">
        <v>1070</v>
      </c>
      <c r="D157" s="46" t="s">
        <v>1071</v>
      </c>
    </row>
    <row r="158" spans="1:4">
      <c r="A158" s="554">
        <v>157</v>
      </c>
      <c r="B158" s="46" t="s">
        <v>1062</v>
      </c>
      <c r="C158" s="46" t="s">
        <v>1072</v>
      </c>
      <c r="D158" s="46" t="s">
        <v>1073</v>
      </c>
    </row>
    <row r="159" spans="1:4">
      <c r="A159" s="554">
        <v>158</v>
      </c>
      <c r="B159" s="46" t="s">
        <v>1062</v>
      </c>
      <c r="C159" s="46" t="s">
        <v>1074</v>
      </c>
      <c r="D159" s="46" t="s">
        <v>1075</v>
      </c>
    </row>
    <row r="160" spans="1:4">
      <c r="A160" s="554">
        <v>159</v>
      </c>
      <c r="B160" s="46" t="s">
        <v>1062</v>
      </c>
      <c r="C160" s="46" t="s">
        <v>1076</v>
      </c>
      <c r="D160" s="46" t="s">
        <v>1077</v>
      </c>
    </row>
    <row r="161" spans="1:4">
      <c r="A161" s="554">
        <v>160</v>
      </c>
      <c r="B161" s="46" t="s">
        <v>1078</v>
      </c>
      <c r="C161" s="46" t="s">
        <v>1080</v>
      </c>
      <c r="D161" s="46" t="s">
        <v>1081</v>
      </c>
    </row>
    <row r="162" spans="1:4">
      <c r="A162" s="554">
        <v>161</v>
      </c>
      <c r="B162" s="46" t="s">
        <v>1078</v>
      </c>
      <c r="C162" s="46" t="s">
        <v>1082</v>
      </c>
      <c r="D162" s="46" t="s">
        <v>1083</v>
      </c>
    </row>
    <row r="163" spans="1:4">
      <c r="A163" s="554">
        <v>162</v>
      </c>
      <c r="B163" s="46" t="s">
        <v>1078</v>
      </c>
      <c r="C163" s="46" t="s">
        <v>1084</v>
      </c>
      <c r="D163" s="46" t="s">
        <v>1085</v>
      </c>
    </row>
    <row r="164" spans="1:4">
      <c r="A164" s="554">
        <v>163</v>
      </c>
      <c r="B164" s="46" t="s">
        <v>1078</v>
      </c>
      <c r="C164" s="46" t="s">
        <v>1086</v>
      </c>
      <c r="D164" s="46" t="s">
        <v>1087</v>
      </c>
    </row>
    <row r="165" spans="1:4">
      <c r="A165" s="554">
        <v>164</v>
      </c>
      <c r="B165" s="46" t="s">
        <v>1078</v>
      </c>
      <c r="C165" s="46" t="s">
        <v>1088</v>
      </c>
      <c r="D165" s="46" t="s">
        <v>1089</v>
      </c>
    </row>
    <row r="166" spans="1:4">
      <c r="A166" s="554">
        <v>165</v>
      </c>
      <c r="B166" s="46" t="s">
        <v>1078</v>
      </c>
      <c r="C166" s="46" t="s">
        <v>1090</v>
      </c>
      <c r="D166" s="46" t="s">
        <v>1091</v>
      </c>
    </row>
    <row r="167" spans="1:4">
      <c r="A167" s="554">
        <v>166</v>
      </c>
      <c r="B167" s="46" t="s">
        <v>1078</v>
      </c>
      <c r="C167" s="46" t="s">
        <v>1092</v>
      </c>
      <c r="D167" s="46" t="s">
        <v>1093</v>
      </c>
    </row>
    <row r="168" spans="1:4">
      <c r="A168" s="554">
        <v>167</v>
      </c>
      <c r="B168" s="46" t="s">
        <v>1078</v>
      </c>
      <c r="C168" s="46" t="s">
        <v>1078</v>
      </c>
      <c r="D168" s="46" t="s">
        <v>1079</v>
      </c>
    </row>
    <row r="169" spans="1:4">
      <c r="A169" s="554">
        <v>168</v>
      </c>
      <c r="B169" s="46" t="s">
        <v>1078</v>
      </c>
      <c r="C169" s="46" t="s">
        <v>1094</v>
      </c>
      <c r="D169" s="46" t="s">
        <v>1095</v>
      </c>
    </row>
    <row r="170" spans="1:4">
      <c r="A170" s="554">
        <v>169</v>
      </c>
      <c r="B170" s="46" t="s">
        <v>1078</v>
      </c>
      <c r="C170" s="46" t="s">
        <v>1096</v>
      </c>
      <c r="D170" s="46" t="s">
        <v>1097</v>
      </c>
    </row>
    <row r="171" spans="1:4">
      <c r="A171" s="554">
        <v>170</v>
      </c>
      <c r="B171" s="46" t="s">
        <v>1078</v>
      </c>
      <c r="C171" s="46" t="s">
        <v>1098</v>
      </c>
      <c r="D171" s="46" t="s">
        <v>1099</v>
      </c>
    </row>
    <row r="172" spans="1:4">
      <c r="A172" s="554">
        <v>171</v>
      </c>
      <c r="B172" s="46" t="s">
        <v>1078</v>
      </c>
      <c r="C172" s="46" t="s">
        <v>1100</v>
      </c>
      <c r="D172" s="46" t="s">
        <v>1101</v>
      </c>
    </row>
    <row r="173" spans="1:4">
      <c r="A173" s="554">
        <v>172</v>
      </c>
      <c r="B173" s="46" t="s">
        <v>1078</v>
      </c>
      <c r="C173" s="46" t="s">
        <v>1102</v>
      </c>
      <c r="D173" s="46" t="s">
        <v>1103</v>
      </c>
    </row>
    <row r="174" spans="1:4">
      <c r="A174" s="554">
        <v>173</v>
      </c>
      <c r="B174" s="46" t="s">
        <v>1104</v>
      </c>
      <c r="C174" s="46" t="s">
        <v>1106</v>
      </c>
      <c r="D174" s="46" t="s">
        <v>1107</v>
      </c>
    </row>
    <row r="175" spans="1:4">
      <c r="A175" s="554">
        <v>174</v>
      </c>
      <c r="B175" s="46" t="s">
        <v>1104</v>
      </c>
      <c r="C175" s="46" t="s">
        <v>1108</v>
      </c>
      <c r="D175" s="46" t="s">
        <v>1109</v>
      </c>
    </row>
    <row r="176" spans="1:4">
      <c r="A176" s="554">
        <v>175</v>
      </c>
      <c r="B176" s="46" t="s">
        <v>1104</v>
      </c>
      <c r="C176" s="46" t="s">
        <v>1110</v>
      </c>
      <c r="D176" s="46" t="s">
        <v>1111</v>
      </c>
    </row>
    <row r="177" spans="1:4">
      <c r="A177" s="554">
        <v>176</v>
      </c>
      <c r="B177" s="46" t="s">
        <v>1104</v>
      </c>
      <c r="C177" s="46" t="s">
        <v>1112</v>
      </c>
      <c r="D177" s="46" t="s">
        <v>1113</v>
      </c>
    </row>
    <row r="178" spans="1:4">
      <c r="A178" s="554">
        <v>177</v>
      </c>
      <c r="B178" s="46" t="s">
        <v>1104</v>
      </c>
      <c r="C178" s="46" t="s">
        <v>1104</v>
      </c>
      <c r="D178" s="46" t="s">
        <v>1105</v>
      </c>
    </row>
    <row r="179" spans="1:4">
      <c r="A179" s="554">
        <v>178</v>
      </c>
      <c r="B179" s="46" t="s">
        <v>1104</v>
      </c>
      <c r="C179" s="46" t="s">
        <v>1114</v>
      </c>
      <c r="D179" s="46" t="s">
        <v>1115</v>
      </c>
    </row>
    <row r="180" spans="1:4">
      <c r="A180" s="554">
        <v>179</v>
      </c>
      <c r="B180" s="46" t="s">
        <v>1104</v>
      </c>
      <c r="C180" s="46" t="s">
        <v>1116</v>
      </c>
      <c r="D180" s="46" t="s">
        <v>1117</v>
      </c>
    </row>
    <row r="181" spans="1:4">
      <c r="A181" s="554">
        <v>180</v>
      </c>
      <c r="B181" s="46" t="s">
        <v>1104</v>
      </c>
      <c r="C181" s="46" t="s">
        <v>1118</v>
      </c>
      <c r="D181" s="46" t="s">
        <v>1119</v>
      </c>
    </row>
    <row r="182" spans="1:4">
      <c r="A182" s="554">
        <v>181</v>
      </c>
      <c r="B182" s="46" t="s">
        <v>1104</v>
      </c>
      <c r="C182" s="46" t="s">
        <v>1120</v>
      </c>
      <c r="D182" s="46" t="s">
        <v>1121</v>
      </c>
    </row>
    <row r="183" spans="1:4">
      <c r="A183" s="554">
        <v>182</v>
      </c>
      <c r="B183" s="46" t="s">
        <v>1104</v>
      </c>
      <c r="C183" s="46" t="s">
        <v>1122</v>
      </c>
      <c r="D183" s="46" t="s">
        <v>1123</v>
      </c>
    </row>
    <row r="184" spans="1:4">
      <c r="A184" s="554">
        <v>183</v>
      </c>
      <c r="B184" s="46" t="s">
        <v>1104</v>
      </c>
      <c r="C184" s="46" t="s">
        <v>1124</v>
      </c>
      <c r="D184" s="46" t="s">
        <v>1125</v>
      </c>
    </row>
    <row r="185" spans="1:4">
      <c r="A185" s="554">
        <v>184</v>
      </c>
      <c r="B185" s="46" t="s">
        <v>1126</v>
      </c>
      <c r="C185" s="46" t="s">
        <v>1128</v>
      </c>
      <c r="D185" s="46" t="s">
        <v>1129</v>
      </c>
    </row>
    <row r="186" spans="1:4">
      <c r="A186" s="554">
        <v>185</v>
      </c>
      <c r="B186" s="46" t="s">
        <v>1126</v>
      </c>
      <c r="C186" s="46" t="s">
        <v>1130</v>
      </c>
      <c r="D186" s="46" t="s">
        <v>1131</v>
      </c>
    </row>
    <row r="187" spans="1:4">
      <c r="A187" s="554">
        <v>186</v>
      </c>
      <c r="B187" s="46" t="s">
        <v>1126</v>
      </c>
      <c r="C187" s="46" t="s">
        <v>1132</v>
      </c>
      <c r="D187" s="46" t="s">
        <v>1133</v>
      </c>
    </row>
    <row r="188" spans="1:4">
      <c r="A188" s="554">
        <v>187</v>
      </c>
      <c r="B188" s="46" t="s">
        <v>1126</v>
      </c>
      <c r="C188" s="46" t="s">
        <v>1126</v>
      </c>
      <c r="D188" s="46" t="s">
        <v>1127</v>
      </c>
    </row>
    <row r="189" spans="1:4">
      <c r="A189" s="554">
        <v>188</v>
      </c>
      <c r="B189" s="46" t="s">
        <v>1126</v>
      </c>
      <c r="C189" s="46" t="s">
        <v>1134</v>
      </c>
      <c r="D189" s="46" t="s">
        <v>1135</v>
      </c>
    </row>
    <row r="190" spans="1:4">
      <c r="A190" s="554">
        <v>189</v>
      </c>
      <c r="B190" s="46" t="s">
        <v>1126</v>
      </c>
      <c r="C190" s="46" t="s">
        <v>1136</v>
      </c>
      <c r="D190" s="46" t="s">
        <v>1137</v>
      </c>
    </row>
    <row r="191" spans="1:4">
      <c r="A191" s="554">
        <v>190</v>
      </c>
      <c r="B191" s="46" t="s">
        <v>1126</v>
      </c>
      <c r="C191" s="46" t="s">
        <v>1138</v>
      </c>
      <c r="D191" s="46" t="s">
        <v>1139</v>
      </c>
    </row>
    <row r="192" spans="1:4">
      <c r="A192" s="554">
        <v>191</v>
      </c>
      <c r="B192" s="46" t="s">
        <v>1126</v>
      </c>
      <c r="C192" s="46" t="s">
        <v>1140</v>
      </c>
      <c r="D192" s="46" t="s">
        <v>1141</v>
      </c>
    </row>
    <row r="193" spans="1:4">
      <c r="A193" s="554">
        <v>192</v>
      </c>
      <c r="B193" s="46" t="s">
        <v>1142</v>
      </c>
      <c r="C193" s="46" t="s">
        <v>1144</v>
      </c>
      <c r="D193" s="46" t="s">
        <v>1145</v>
      </c>
    </row>
    <row r="194" spans="1:4">
      <c r="A194" s="554">
        <v>193</v>
      </c>
      <c r="B194" s="46" t="s">
        <v>1142</v>
      </c>
      <c r="C194" s="46" t="s">
        <v>1146</v>
      </c>
      <c r="D194" s="46" t="s">
        <v>1147</v>
      </c>
    </row>
    <row r="195" spans="1:4">
      <c r="A195" s="554">
        <v>194</v>
      </c>
      <c r="B195" s="46" t="s">
        <v>1142</v>
      </c>
      <c r="C195" s="46" t="s">
        <v>1148</v>
      </c>
      <c r="D195" s="46" t="s">
        <v>1149</v>
      </c>
    </row>
    <row r="196" spans="1:4">
      <c r="A196" s="554">
        <v>195</v>
      </c>
      <c r="B196" s="46" t="s">
        <v>1142</v>
      </c>
      <c r="C196" s="46" t="s">
        <v>1150</v>
      </c>
      <c r="D196" s="46" t="s">
        <v>1151</v>
      </c>
    </row>
    <row r="197" spans="1:4">
      <c r="A197" s="554">
        <v>196</v>
      </c>
      <c r="B197" s="46" t="s">
        <v>1142</v>
      </c>
      <c r="C197" s="46" t="s">
        <v>1152</v>
      </c>
      <c r="D197" s="46" t="s">
        <v>1153</v>
      </c>
    </row>
    <row r="198" spans="1:4">
      <c r="A198" s="554">
        <v>197</v>
      </c>
      <c r="B198" s="46" t="s">
        <v>1142</v>
      </c>
      <c r="C198" s="46" t="s">
        <v>1004</v>
      </c>
      <c r="D198" s="46" t="s">
        <v>1154</v>
      </c>
    </row>
    <row r="199" spans="1:4">
      <c r="A199" s="554">
        <v>198</v>
      </c>
      <c r="B199" s="46" t="s">
        <v>1142</v>
      </c>
      <c r="C199" s="46" t="s">
        <v>1155</v>
      </c>
      <c r="D199" s="46" t="s">
        <v>1156</v>
      </c>
    </row>
    <row r="200" spans="1:4">
      <c r="A200" s="554">
        <v>199</v>
      </c>
      <c r="B200" s="46" t="s">
        <v>1142</v>
      </c>
      <c r="C200" s="46" t="s">
        <v>970</v>
      </c>
      <c r="D200" s="46" t="s">
        <v>1157</v>
      </c>
    </row>
    <row r="201" spans="1:4">
      <c r="A201" s="554">
        <v>200</v>
      </c>
      <c r="B201" s="46" t="s">
        <v>1142</v>
      </c>
      <c r="C201" s="46" t="s">
        <v>1142</v>
      </c>
      <c r="D201" s="46" t="s">
        <v>1143</v>
      </c>
    </row>
    <row r="202" spans="1:4">
      <c r="A202" s="554">
        <v>201</v>
      </c>
      <c r="B202" s="46" t="s">
        <v>1142</v>
      </c>
      <c r="C202" s="46" t="s">
        <v>1158</v>
      </c>
      <c r="D202" s="46" t="s">
        <v>1159</v>
      </c>
    </row>
    <row r="203" spans="1:4">
      <c r="A203" s="554">
        <v>202</v>
      </c>
      <c r="B203" s="46" t="s">
        <v>1142</v>
      </c>
      <c r="C203" s="46" t="s">
        <v>1160</v>
      </c>
      <c r="D203" s="46" t="s">
        <v>1161</v>
      </c>
    </row>
    <row r="204" spans="1:4">
      <c r="A204" s="554">
        <v>203</v>
      </c>
      <c r="B204" s="46" t="s">
        <v>1142</v>
      </c>
      <c r="C204" s="46" t="s">
        <v>1162</v>
      </c>
      <c r="D204" s="46" t="s">
        <v>1163</v>
      </c>
    </row>
    <row r="205" spans="1:4">
      <c r="A205" s="554">
        <v>204</v>
      </c>
      <c r="B205" s="46" t="s">
        <v>1142</v>
      </c>
      <c r="C205" s="46" t="s">
        <v>1164</v>
      </c>
      <c r="D205" s="46" t="s">
        <v>1165</v>
      </c>
    </row>
    <row r="206" spans="1:4">
      <c r="A206" s="554">
        <v>205</v>
      </c>
      <c r="B206" s="46" t="s">
        <v>1142</v>
      </c>
      <c r="C206" s="46" t="s">
        <v>1166</v>
      </c>
      <c r="D206" s="46" t="s">
        <v>1167</v>
      </c>
    </row>
    <row r="207" spans="1:4">
      <c r="A207" s="554">
        <v>206</v>
      </c>
      <c r="B207" s="46" t="s">
        <v>1142</v>
      </c>
      <c r="C207" s="46" t="s">
        <v>1168</v>
      </c>
      <c r="D207" s="46" t="s">
        <v>1169</v>
      </c>
    </row>
    <row r="208" spans="1:4">
      <c r="A208" s="554">
        <v>207</v>
      </c>
      <c r="B208" s="46" t="s">
        <v>1142</v>
      </c>
      <c r="C208" s="46" t="s">
        <v>1170</v>
      </c>
      <c r="D208" s="46" t="s">
        <v>1171</v>
      </c>
    </row>
    <row r="209" spans="1:4">
      <c r="A209" s="554">
        <v>208</v>
      </c>
      <c r="B209" s="46" t="s">
        <v>1172</v>
      </c>
      <c r="C209" s="46" t="s">
        <v>1174</v>
      </c>
      <c r="D209" s="46" t="s">
        <v>1175</v>
      </c>
    </row>
    <row r="210" spans="1:4">
      <c r="A210" s="554">
        <v>209</v>
      </c>
      <c r="B210" s="46" t="s">
        <v>1172</v>
      </c>
      <c r="C210" s="46" t="s">
        <v>1172</v>
      </c>
      <c r="D210" s="46" t="s">
        <v>1173</v>
      </c>
    </row>
    <row r="211" spans="1:4">
      <c r="A211" s="554">
        <v>210</v>
      </c>
      <c r="B211" s="46" t="s">
        <v>1172</v>
      </c>
      <c r="C211" s="46" t="s">
        <v>1176</v>
      </c>
      <c r="D211" s="46" t="s">
        <v>1177</v>
      </c>
    </row>
    <row r="212" spans="1:4">
      <c r="A212" s="554">
        <v>211</v>
      </c>
      <c r="B212" s="46" t="s">
        <v>1172</v>
      </c>
      <c r="C212" s="46" t="s">
        <v>1178</v>
      </c>
      <c r="D212" s="46" t="s">
        <v>1179</v>
      </c>
    </row>
    <row r="213" spans="1:4">
      <c r="A213" s="554">
        <v>212</v>
      </c>
      <c r="B213" s="46" t="s">
        <v>1180</v>
      </c>
      <c r="C213" s="46" t="s">
        <v>1182</v>
      </c>
      <c r="D213" s="46" t="s">
        <v>1183</v>
      </c>
    </row>
    <row r="214" spans="1:4">
      <c r="A214" s="554">
        <v>213</v>
      </c>
      <c r="B214" s="46" t="s">
        <v>1180</v>
      </c>
      <c r="C214" s="46" t="s">
        <v>1184</v>
      </c>
      <c r="D214" s="46" t="s">
        <v>1185</v>
      </c>
    </row>
    <row r="215" spans="1:4">
      <c r="A215" s="554">
        <v>214</v>
      </c>
      <c r="B215" s="46" t="s">
        <v>1180</v>
      </c>
      <c r="C215" s="46" t="s">
        <v>1186</v>
      </c>
      <c r="D215" s="46" t="s">
        <v>1187</v>
      </c>
    </row>
    <row r="216" spans="1:4">
      <c r="A216" s="554">
        <v>215</v>
      </c>
      <c r="B216" s="46" t="s">
        <v>1180</v>
      </c>
      <c r="C216" s="46" t="s">
        <v>1188</v>
      </c>
      <c r="D216" s="46" t="s">
        <v>1189</v>
      </c>
    </row>
    <row r="217" spans="1:4">
      <c r="A217" s="554">
        <v>216</v>
      </c>
      <c r="B217" s="46" t="s">
        <v>1180</v>
      </c>
      <c r="C217" s="46" t="s">
        <v>1190</v>
      </c>
      <c r="D217" s="46" t="s">
        <v>1191</v>
      </c>
    </row>
    <row r="218" spans="1:4">
      <c r="A218" s="554">
        <v>217</v>
      </c>
      <c r="B218" s="46" t="s">
        <v>1180</v>
      </c>
      <c r="C218" s="46" t="s">
        <v>1180</v>
      </c>
      <c r="D218" s="46" t="s">
        <v>1181</v>
      </c>
    </row>
    <row r="219" spans="1:4">
      <c r="A219" s="554">
        <v>218</v>
      </c>
      <c r="B219" s="46" t="s">
        <v>1180</v>
      </c>
      <c r="C219" s="46" t="s">
        <v>1192</v>
      </c>
      <c r="D219" s="46" t="s">
        <v>1193</v>
      </c>
    </row>
    <row r="220" spans="1:4">
      <c r="A220" s="554">
        <v>219</v>
      </c>
      <c r="B220" s="46" t="s">
        <v>1180</v>
      </c>
      <c r="C220" s="46" t="s">
        <v>1194</v>
      </c>
      <c r="D220" s="46" t="s">
        <v>1195</v>
      </c>
    </row>
    <row r="221" spans="1:4">
      <c r="A221" s="554">
        <v>220</v>
      </c>
      <c r="B221" s="46" t="s">
        <v>1180</v>
      </c>
      <c r="C221" s="46" t="s">
        <v>1196</v>
      </c>
      <c r="D221" s="46" t="s">
        <v>1197</v>
      </c>
    </row>
    <row r="222" spans="1:4">
      <c r="A222" s="554">
        <v>221</v>
      </c>
      <c r="B222" s="46" t="s">
        <v>1180</v>
      </c>
      <c r="C222" s="46" t="s">
        <v>1198</v>
      </c>
      <c r="D222" s="46" t="s">
        <v>1199</v>
      </c>
    </row>
    <row r="223" spans="1:4">
      <c r="A223" s="554">
        <v>222</v>
      </c>
      <c r="B223" s="46" t="s">
        <v>1200</v>
      </c>
      <c r="C223" s="46" t="s">
        <v>1202</v>
      </c>
      <c r="D223" s="46" t="s">
        <v>1203</v>
      </c>
    </row>
    <row r="224" spans="1:4">
      <c r="A224" s="554">
        <v>223</v>
      </c>
      <c r="B224" s="46" t="s">
        <v>1200</v>
      </c>
      <c r="C224" s="46" t="s">
        <v>1204</v>
      </c>
      <c r="D224" s="46" t="s">
        <v>1205</v>
      </c>
    </row>
    <row r="225" spans="1:4">
      <c r="A225" s="554">
        <v>224</v>
      </c>
      <c r="B225" s="46" t="s">
        <v>1200</v>
      </c>
      <c r="C225" s="46" t="s">
        <v>1206</v>
      </c>
      <c r="D225" s="46" t="s">
        <v>1207</v>
      </c>
    </row>
    <row r="226" spans="1:4">
      <c r="A226" s="554">
        <v>225</v>
      </c>
      <c r="B226" s="46" t="s">
        <v>1200</v>
      </c>
      <c r="C226" s="46" t="s">
        <v>1208</v>
      </c>
      <c r="D226" s="46" t="s">
        <v>1209</v>
      </c>
    </row>
    <row r="227" spans="1:4">
      <c r="A227" s="554">
        <v>226</v>
      </c>
      <c r="B227" s="46" t="s">
        <v>1200</v>
      </c>
      <c r="C227" s="46" t="s">
        <v>1210</v>
      </c>
      <c r="D227" s="46" t="s">
        <v>1211</v>
      </c>
    </row>
    <row r="228" spans="1:4">
      <c r="A228" s="554">
        <v>227</v>
      </c>
      <c r="B228" s="46" t="s">
        <v>1200</v>
      </c>
      <c r="C228" s="46" t="s">
        <v>1200</v>
      </c>
      <c r="D228" s="46" t="s">
        <v>1201</v>
      </c>
    </row>
    <row r="229" spans="1:4">
      <c r="A229" s="554">
        <v>228</v>
      </c>
      <c r="B229" s="46" t="s">
        <v>1200</v>
      </c>
      <c r="C229" s="46" t="s">
        <v>1212</v>
      </c>
      <c r="D229" s="46" t="s">
        <v>1213</v>
      </c>
    </row>
    <row r="230" spans="1:4">
      <c r="A230" s="554">
        <v>229</v>
      </c>
      <c r="B230" s="46" t="s">
        <v>1200</v>
      </c>
      <c r="C230" s="46" t="s">
        <v>1214</v>
      </c>
      <c r="D230" s="46" t="s">
        <v>1215</v>
      </c>
    </row>
    <row r="231" spans="1:4">
      <c r="A231" s="554">
        <v>230</v>
      </c>
      <c r="B231" s="46" t="s">
        <v>1200</v>
      </c>
      <c r="C231" s="46" t="s">
        <v>1216</v>
      </c>
      <c r="D231" s="46" t="s">
        <v>1217</v>
      </c>
    </row>
    <row r="232" spans="1:4">
      <c r="A232" s="554">
        <v>231</v>
      </c>
      <c r="B232" s="46" t="s">
        <v>1218</v>
      </c>
      <c r="C232" s="46" t="s">
        <v>1220</v>
      </c>
      <c r="D232" s="46" t="s">
        <v>1221</v>
      </c>
    </row>
    <row r="233" spans="1:4">
      <c r="A233" s="554">
        <v>232</v>
      </c>
      <c r="B233" s="46" t="s">
        <v>1218</v>
      </c>
      <c r="C233" s="46" t="s">
        <v>1222</v>
      </c>
      <c r="D233" s="46" t="s">
        <v>1223</v>
      </c>
    </row>
    <row r="234" spans="1:4">
      <c r="A234" s="554">
        <v>233</v>
      </c>
      <c r="B234" s="46" t="s">
        <v>1218</v>
      </c>
      <c r="C234" s="46" t="s">
        <v>1224</v>
      </c>
      <c r="D234" s="46" t="s">
        <v>1225</v>
      </c>
    </row>
    <row r="235" spans="1:4">
      <c r="A235" s="554">
        <v>234</v>
      </c>
      <c r="B235" s="46" t="s">
        <v>1218</v>
      </c>
      <c r="C235" s="46" t="s">
        <v>1226</v>
      </c>
      <c r="D235" s="46" t="s">
        <v>1227</v>
      </c>
    </row>
    <row r="236" spans="1:4">
      <c r="A236" s="554">
        <v>235</v>
      </c>
      <c r="B236" s="46" t="s">
        <v>1218</v>
      </c>
      <c r="C236" s="46" t="s">
        <v>1228</v>
      </c>
      <c r="D236" s="46" t="s">
        <v>1229</v>
      </c>
    </row>
    <row r="237" spans="1:4">
      <c r="A237" s="554">
        <v>236</v>
      </c>
      <c r="B237" s="46" t="s">
        <v>1218</v>
      </c>
      <c r="C237" s="46" t="s">
        <v>1230</v>
      </c>
      <c r="D237" s="46" t="s">
        <v>1231</v>
      </c>
    </row>
    <row r="238" spans="1:4">
      <c r="A238" s="554">
        <v>237</v>
      </c>
      <c r="B238" s="46" t="s">
        <v>1218</v>
      </c>
      <c r="C238" s="46" t="s">
        <v>1218</v>
      </c>
      <c r="D238" s="46" t="s">
        <v>1219</v>
      </c>
    </row>
    <row r="239" spans="1:4">
      <c r="A239" s="554">
        <v>238</v>
      </c>
      <c r="B239" s="46" t="s">
        <v>1218</v>
      </c>
      <c r="C239" s="46" t="s">
        <v>1232</v>
      </c>
      <c r="D239" s="46" t="s">
        <v>1233</v>
      </c>
    </row>
    <row r="240" spans="1:4">
      <c r="A240" s="554">
        <v>239</v>
      </c>
      <c r="B240" s="46" t="s">
        <v>1218</v>
      </c>
      <c r="C240" s="46" t="s">
        <v>1234</v>
      </c>
      <c r="D240" s="46" t="s">
        <v>1235</v>
      </c>
    </row>
    <row r="241" spans="1:4">
      <c r="A241" s="554">
        <v>240</v>
      </c>
      <c r="B241" s="46" t="s">
        <v>1218</v>
      </c>
      <c r="C241" s="46" t="s">
        <v>1118</v>
      </c>
      <c r="D241" s="46" t="s">
        <v>1236</v>
      </c>
    </row>
    <row r="242" spans="1:4">
      <c r="A242" s="554">
        <v>241</v>
      </c>
      <c r="B242" s="46" t="s">
        <v>1218</v>
      </c>
      <c r="C242" s="46" t="s">
        <v>1237</v>
      </c>
      <c r="D242" s="46" t="s">
        <v>1238</v>
      </c>
    </row>
    <row r="243" spans="1:4">
      <c r="A243" s="554">
        <v>242</v>
      </c>
      <c r="B243" s="46" t="s">
        <v>1218</v>
      </c>
      <c r="C243" s="46" t="s">
        <v>1239</v>
      </c>
      <c r="D243" s="46" t="s">
        <v>1240</v>
      </c>
    </row>
    <row r="244" spans="1:4">
      <c r="A244" s="554">
        <v>243</v>
      </c>
      <c r="B244" s="46" t="s">
        <v>1218</v>
      </c>
      <c r="C244" s="46" t="s">
        <v>1241</v>
      </c>
      <c r="D244" s="46" t="s">
        <v>1242</v>
      </c>
    </row>
    <row r="245" spans="1:4">
      <c r="A245" s="554">
        <v>244</v>
      </c>
      <c r="B245" s="46" t="s">
        <v>1218</v>
      </c>
      <c r="C245" s="46" t="s">
        <v>1243</v>
      </c>
      <c r="D245" s="46" t="s">
        <v>1244</v>
      </c>
    </row>
    <row r="246" spans="1:4">
      <c r="A246" s="554">
        <v>245</v>
      </c>
      <c r="B246" s="46" t="s">
        <v>1245</v>
      </c>
      <c r="C246" s="46" t="s">
        <v>1247</v>
      </c>
      <c r="D246" s="46" t="s">
        <v>1248</v>
      </c>
    </row>
    <row r="247" spans="1:4">
      <c r="A247" s="554">
        <v>246</v>
      </c>
      <c r="B247" s="46" t="s">
        <v>1245</v>
      </c>
      <c r="C247" s="46" t="s">
        <v>1249</v>
      </c>
      <c r="D247" s="46" t="s">
        <v>1250</v>
      </c>
    </row>
    <row r="248" spans="1:4">
      <c r="A248" s="554">
        <v>247</v>
      </c>
      <c r="B248" s="46" t="s">
        <v>1245</v>
      </c>
      <c r="C248" s="46" t="s">
        <v>1245</v>
      </c>
      <c r="D248" s="46" t="s">
        <v>1246</v>
      </c>
    </row>
    <row r="249" spans="1:4">
      <c r="A249" s="554">
        <v>248</v>
      </c>
      <c r="B249" s="46" t="s">
        <v>1245</v>
      </c>
      <c r="C249" s="46" t="s">
        <v>1251</v>
      </c>
      <c r="D249" s="46" t="s">
        <v>1252</v>
      </c>
    </row>
    <row r="250" spans="1:4">
      <c r="A250" s="554">
        <v>249</v>
      </c>
      <c r="B250" s="46" t="s">
        <v>1245</v>
      </c>
      <c r="C250" s="46" t="s">
        <v>1253</v>
      </c>
      <c r="D250" s="46" t="s">
        <v>1254</v>
      </c>
    </row>
    <row r="251" spans="1:4">
      <c r="A251" s="554">
        <v>250</v>
      </c>
      <c r="B251" s="46" t="s">
        <v>1245</v>
      </c>
      <c r="C251" s="46" t="s">
        <v>1255</v>
      </c>
      <c r="D251" s="46" t="s">
        <v>1256</v>
      </c>
    </row>
    <row r="252" spans="1:4">
      <c r="A252" s="554">
        <v>251</v>
      </c>
      <c r="B252" s="46" t="s">
        <v>1245</v>
      </c>
      <c r="C252" s="46" t="s">
        <v>1257</v>
      </c>
      <c r="D252" s="46" t="s">
        <v>1258</v>
      </c>
    </row>
    <row r="253" spans="1:4">
      <c r="A253" s="554">
        <v>252</v>
      </c>
      <c r="B253" s="46" t="s">
        <v>1245</v>
      </c>
      <c r="C253" s="46" t="s">
        <v>1259</v>
      </c>
      <c r="D253" s="46" t="s">
        <v>1260</v>
      </c>
    </row>
    <row r="254" spans="1:4">
      <c r="A254" s="554">
        <v>253</v>
      </c>
      <c r="B254" s="46" t="s">
        <v>1261</v>
      </c>
      <c r="C254" s="46" t="s">
        <v>1263</v>
      </c>
      <c r="D254" s="46" t="s">
        <v>1264</v>
      </c>
    </row>
    <row r="255" spans="1:4">
      <c r="A255" s="554">
        <v>254</v>
      </c>
      <c r="B255" s="46" t="s">
        <v>1261</v>
      </c>
      <c r="C255" s="46" t="s">
        <v>1265</v>
      </c>
      <c r="D255" s="46" t="s">
        <v>1266</v>
      </c>
    </row>
    <row r="256" spans="1:4">
      <c r="A256" s="554">
        <v>255</v>
      </c>
      <c r="B256" s="46" t="s">
        <v>1261</v>
      </c>
      <c r="C256" s="46" t="s">
        <v>1267</v>
      </c>
      <c r="D256" s="46" t="s">
        <v>1268</v>
      </c>
    </row>
    <row r="257" spans="1:4">
      <c r="A257" s="554">
        <v>256</v>
      </c>
      <c r="B257" s="46" t="s">
        <v>1261</v>
      </c>
      <c r="C257" s="46" t="s">
        <v>1269</v>
      </c>
      <c r="D257" s="46" t="s">
        <v>1270</v>
      </c>
    </row>
    <row r="258" spans="1:4">
      <c r="A258" s="554">
        <v>257</v>
      </c>
      <c r="B258" s="46" t="s">
        <v>1261</v>
      </c>
      <c r="C258" s="46" t="s">
        <v>1271</v>
      </c>
      <c r="D258" s="46" t="s">
        <v>1272</v>
      </c>
    </row>
    <row r="259" spans="1:4">
      <c r="A259" s="554">
        <v>258</v>
      </c>
      <c r="B259" s="46" t="s">
        <v>1261</v>
      </c>
      <c r="C259" s="46" t="s">
        <v>1273</v>
      </c>
      <c r="D259" s="46" t="s">
        <v>1274</v>
      </c>
    </row>
    <row r="260" spans="1:4">
      <c r="A260" s="554">
        <v>259</v>
      </c>
      <c r="B260" s="46" t="s">
        <v>1261</v>
      </c>
      <c r="C260" s="46" t="s">
        <v>1261</v>
      </c>
      <c r="D260" s="46" t="s">
        <v>1262</v>
      </c>
    </row>
    <row r="261" spans="1:4">
      <c r="A261" s="554">
        <v>260</v>
      </c>
      <c r="B261" s="46" t="s">
        <v>1261</v>
      </c>
      <c r="C261" s="46" t="s">
        <v>1275</v>
      </c>
      <c r="D261" s="46" t="s">
        <v>1276</v>
      </c>
    </row>
    <row r="262" spans="1:4">
      <c r="A262" s="554">
        <v>261</v>
      </c>
      <c r="B262" s="46" t="s">
        <v>1261</v>
      </c>
      <c r="C262" s="46" t="s">
        <v>1277</v>
      </c>
      <c r="D262" s="46" t="s">
        <v>1278</v>
      </c>
    </row>
    <row r="263" spans="1:4">
      <c r="A263" s="554">
        <v>262</v>
      </c>
      <c r="B263" s="46" t="s">
        <v>1261</v>
      </c>
      <c r="C263" s="46" t="s">
        <v>1279</v>
      </c>
      <c r="D263" s="46" t="s">
        <v>1280</v>
      </c>
    </row>
    <row r="264" spans="1:4">
      <c r="A264" s="554">
        <v>263</v>
      </c>
      <c r="B264" s="46" t="s">
        <v>1281</v>
      </c>
      <c r="C264" s="46" t="s">
        <v>1283</v>
      </c>
      <c r="D264" s="46" t="s">
        <v>1284</v>
      </c>
    </row>
    <row r="265" spans="1:4">
      <c r="A265" s="554">
        <v>264</v>
      </c>
      <c r="B265" s="46" t="s">
        <v>1281</v>
      </c>
      <c r="C265" s="46" t="s">
        <v>1067</v>
      </c>
      <c r="D265" s="46" t="s">
        <v>1285</v>
      </c>
    </row>
    <row r="266" spans="1:4">
      <c r="A266" s="554">
        <v>265</v>
      </c>
      <c r="B266" s="46" t="s">
        <v>1281</v>
      </c>
      <c r="C266" s="46" t="s">
        <v>1286</v>
      </c>
      <c r="D266" s="46" t="s">
        <v>1287</v>
      </c>
    </row>
    <row r="267" spans="1:4">
      <c r="A267" s="554">
        <v>266</v>
      </c>
      <c r="B267" s="46" t="s">
        <v>1281</v>
      </c>
      <c r="C267" s="46" t="s">
        <v>1288</v>
      </c>
      <c r="D267" s="46" t="s">
        <v>1289</v>
      </c>
    </row>
    <row r="268" spans="1:4">
      <c r="A268" s="554">
        <v>267</v>
      </c>
      <c r="B268" s="46" t="s">
        <v>1281</v>
      </c>
      <c r="C268" s="46" t="s">
        <v>1281</v>
      </c>
      <c r="D268" s="46" t="s">
        <v>1282</v>
      </c>
    </row>
    <row r="269" spans="1:4">
      <c r="A269" s="554">
        <v>268</v>
      </c>
      <c r="B269" s="46" t="s">
        <v>1281</v>
      </c>
      <c r="C269" s="46" t="s">
        <v>1290</v>
      </c>
      <c r="D269" s="46" t="s">
        <v>1291</v>
      </c>
    </row>
    <row r="270" spans="1:4">
      <c r="A270" s="554">
        <v>269</v>
      </c>
      <c r="B270" s="46" t="s">
        <v>1281</v>
      </c>
      <c r="C270" s="46" t="s">
        <v>1292</v>
      </c>
      <c r="D270" s="46" t="s">
        <v>1293</v>
      </c>
    </row>
    <row r="271" spans="1:4">
      <c r="A271" s="554">
        <v>270</v>
      </c>
      <c r="B271" s="46" t="s">
        <v>1281</v>
      </c>
      <c r="C271" s="46" t="s">
        <v>1294</v>
      </c>
      <c r="D271" s="46" t="s">
        <v>1295</v>
      </c>
    </row>
    <row r="272" spans="1:4">
      <c r="A272" s="554">
        <v>271</v>
      </c>
      <c r="B272" s="46" t="s">
        <v>1296</v>
      </c>
      <c r="C272" s="46" t="s">
        <v>1298</v>
      </c>
      <c r="D272" s="46" t="s">
        <v>1299</v>
      </c>
    </row>
    <row r="273" spans="1:4">
      <c r="A273" s="554">
        <v>272</v>
      </c>
      <c r="B273" s="46" t="s">
        <v>1296</v>
      </c>
      <c r="C273" s="46" t="s">
        <v>1300</v>
      </c>
      <c r="D273" s="46" t="s">
        <v>1301</v>
      </c>
    </row>
    <row r="274" spans="1:4">
      <c r="A274" s="554">
        <v>273</v>
      </c>
      <c r="B274" s="46" t="s">
        <v>1296</v>
      </c>
      <c r="C274" s="46" t="s">
        <v>1302</v>
      </c>
      <c r="D274" s="46" t="s">
        <v>1303</v>
      </c>
    </row>
    <row r="275" spans="1:4">
      <c r="A275" s="554">
        <v>274</v>
      </c>
      <c r="B275" s="46" t="s">
        <v>1296</v>
      </c>
      <c r="C275" s="46" t="s">
        <v>1304</v>
      </c>
      <c r="D275" s="46" t="s">
        <v>1305</v>
      </c>
    </row>
    <row r="276" spans="1:4">
      <c r="A276" s="554">
        <v>275</v>
      </c>
      <c r="B276" s="46" t="s">
        <v>1296</v>
      </c>
      <c r="C276" s="46" t="s">
        <v>1306</v>
      </c>
      <c r="D276" s="46" t="s">
        <v>1307</v>
      </c>
    </row>
    <row r="277" spans="1:4">
      <c r="A277" s="554">
        <v>276</v>
      </c>
      <c r="B277" s="46" t="s">
        <v>1296</v>
      </c>
      <c r="C277" s="46" t="s">
        <v>1308</v>
      </c>
      <c r="D277" s="46" t="s">
        <v>1309</v>
      </c>
    </row>
    <row r="278" spans="1:4">
      <c r="A278" s="554">
        <v>277</v>
      </c>
      <c r="B278" s="46" t="s">
        <v>1296</v>
      </c>
      <c r="C278" s="46" t="s">
        <v>1296</v>
      </c>
      <c r="D278" s="46" t="s">
        <v>1297</v>
      </c>
    </row>
    <row r="279" spans="1:4">
      <c r="A279" s="554">
        <v>278</v>
      </c>
      <c r="B279" s="46" t="s">
        <v>1296</v>
      </c>
      <c r="C279" s="46" t="s">
        <v>1136</v>
      </c>
      <c r="D279" s="46" t="s">
        <v>1310</v>
      </c>
    </row>
    <row r="280" spans="1:4">
      <c r="A280" s="554">
        <v>279</v>
      </c>
      <c r="B280" s="46" t="s">
        <v>1296</v>
      </c>
      <c r="C280" s="46" t="s">
        <v>1311</v>
      </c>
      <c r="D280" s="46" t="s">
        <v>1312</v>
      </c>
    </row>
    <row r="281" spans="1:4">
      <c r="A281" s="554">
        <v>280</v>
      </c>
      <c r="B281" s="46" t="s">
        <v>1296</v>
      </c>
      <c r="C281" s="46" t="s">
        <v>1313</v>
      </c>
      <c r="D281" s="46" t="s">
        <v>1314</v>
      </c>
    </row>
    <row r="282" spans="1:4">
      <c r="A282" s="554">
        <v>281</v>
      </c>
      <c r="B282" s="46" t="s">
        <v>1296</v>
      </c>
      <c r="C282" s="46" t="s">
        <v>1315</v>
      </c>
      <c r="D282" s="46" t="s">
        <v>1316</v>
      </c>
    </row>
    <row r="283" spans="1:4">
      <c r="A283" s="554">
        <v>282</v>
      </c>
      <c r="B283" s="46" t="s">
        <v>1296</v>
      </c>
      <c r="C283" s="46" t="s">
        <v>1317</v>
      </c>
      <c r="D283" s="46" t="s">
        <v>1318</v>
      </c>
    </row>
    <row r="284" spans="1:4">
      <c r="A284" s="554">
        <v>283</v>
      </c>
      <c r="B284" s="46" t="s">
        <v>1296</v>
      </c>
      <c r="C284" s="46" t="s">
        <v>1319</v>
      </c>
      <c r="D284" s="46" t="s">
        <v>1320</v>
      </c>
    </row>
    <row r="285" spans="1:4">
      <c r="A285" s="554">
        <v>284</v>
      </c>
      <c r="B285" s="46" t="s">
        <v>1296</v>
      </c>
      <c r="C285" s="46" t="s">
        <v>1321</v>
      </c>
      <c r="D285" s="46" t="s">
        <v>1322</v>
      </c>
    </row>
    <row r="286" spans="1:4">
      <c r="A286" s="554">
        <v>285</v>
      </c>
      <c r="B286" s="46" t="s">
        <v>1296</v>
      </c>
      <c r="C286" s="46" t="s">
        <v>1323</v>
      </c>
      <c r="D286" s="46" t="s">
        <v>1324</v>
      </c>
    </row>
    <row r="287" spans="1:4">
      <c r="A287" s="554">
        <v>286</v>
      </c>
      <c r="B287" s="46" t="s">
        <v>1296</v>
      </c>
      <c r="C287" s="46" t="s">
        <v>1325</v>
      </c>
      <c r="D287" s="46" t="s">
        <v>1326</v>
      </c>
    </row>
    <row r="288" spans="1:4">
      <c r="A288" s="554">
        <v>287</v>
      </c>
      <c r="B288" s="46" t="s">
        <v>1296</v>
      </c>
      <c r="C288" s="46" t="s">
        <v>1327</v>
      </c>
      <c r="D288" s="46" t="s">
        <v>1328</v>
      </c>
    </row>
    <row r="289" spans="1:4">
      <c r="A289" s="554">
        <v>288</v>
      </c>
      <c r="B289" s="46" t="s">
        <v>1296</v>
      </c>
      <c r="C289" s="46" t="s">
        <v>1329</v>
      </c>
      <c r="D289" s="46" t="s">
        <v>1330</v>
      </c>
    </row>
    <row r="290" spans="1:4">
      <c r="A290" s="554">
        <v>289</v>
      </c>
      <c r="B290" s="46" t="s">
        <v>1296</v>
      </c>
      <c r="C290" s="46" t="s">
        <v>1331</v>
      </c>
      <c r="D290" s="46" t="s">
        <v>1332</v>
      </c>
    </row>
    <row r="291" spans="1:4">
      <c r="A291" s="554">
        <v>290</v>
      </c>
      <c r="B291" s="46" t="s">
        <v>1333</v>
      </c>
      <c r="C291" s="46" t="s">
        <v>769</v>
      </c>
      <c r="D291" s="46" t="s">
        <v>1335</v>
      </c>
    </row>
    <row r="292" spans="1:4">
      <c r="A292" s="554">
        <v>291</v>
      </c>
      <c r="B292" s="46" t="s">
        <v>1333</v>
      </c>
      <c r="C292" s="46" t="s">
        <v>1202</v>
      </c>
      <c r="D292" s="46" t="s">
        <v>1336</v>
      </c>
    </row>
    <row r="293" spans="1:4">
      <c r="A293" s="554">
        <v>292</v>
      </c>
      <c r="B293" s="46" t="s">
        <v>1333</v>
      </c>
      <c r="C293" s="46" t="s">
        <v>1337</v>
      </c>
      <c r="D293" s="46" t="s">
        <v>1338</v>
      </c>
    </row>
    <row r="294" spans="1:4">
      <c r="A294" s="554">
        <v>293</v>
      </c>
      <c r="B294" s="46" t="s">
        <v>1333</v>
      </c>
      <c r="C294" s="46" t="s">
        <v>1339</v>
      </c>
      <c r="D294" s="46" t="s">
        <v>1340</v>
      </c>
    </row>
    <row r="295" spans="1:4">
      <c r="A295" s="554">
        <v>294</v>
      </c>
      <c r="B295" s="46" t="s">
        <v>1333</v>
      </c>
      <c r="C295" s="46" t="s">
        <v>1341</v>
      </c>
      <c r="D295" s="46" t="s">
        <v>1342</v>
      </c>
    </row>
    <row r="296" spans="1:4">
      <c r="A296" s="554">
        <v>295</v>
      </c>
      <c r="B296" s="46" t="s">
        <v>1333</v>
      </c>
      <c r="C296" s="46" t="s">
        <v>1333</v>
      </c>
      <c r="D296" s="46" t="s">
        <v>1334</v>
      </c>
    </row>
    <row r="297" spans="1:4">
      <c r="A297" s="554">
        <v>296</v>
      </c>
      <c r="B297" s="46" t="s">
        <v>1333</v>
      </c>
      <c r="C297" s="46" t="s">
        <v>1343</v>
      </c>
      <c r="D297" s="46" t="s">
        <v>1344</v>
      </c>
    </row>
    <row r="298" spans="1:4">
      <c r="A298" s="554">
        <v>297</v>
      </c>
      <c r="B298" s="46" t="s">
        <v>1333</v>
      </c>
      <c r="C298" s="46" t="s">
        <v>1345</v>
      </c>
      <c r="D298" s="46" t="s">
        <v>1346</v>
      </c>
    </row>
    <row r="299" spans="1:4">
      <c r="A299" s="554">
        <v>298</v>
      </c>
      <c r="B299" s="46" t="s">
        <v>1347</v>
      </c>
      <c r="C299" s="46" t="s">
        <v>1202</v>
      </c>
      <c r="D299" s="46" t="s">
        <v>1349</v>
      </c>
    </row>
    <row r="300" spans="1:4">
      <c r="A300" s="554">
        <v>299</v>
      </c>
      <c r="B300" s="46" t="s">
        <v>1347</v>
      </c>
      <c r="C300" s="46" t="s">
        <v>1350</v>
      </c>
      <c r="D300" s="46" t="s">
        <v>1351</v>
      </c>
    </row>
    <row r="301" spans="1:4">
      <c r="A301" s="554">
        <v>300</v>
      </c>
      <c r="B301" s="46" t="s">
        <v>1347</v>
      </c>
      <c r="C301" s="46" t="s">
        <v>1352</v>
      </c>
      <c r="D301" s="46" t="s">
        <v>1353</v>
      </c>
    </row>
    <row r="302" spans="1:4">
      <c r="A302" s="554">
        <v>301</v>
      </c>
      <c r="B302" s="46" t="s">
        <v>1347</v>
      </c>
      <c r="C302" s="46" t="s">
        <v>1354</v>
      </c>
      <c r="D302" s="46" t="s">
        <v>1355</v>
      </c>
    </row>
    <row r="303" spans="1:4">
      <c r="A303" s="554">
        <v>302</v>
      </c>
      <c r="B303" s="46" t="s">
        <v>1347</v>
      </c>
      <c r="C303" s="46" t="s">
        <v>1356</v>
      </c>
      <c r="D303" s="46" t="s">
        <v>1357</v>
      </c>
    </row>
    <row r="304" spans="1:4">
      <c r="A304" s="554">
        <v>303</v>
      </c>
      <c r="B304" s="46" t="s">
        <v>1347</v>
      </c>
      <c r="C304" s="46" t="s">
        <v>1358</v>
      </c>
      <c r="D304" s="46" t="s">
        <v>1359</v>
      </c>
    </row>
    <row r="305" spans="1:4">
      <c r="A305" s="554">
        <v>304</v>
      </c>
      <c r="B305" s="46" t="s">
        <v>1347</v>
      </c>
      <c r="C305" s="46" t="s">
        <v>881</v>
      </c>
      <c r="D305" s="46" t="s">
        <v>1360</v>
      </c>
    </row>
    <row r="306" spans="1:4">
      <c r="A306" s="554">
        <v>305</v>
      </c>
      <c r="B306" s="46" t="s">
        <v>1347</v>
      </c>
      <c r="C306" s="46" t="s">
        <v>1361</v>
      </c>
      <c r="D306" s="46" t="s">
        <v>1362</v>
      </c>
    </row>
    <row r="307" spans="1:4">
      <c r="A307" s="554">
        <v>306</v>
      </c>
      <c r="B307" s="46" t="s">
        <v>1347</v>
      </c>
      <c r="C307" s="46" t="s">
        <v>1363</v>
      </c>
      <c r="D307" s="46" t="s">
        <v>1364</v>
      </c>
    </row>
    <row r="308" spans="1:4">
      <c r="A308" s="554">
        <v>307</v>
      </c>
      <c r="B308" s="46" t="s">
        <v>1347</v>
      </c>
      <c r="C308" s="46" t="s">
        <v>1365</v>
      </c>
      <c r="D308" s="46" t="s">
        <v>1366</v>
      </c>
    </row>
    <row r="309" spans="1:4">
      <c r="A309" s="554">
        <v>308</v>
      </c>
      <c r="B309" s="46" t="s">
        <v>1347</v>
      </c>
      <c r="C309" s="46" t="s">
        <v>1367</v>
      </c>
      <c r="D309" s="46" t="s">
        <v>1368</v>
      </c>
    </row>
    <row r="310" spans="1:4">
      <c r="A310" s="554">
        <v>309</v>
      </c>
      <c r="B310" s="46" t="s">
        <v>1347</v>
      </c>
      <c r="C310" s="46" t="s">
        <v>1347</v>
      </c>
      <c r="D310" s="46" t="s">
        <v>1348</v>
      </c>
    </row>
    <row r="311" spans="1:4">
      <c r="A311" s="554">
        <v>310</v>
      </c>
      <c r="B311" s="46" t="s">
        <v>1347</v>
      </c>
      <c r="C311" s="46" t="s">
        <v>1369</v>
      </c>
      <c r="D311" s="46" t="s">
        <v>1370</v>
      </c>
    </row>
    <row r="312" spans="1:4">
      <c r="A312" s="554">
        <v>311</v>
      </c>
      <c r="B312" s="46" t="s">
        <v>1371</v>
      </c>
      <c r="C312" s="46" t="s">
        <v>1373</v>
      </c>
      <c r="D312" s="46" t="s">
        <v>1374</v>
      </c>
    </row>
    <row r="313" spans="1:4">
      <c r="A313" s="554">
        <v>312</v>
      </c>
      <c r="B313" s="46" t="s">
        <v>1371</v>
      </c>
      <c r="C313" s="46" t="s">
        <v>1026</v>
      </c>
      <c r="D313" s="46" t="s">
        <v>1375</v>
      </c>
    </row>
    <row r="314" spans="1:4">
      <c r="A314" s="554">
        <v>313</v>
      </c>
      <c r="B314" s="46" t="s">
        <v>1371</v>
      </c>
      <c r="C314" s="46" t="s">
        <v>1376</v>
      </c>
      <c r="D314" s="46" t="s">
        <v>1377</v>
      </c>
    </row>
    <row r="315" spans="1:4">
      <c r="A315" s="554">
        <v>314</v>
      </c>
      <c r="B315" s="46" t="s">
        <v>1371</v>
      </c>
      <c r="C315" s="46" t="s">
        <v>1049</v>
      </c>
      <c r="D315" s="46" t="s">
        <v>1378</v>
      </c>
    </row>
    <row r="316" spans="1:4">
      <c r="A316" s="554">
        <v>315</v>
      </c>
      <c r="B316" s="46" t="s">
        <v>1371</v>
      </c>
      <c r="C316" s="46" t="s">
        <v>1032</v>
      </c>
      <c r="D316" s="46" t="s">
        <v>1379</v>
      </c>
    </row>
    <row r="317" spans="1:4">
      <c r="A317" s="554">
        <v>316</v>
      </c>
      <c r="B317" s="46" t="s">
        <v>1371</v>
      </c>
      <c r="C317" s="46" t="s">
        <v>1380</v>
      </c>
      <c r="D317" s="46" t="s">
        <v>1381</v>
      </c>
    </row>
    <row r="318" spans="1:4">
      <c r="A318" s="554">
        <v>317</v>
      </c>
      <c r="B318" s="46" t="s">
        <v>1371</v>
      </c>
      <c r="C318" s="46" t="s">
        <v>1382</v>
      </c>
      <c r="D318" s="46" t="s">
        <v>1383</v>
      </c>
    </row>
    <row r="319" spans="1:4">
      <c r="A319" s="554">
        <v>318</v>
      </c>
      <c r="B319" s="46" t="s">
        <v>1371</v>
      </c>
      <c r="C319" s="46" t="s">
        <v>1384</v>
      </c>
      <c r="D319" s="46" t="s">
        <v>1385</v>
      </c>
    </row>
    <row r="320" spans="1:4">
      <c r="A320" s="554">
        <v>319</v>
      </c>
      <c r="B320" s="46" t="s">
        <v>1371</v>
      </c>
      <c r="C320" s="46" t="s">
        <v>1371</v>
      </c>
      <c r="D320" s="46" t="s">
        <v>1372</v>
      </c>
    </row>
    <row r="321" spans="1:4">
      <c r="A321" s="554">
        <v>320</v>
      </c>
      <c r="B321" s="46" t="s">
        <v>1371</v>
      </c>
      <c r="C321" s="46" t="s">
        <v>1255</v>
      </c>
      <c r="D321" s="46" t="s">
        <v>1386</v>
      </c>
    </row>
    <row r="322" spans="1:4">
      <c r="A322" s="554">
        <v>321</v>
      </c>
      <c r="B322" s="46" t="s">
        <v>1371</v>
      </c>
      <c r="C322" s="46" t="s">
        <v>1387</v>
      </c>
      <c r="D322" s="46" t="s">
        <v>1388</v>
      </c>
    </row>
    <row r="323" spans="1:4">
      <c r="A323" s="554">
        <v>322</v>
      </c>
      <c r="B323" s="46" t="s">
        <v>1371</v>
      </c>
      <c r="C323" s="46" t="s">
        <v>1162</v>
      </c>
      <c r="D323" s="46" t="s">
        <v>1389</v>
      </c>
    </row>
    <row r="324" spans="1:4">
      <c r="A324" s="554">
        <v>323</v>
      </c>
      <c r="B324" s="46" t="s">
        <v>1390</v>
      </c>
      <c r="C324" s="46" t="s">
        <v>1392</v>
      </c>
      <c r="D324" s="46" t="s">
        <v>1393</v>
      </c>
    </row>
    <row r="325" spans="1:4">
      <c r="A325" s="554">
        <v>324</v>
      </c>
      <c r="B325" s="46" t="s">
        <v>1390</v>
      </c>
      <c r="C325" s="46" t="s">
        <v>968</v>
      </c>
      <c r="D325" s="46" t="s">
        <v>1394</v>
      </c>
    </row>
    <row r="326" spans="1:4">
      <c r="A326" s="554">
        <v>325</v>
      </c>
      <c r="B326" s="46" t="s">
        <v>1390</v>
      </c>
      <c r="C326" s="46" t="s">
        <v>1395</v>
      </c>
      <c r="D326" s="46" t="s">
        <v>1396</v>
      </c>
    </row>
    <row r="327" spans="1:4">
      <c r="A327" s="554">
        <v>326</v>
      </c>
      <c r="B327" s="46" t="s">
        <v>1390</v>
      </c>
      <c r="C327" s="46" t="s">
        <v>1397</v>
      </c>
      <c r="D327" s="46" t="s">
        <v>1398</v>
      </c>
    </row>
    <row r="328" spans="1:4">
      <c r="A328" s="554">
        <v>327</v>
      </c>
      <c r="B328" s="46" t="s">
        <v>1390</v>
      </c>
      <c r="C328" s="46" t="s">
        <v>1399</v>
      </c>
      <c r="D328" s="46" t="s">
        <v>1400</v>
      </c>
    </row>
    <row r="329" spans="1:4">
      <c r="A329" s="554">
        <v>328</v>
      </c>
      <c r="B329" s="46" t="s">
        <v>1390</v>
      </c>
      <c r="C329" s="46" t="s">
        <v>1390</v>
      </c>
      <c r="D329" s="46" t="s">
        <v>1391</v>
      </c>
    </row>
    <row r="330" spans="1:4">
      <c r="A330" s="554">
        <v>329</v>
      </c>
      <c r="B330" s="46" t="s">
        <v>1390</v>
      </c>
      <c r="C330" s="46" t="s">
        <v>1401</v>
      </c>
      <c r="D330" s="46" t="s">
        <v>1402</v>
      </c>
    </row>
    <row r="331" spans="1:4">
      <c r="A331" s="554">
        <v>330</v>
      </c>
      <c r="B331" s="46" t="s">
        <v>1390</v>
      </c>
      <c r="C331" s="46" t="s">
        <v>1403</v>
      </c>
      <c r="D331" s="46" t="s">
        <v>1404</v>
      </c>
    </row>
    <row r="332" spans="1:4">
      <c r="A332" s="554">
        <v>331</v>
      </c>
      <c r="B332" s="46" t="s">
        <v>1390</v>
      </c>
      <c r="C332" s="46" t="s">
        <v>1405</v>
      </c>
      <c r="D332" s="46" t="s">
        <v>1406</v>
      </c>
    </row>
    <row r="333" spans="1:4">
      <c r="A333" s="554">
        <v>332</v>
      </c>
      <c r="B333" s="46" t="s">
        <v>1390</v>
      </c>
      <c r="C333" s="46" t="s">
        <v>1407</v>
      </c>
      <c r="D333" s="46" t="s">
        <v>1408</v>
      </c>
    </row>
    <row r="334" spans="1:4">
      <c r="A334" s="554">
        <v>333</v>
      </c>
      <c r="B334" s="46" t="s">
        <v>1409</v>
      </c>
      <c r="C334" s="46" t="s">
        <v>1411</v>
      </c>
      <c r="D334" s="46" t="s">
        <v>1412</v>
      </c>
    </row>
    <row r="335" spans="1:4">
      <c r="A335" s="554">
        <v>334</v>
      </c>
      <c r="B335" s="46" t="s">
        <v>1409</v>
      </c>
      <c r="C335" s="46" t="s">
        <v>1413</v>
      </c>
      <c r="D335" s="46" t="s">
        <v>1414</v>
      </c>
    </row>
    <row r="336" spans="1:4">
      <c r="A336" s="554">
        <v>335</v>
      </c>
      <c r="B336" s="46" t="s">
        <v>1409</v>
      </c>
      <c r="C336" s="46" t="s">
        <v>1415</v>
      </c>
      <c r="D336" s="46" t="s">
        <v>1416</v>
      </c>
    </row>
    <row r="337" spans="1:4">
      <c r="A337" s="554">
        <v>336</v>
      </c>
      <c r="B337" s="46" t="s">
        <v>1409</v>
      </c>
      <c r="C337" s="46" t="s">
        <v>1417</v>
      </c>
      <c r="D337" s="46" t="s">
        <v>1418</v>
      </c>
    </row>
    <row r="338" spans="1:4">
      <c r="A338" s="554">
        <v>337</v>
      </c>
      <c r="B338" s="46" t="s">
        <v>1409</v>
      </c>
      <c r="C338" s="46" t="s">
        <v>1136</v>
      </c>
      <c r="D338" s="46" t="s">
        <v>1419</v>
      </c>
    </row>
    <row r="339" spans="1:4">
      <c r="A339" s="554">
        <v>338</v>
      </c>
      <c r="B339" s="46" t="s">
        <v>1409</v>
      </c>
      <c r="C339" s="46" t="s">
        <v>1420</v>
      </c>
      <c r="D339" s="46" t="s">
        <v>1421</v>
      </c>
    </row>
    <row r="340" spans="1:4">
      <c r="A340" s="554">
        <v>339</v>
      </c>
      <c r="B340" s="46" t="s">
        <v>1409</v>
      </c>
      <c r="C340" s="46" t="s">
        <v>1422</v>
      </c>
      <c r="D340" s="46" t="s">
        <v>1423</v>
      </c>
    </row>
    <row r="341" spans="1:4">
      <c r="A341" s="554">
        <v>340</v>
      </c>
      <c r="B341" s="46" t="s">
        <v>1409</v>
      </c>
      <c r="C341" s="46" t="s">
        <v>1409</v>
      </c>
      <c r="D341" s="46" t="s">
        <v>1410</v>
      </c>
    </row>
    <row r="342" spans="1:4">
      <c r="A342" s="554">
        <v>341</v>
      </c>
      <c r="B342" s="46" t="s">
        <v>1409</v>
      </c>
      <c r="C342" s="46" t="s">
        <v>1424</v>
      </c>
      <c r="D342" s="46" t="s">
        <v>1425</v>
      </c>
    </row>
    <row r="343" spans="1:4">
      <c r="A343" s="554">
        <v>342</v>
      </c>
      <c r="B343" s="46" t="s">
        <v>1409</v>
      </c>
      <c r="C343" s="46" t="s">
        <v>1426</v>
      </c>
      <c r="D343" s="46" t="s">
        <v>1427</v>
      </c>
    </row>
    <row r="344" spans="1:4">
      <c r="A344" s="554">
        <v>343</v>
      </c>
      <c r="B344" s="46" t="s">
        <v>1409</v>
      </c>
      <c r="C344" s="46" t="s">
        <v>1428</v>
      </c>
      <c r="D344" s="46" t="s">
        <v>1429</v>
      </c>
    </row>
    <row r="345" spans="1:4">
      <c r="A345" s="554">
        <v>344</v>
      </c>
      <c r="B345" s="46" t="s">
        <v>1430</v>
      </c>
      <c r="C345" s="46" t="s">
        <v>1432</v>
      </c>
      <c r="D345" s="46" t="s">
        <v>1433</v>
      </c>
    </row>
    <row r="346" spans="1:4">
      <c r="A346" s="554">
        <v>345</v>
      </c>
      <c r="B346" s="46" t="s">
        <v>1430</v>
      </c>
      <c r="C346" s="46" t="s">
        <v>1434</v>
      </c>
      <c r="D346" s="46" t="s">
        <v>1435</v>
      </c>
    </row>
    <row r="347" spans="1:4">
      <c r="A347" s="554">
        <v>346</v>
      </c>
      <c r="B347" s="46" t="s">
        <v>1430</v>
      </c>
      <c r="C347" s="46" t="s">
        <v>1067</v>
      </c>
      <c r="D347" s="46" t="s">
        <v>1436</v>
      </c>
    </row>
    <row r="348" spans="1:4">
      <c r="A348" s="554">
        <v>347</v>
      </c>
      <c r="B348" s="46" t="s">
        <v>1430</v>
      </c>
      <c r="C348" s="46" t="s">
        <v>1116</v>
      </c>
      <c r="D348" s="46" t="s">
        <v>1437</v>
      </c>
    </row>
    <row r="349" spans="1:4">
      <c r="A349" s="554">
        <v>348</v>
      </c>
      <c r="B349" s="46" t="s">
        <v>1430</v>
      </c>
      <c r="C349" s="46" t="s">
        <v>1438</v>
      </c>
      <c r="D349" s="46" t="s">
        <v>1439</v>
      </c>
    </row>
    <row r="350" spans="1:4">
      <c r="A350" s="554">
        <v>349</v>
      </c>
      <c r="B350" s="46" t="s">
        <v>1430</v>
      </c>
      <c r="C350" s="46" t="s">
        <v>1440</v>
      </c>
      <c r="D350" s="46" t="s">
        <v>1441</v>
      </c>
    </row>
    <row r="351" spans="1:4">
      <c r="A351" s="554">
        <v>350</v>
      </c>
      <c r="B351" s="46" t="s">
        <v>1430</v>
      </c>
      <c r="C351" s="46" t="s">
        <v>1118</v>
      </c>
      <c r="D351" s="46" t="s">
        <v>1442</v>
      </c>
    </row>
    <row r="352" spans="1:4">
      <c r="A352" s="554">
        <v>351</v>
      </c>
      <c r="B352" s="46" t="s">
        <v>1430</v>
      </c>
      <c r="C352" s="46" t="s">
        <v>1443</v>
      </c>
      <c r="D352" s="46" t="s">
        <v>1444</v>
      </c>
    </row>
    <row r="353" spans="1:4">
      <c r="A353" s="554">
        <v>352</v>
      </c>
      <c r="B353" s="46" t="s">
        <v>1430</v>
      </c>
      <c r="C353" s="46" t="s">
        <v>1445</v>
      </c>
      <c r="D353" s="46" t="s">
        <v>1446</v>
      </c>
    </row>
    <row r="354" spans="1:4">
      <c r="A354" s="554">
        <v>353</v>
      </c>
      <c r="B354" s="46" t="s">
        <v>1430</v>
      </c>
      <c r="C354" s="46" t="s">
        <v>1430</v>
      </c>
      <c r="D354" s="46" t="s">
        <v>1431</v>
      </c>
    </row>
    <row r="355" spans="1:4">
      <c r="A355" s="554">
        <v>354</v>
      </c>
      <c r="B355" s="46" t="s">
        <v>1430</v>
      </c>
      <c r="C355" s="46" t="s">
        <v>1447</v>
      </c>
      <c r="D355" s="46" t="s">
        <v>1448</v>
      </c>
    </row>
    <row r="356" spans="1:4">
      <c r="A356" s="554">
        <v>355</v>
      </c>
      <c r="B356" s="46" t="s">
        <v>1449</v>
      </c>
      <c r="C356" s="46" t="s">
        <v>1451</v>
      </c>
      <c r="D356" s="46" t="s">
        <v>1452</v>
      </c>
    </row>
    <row r="357" spans="1:4">
      <c r="A357" s="554">
        <v>356</v>
      </c>
      <c r="B357" s="46" t="s">
        <v>1449</v>
      </c>
      <c r="C357" s="46" t="s">
        <v>1453</v>
      </c>
      <c r="D357" s="46" t="s">
        <v>1454</v>
      </c>
    </row>
    <row r="358" spans="1:4">
      <c r="A358" s="554">
        <v>357</v>
      </c>
      <c r="B358" s="46" t="s">
        <v>1449</v>
      </c>
      <c r="C358" s="46" t="s">
        <v>1455</v>
      </c>
      <c r="D358" s="46" t="s">
        <v>1456</v>
      </c>
    </row>
    <row r="359" spans="1:4">
      <c r="A359" s="554">
        <v>358</v>
      </c>
      <c r="B359" s="46" t="s">
        <v>1449</v>
      </c>
      <c r="C359" s="46" t="s">
        <v>1222</v>
      </c>
      <c r="D359" s="46" t="s">
        <v>1457</v>
      </c>
    </row>
    <row r="360" spans="1:4">
      <c r="A360" s="554">
        <v>359</v>
      </c>
      <c r="B360" s="46" t="s">
        <v>1449</v>
      </c>
      <c r="C360" s="46" t="s">
        <v>1053</v>
      </c>
      <c r="D360" s="46" t="s">
        <v>1458</v>
      </c>
    </row>
    <row r="361" spans="1:4">
      <c r="A361" s="554">
        <v>360</v>
      </c>
      <c r="B361" s="46" t="s">
        <v>1449</v>
      </c>
      <c r="C361" s="46" t="s">
        <v>1449</v>
      </c>
      <c r="D361" s="46" t="s">
        <v>1450</v>
      </c>
    </row>
    <row r="362" spans="1:4">
      <c r="A362" s="554">
        <v>361</v>
      </c>
      <c r="B362" s="46" t="s">
        <v>1449</v>
      </c>
      <c r="C362" s="46" t="s">
        <v>1459</v>
      </c>
      <c r="D362" s="46" t="s">
        <v>1460</v>
      </c>
    </row>
    <row r="363" spans="1:4">
      <c r="A363" s="554">
        <v>362</v>
      </c>
      <c r="B363" s="46" t="s">
        <v>1461</v>
      </c>
      <c r="C363" s="46" t="s">
        <v>1411</v>
      </c>
      <c r="D363" s="46" t="s">
        <v>1463</v>
      </c>
    </row>
    <row r="364" spans="1:4">
      <c r="A364" s="554">
        <v>363</v>
      </c>
      <c r="B364" s="46" t="s">
        <v>1461</v>
      </c>
      <c r="C364" s="46" t="s">
        <v>1464</v>
      </c>
      <c r="D364" s="46" t="s">
        <v>1465</v>
      </c>
    </row>
    <row r="365" spans="1:4">
      <c r="A365" s="554">
        <v>364</v>
      </c>
      <c r="B365" s="46" t="s">
        <v>1461</v>
      </c>
      <c r="C365" s="46" t="s">
        <v>1208</v>
      </c>
      <c r="D365" s="46" t="s">
        <v>1466</v>
      </c>
    </row>
    <row r="366" spans="1:4">
      <c r="A366" s="554">
        <v>365</v>
      </c>
      <c r="B366" s="46" t="s">
        <v>1461</v>
      </c>
      <c r="C366" s="46" t="s">
        <v>1467</v>
      </c>
      <c r="D366" s="46" t="s">
        <v>1468</v>
      </c>
    </row>
    <row r="367" spans="1:4">
      <c r="A367" s="554">
        <v>366</v>
      </c>
      <c r="B367" s="46" t="s">
        <v>1461</v>
      </c>
      <c r="C367" s="46" t="s">
        <v>1469</v>
      </c>
      <c r="D367" s="46" t="s">
        <v>1470</v>
      </c>
    </row>
    <row r="368" spans="1:4">
      <c r="A368" s="554">
        <v>367</v>
      </c>
      <c r="B368" s="46" t="s">
        <v>1461</v>
      </c>
      <c r="C368" s="46" t="s">
        <v>839</v>
      </c>
      <c r="D368" s="46" t="s">
        <v>1471</v>
      </c>
    </row>
    <row r="369" spans="1:4">
      <c r="A369" s="554">
        <v>368</v>
      </c>
      <c r="B369" s="46" t="s">
        <v>1461</v>
      </c>
      <c r="C369" s="46" t="s">
        <v>1472</v>
      </c>
      <c r="D369" s="46" t="s">
        <v>1473</v>
      </c>
    </row>
    <row r="370" spans="1:4">
      <c r="A370" s="554">
        <v>369</v>
      </c>
      <c r="B370" s="46" t="s">
        <v>1461</v>
      </c>
      <c r="C370" s="46" t="s">
        <v>1474</v>
      </c>
      <c r="D370" s="46" t="s">
        <v>1475</v>
      </c>
    </row>
    <row r="371" spans="1:4">
      <c r="A371" s="554">
        <v>370</v>
      </c>
      <c r="B371" s="46" t="s">
        <v>1461</v>
      </c>
      <c r="C371" s="46" t="s">
        <v>1461</v>
      </c>
      <c r="D371" s="46" t="s">
        <v>1462</v>
      </c>
    </row>
    <row r="372" spans="1:4">
      <c r="A372" s="554">
        <v>371</v>
      </c>
      <c r="B372" s="46" t="s">
        <v>1461</v>
      </c>
      <c r="C372" s="46" t="s">
        <v>1476</v>
      </c>
      <c r="D372" s="46" t="s">
        <v>1477</v>
      </c>
    </row>
    <row r="373" spans="1:4">
      <c r="A373" s="554">
        <v>372</v>
      </c>
      <c r="B373" s="46" t="s">
        <v>1461</v>
      </c>
      <c r="C373" s="46" t="s">
        <v>1478</v>
      </c>
      <c r="D373" s="46" t="s">
        <v>1479</v>
      </c>
    </row>
    <row r="374" spans="1:4">
      <c r="A374" s="554">
        <v>373</v>
      </c>
      <c r="B374" s="46" t="s">
        <v>1461</v>
      </c>
      <c r="C374" s="46" t="s">
        <v>1480</v>
      </c>
      <c r="D374" s="46" t="s">
        <v>1481</v>
      </c>
    </row>
    <row r="375" spans="1:4">
      <c r="A375" s="554">
        <v>374</v>
      </c>
      <c r="B375" s="46" t="s">
        <v>1482</v>
      </c>
      <c r="C375" s="46" t="s">
        <v>1484</v>
      </c>
      <c r="D375" s="46" t="s">
        <v>1485</v>
      </c>
    </row>
    <row r="376" spans="1:4">
      <c r="A376" s="554">
        <v>375</v>
      </c>
      <c r="B376" s="46" t="s">
        <v>1482</v>
      </c>
      <c r="C376" s="46" t="s">
        <v>1486</v>
      </c>
      <c r="D376" s="46" t="s">
        <v>1487</v>
      </c>
    </row>
    <row r="377" spans="1:4">
      <c r="A377" s="554">
        <v>376</v>
      </c>
      <c r="B377" s="46" t="s">
        <v>1482</v>
      </c>
      <c r="C377" s="46" t="s">
        <v>1488</v>
      </c>
      <c r="D377" s="46" t="s">
        <v>1489</v>
      </c>
    </row>
    <row r="378" spans="1:4">
      <c r="A378" s="554">
        <v>377</v>
      </c>
      <c r="B378" s="46" t="s">
        <v>1482</v>
      </c>
      <c r="C378" s="46" t="s">
        <v>1490</v>
      </c>
      <c r="D378" s="46" t="s">
        <v>1491</v>
      </c>
    </row>
    <row r="379" spans="1:4">
      <c r="A379" s="554">
        <v>378</v>
      </c>
      <c r="B379" s="46" t="s">
        <v>1482</v>
      </c>
      <c r="C379" s="46" t="s">
        <v>1492</v>
      </c>
      <c r="D379" s="46" t="s">
        <v>1493</v>
      </c>
    </row>
    <row r="380" spans="1:4">
      <c r="A380" s="554">
        <v>379</v>
      </c>
      <c r="B380" s="46" t="s">
        <v>1482</v>
      </c>
      <c r="C380" s="46" t="s">
        <v>1494</v>
      </c>
      <c r="D380" s="46" t="s">
        <v>1495</v>
      </c>
    </row>
    <row r="381" spans="1:4">
      <c r="A381" s="554">
        <v>380</v>
      </c>
      <c r="B381" s="46" t="s">
        <v>1482</v>
      </c>
      <c r="C381" s="46" t="s">
        <v>1496</v>
      </c>
      <c r="D381" s="46" t="s">
        <v>1497</v>
      </c>
    </row>
    <row r="382" spans="1:4">
      <c r="A382" s="554">
        <v>381</v>
      </c>
      <c r="B382" s="46" t="s">
        <v>1482</v>
      </c>
      <c r="C382" s="46" t="s">
        <v>1482</v>
      </c>
      <c r="D382" s="46" t="s">
        <v>1483</v>
      </c>
    </row>
    <row r="383" spans="1:4">
      <c r="A383" s="554">
        <v>382</v>
      </c>
      <c r="B383" s="46" t="s">
        <v>1482</v>
      </c>
      <c r="C383" s="46" t="s">
        <v>1498</v>
      </c>
      <c r="D383" s="46" t="s">
        <v>1499</v>
      </c>
    </row>
    <row r="384" spans="1:4">
      <c r="A384" s="554">
        <v>383</v>
      </c>
      <c r="B384" s="46" t="s">
        <v>1482</v>
      </c>
      <c r="C384" s="46" t="s">
        <v>1500</v>
      </c>
      <c r="D384" s="46" t="s">
        <v>1501</v>
      </c>
    </row>
    <row r="385" spans="1:4">
      <c r="A385" s="554">
        <v>384</v>
      </c>
      <c r="B385" s="46" t="s">
        <v>1482</v>
      </c>
      <c r="C385" s="46" t="s">
        <v>1502</v>
      </c>
      <c r="D385" s="46" t="s">
        <v>1503</v>
      </c>
    </row>
    <row r="386" spans="1:4">
      <c r="A386" s="554">
        <v>385</v>
      </c>
      <c r="B386" s="46" t="s">
        <v>1504</v>
      </c>
      <c r="C386" s="46" t="s">
        <v>1506</v>
      </c>
      <c r="D386" s="46" t="s">
        <v>1507</v>
      </c>
    </row>
    <row r="387" spans="1:4">
      <c r="A387" s="554">
        <v>386</v>
      </c>
      <c r="B387" s="46" t="s">
        <v>1504</v>
      </c>
      <c r="C387" s="46" t="s">
        <v>1504</v>
      </c>
      <c r="D387" s="46" t="s">
        <v>1505</v>
      </c>
    </row>
    <row r="388" spans="1:4">
      <c r="A388" s="554">
        <v>387</v>
      </c>
      <c r="B388" s="46" t="s">
        <v>1504</v>
      </c>
      <c r="C388" s="46" t="s">
        <v>1508</v>
      </c>
      <c r="D388" s="46" t="s">
        <v>1509</v>
      </c>
    </row>
    <row r="389" spans="1:4">
      <c r="A389" s="554">
        <v>388</v>
      </c>
      <c r="B389" s="46" t="s">
        <v>1504</v>
      </c>
      <c r="C389" s="46" t="s">
        <v>1510</v>
      </c>
      <c r="D389" s="46" t="s">
        <v>1511</v>
      </c>
    </row>
    <row r="390" spans="1:4">
      <c r="A390" s="554">
        <v>389</v>
      </c>
      <c r="B390" s="46" t="s">
        <v>1512</v>
      </c>
      <c r="C390" s="46" t="s">
        <v>1514</v>
      </c>
      <c r="D390" s="46" t="s">
        <v>1515</v>
      </c>
    </row>
    <row r="391" spans="1:4">
      <c r="A391" s="554">
        <v>390</v>
      </c>
      <c r="B391" s="46" t="s">
        <v>1512</v>
      </c>
      <c r="C391" s="46" t="s">
        <v>1516</v>
      </c>
      <c r="D391" s="46" t="s">
        <v>1517</v>
      </c>
    </row>
    <row r="392" spans="1:4">
      <c r="A392" s="554">
        <v>391</v>
      </c>
      <c r="B392" s="46" t="s">
        <v>1512</v>
      </c>
      <c r="C392" s="46" t="s">
        <v>1518</v>
      </c>
      <c r="D392" s="46" t="s">
        <v>1519</v>
      </c>
    </row>
    <row r="393" spans="1:4">
      <c r="A393" s="554">
        <v>392</v>
      </c>
      <c r="B393" s="46" t="s">
        <v>1512</v>
      </c>
      <c r="C393" s="46" t="s">
        <v>1520</v>
      </c>
      <c r="D393" s="46" t="s">
        <v>1521</v>
      </c>
    </row>
    <row r="394" spans="1:4">
      <c r="A394" s="554">
        <v>393</v>
      </c>
      <c r="B394" s="46" t="s">
        <v>1512</v>
      </c>
      <c r="C394" s="46" t="s">
        <v>1522</v>
      </c>
      <c r="D394" s="46" t="s">
        <v>1523</v>
      </c>
    </row>
    <row r="395" spans="1:4">
      <c r="A395" s="554">
        <v>394</v>
      </c>
      <c r="B395" s="46" t="s">
        <v>1512</v>
      </c>
      <c r="C395" s="46" t="s">
        <v>1524</v>
      </c>
      <c r="D395" s="46" t="s">
        <v>1525</v>
      </c>
    </row>
    <row r="396" spans="1:4">
      <c r="A396" s="554">
        <v>395</v>
      </c>
      <c r="B396" s="46" t="s">
        <v>1512</v>
      </c>
      <c r="C396" s="46" t="s">
        <v>1094</v>
      </c>
      <c r="D396" s="46" t="s">
        <v>1526</v>
      </c>
    </row>
    <row r="397" spans="1:4">
      <c r="A397" s="554">
        <v>396</v>
      </c>
      <c r="B397" s="46" t="s">
        <v>1512</v>
      </c>
      <c r="C397" s="46" t="s">
        <v>1527</v>
      </c>
      <c r="D397" s="46" t="s">
        <v>1528</v>
      </c>
    </row>
    <row r="398" spans="1:4">
      <c r="A398" s="554">
        <v>397</v>
      </c>
      <c r="B398" s="46" t="s">
        <v>1512</v>
      </c>
      <c r="C398" s="46" t="s">
        <v>1529</v>
      </c>
      <c r="D398" s="46" t="s">
        <v>1530</v>
      </c>
    </row>
    <row r="399" spans="1:4">
      <c r="A399" s="554">
        <v>398</v>
      </c>
      <c r="B399" s="46" t="s">
        <v>1512</v>
      </c>
      <c r="C399" s="46" t="s">
        <v>1512</v>
      </c>
      <c r="D399" s="46" t="s">
        <v>1513</v>
      </c>
    </row>
    <row r="400" spans="1:4">
      <c r="A400" s="554">
        <v>399</v>
      </c>
      <c r="B400" s="46" t="s">
        <v>1512</v>
      </c>
      <c r="C400" s="46" t="s">
        <v>1531</v>
      </c>
      <c r="D400" s="46" t="s">
        <v>1532</v>
      </c>
    </row>
    <row r="401" spans="1:4">
      <c r="A401" s="554">
        <v>400</v>
      </c>
      <c r="B401" s="46" t="s">
        <v>1533</v>
      </c>
      <c r="C401" s="46" t="s">
        <v>1535</v>
      </c>
      <c r="D401" s="46" t="s">
        <v>1536</v>
      </c>
    </row>
    <row r="402" spans="1:4">
      <c r="A402" s="554">
        <v>401</v>
      </c>
      <c r="B402" s="46" t="s">
        <v>1533</v>
      </c>
      <c r="C402" s="46" t="s">
        <v>1537</v>
      </c>
      <c r="D402" s="46" t="s">
        <v>1538</v>
      </c>
    </row>
    <row r="403" spans="1:4">
      <c r="A403" s="554">
        <v>402</v>
      </c>
      <c r="B403" s="46" t="s">
        <v>1533</v>
      </c>
      <c r="C403" s="46" t="s">
        <v>1539</v>
      </c>
      <c r="D403" s="46" t="s">
        <v>1540</v>
      </c>
    </row>
    <row r="404" spans="1:4">
      <c r="A404" s="554">
        <v>403</v>
      </c>
      <c r="B404" s="46" t="s">
        <v>1533</v>
      </c>
      <c r="C404" s="46" t="s">
        <v>1541</v>
      </c>
      <c r="D404" s="46" t="s">
        <v>1542</v>
      </c>
    </row>
    <row r="405" spans="1:4">
      <c r="A405" s="554">
        <v>404</v>
      </c>
      <c r="B405" s="46" t="s">
        <v>1533</v>
      </c>
      <c r="C405" s="46" t="s">
        <v>1543</v>
      </c>
      <c r="D405" s="46" t="s">
        <v>1544</v>
      </c>
    </row>
    <row r="406" spans="1:4">
      <c r="A406" s="554">
        <v>405</v>
      </c>
      <c r="B406" s="46" t="s">
        <v>1533</v>
      </c>
      <c r="C406" s="46" t="s">
        <v>1545</v>
      </c>
      <c r="D406" s="46" t="s">
        <v>1546</v>
      </c>
    </row>
    <row r="407" spans="1:4">
      <c r="A407" s="554">
        <v>406</v>
      </c>
      <c r="B407" s="46" t="s">
        <v>1533</v>
      </c>
      <c r="C407" s="46" t="s">
        <v>1160</v>
      </c>
      <c r="D407" s="46" t="s">
        <v>1547</v>
      </c>
    </row>
    <row r="408" spans="1:4">
      <c r="A408" s="554">
        <v>407</v>
      </c>
      <c r="B408" s="46" t="s">
        <v>1533</v>
      </c>
      <c r="C408" s="46" t="s">
        <v>1548</v>
      </c>
      <c r="D408" s="46" t="s">
        <v>1549</v>
      </c>
    </row>
    <row r="409" spans="1:4">
      <c r="A409" s="554">
        <v>408</v>
      </c>
      <c r="B409" s="46" t="s">
        <v>1533</v>
      </c>
      <c r="C409" s="46" t="s">
        <v>1426</v>
      </c>
      <c r="D409" s="46" t="s">
        <v>1550</v>
      </c>
    </row>
    <row r="410" spans="1:4">
      <c r="A410" s="554">
        <v>409</v>
      </c>
      <c r="B410" s="46" t="s">
        <v>1533</v>
      </c>
      <c r="C410" s="46" t="s">
        <v>1533</v>
      </c>
      <c r="D410" s="46" t="s">
        <v>1534</v>
      </c>
    </row>
    <row r="411" spans="1:4">
      <c r="A411" s="554">
        <v>410</v>
      </c>
      <c r="B411" s="46" t="s">
        <v>1533</v>
      </c>
      <c r="C411" s="46" t="s">
        <v>1551</v>
      </c>
      <c r="D411" s="46" t="s">
        <v>1552</v>
      </c>
    </row>
    <row r="412" spans="1:4">
      <c r="A412" s="554">
        <v>411</v>
      </c>
      <c r="B412" s="46" t="s">
        <v>1533</v>
      </c>
      <c r="C412" s="46" t="s">
        <v>1553</v>
      </c>
      <c r="D412" s="46" t="s">
        <v>1554</v>
      </c>
    </row>
    <row r="413" spans="1:4">
      <c r="A413" s="554">
        <v>412</v>
      </c>
      <c r="B413" s="46" t="s">
        <v>1555</v>
      </c>
      <c r="C413" s="46" t="s">
        <v>1557</v>
      </c>
      <c r="D413" s="46" t="s">
        <v>1558</v>
      </c>
    </row>
    <row r="414" spans="1:4">
      <c r="A414" s="554">
        <v>413</v>
      </c>
      <c r="B414" s="46" t="s">
        <v>1555</v>
      </c>
      <c r="C414" s="46" t="s">
        <v>1559</v>
      </c>
      <c r="D414" s="46" t="s">
        <v>1560</v>
      </c>
    </row>
    <row r="415" spans="1:4">
      <c r="A415" s="554">
        <v>414</v>
      </c>
      <c r="B415" s="46" t="s">
        <v>1555</v>
      </c>
      <c r="C415" s="46" t="s">
        <v>1288</v>
      </c>
      <c r="D415" s="46" t="s">
        <v>1561</v>
      </c>
    </row>
    <row r="416" spans="1:4">
      <c r="A416" s="554">
        <v>415</v>
      </c>
      <c r="B416" s="46" t="s">
        <v>1555</v>
      </c>
      <c r="C416" s="46" t="s">
        <v>1562</v>
      </c>
      <c r="D416" s="46" t="s">
        <v>1563</v>
      </c>
    </row>
    <row r="417" spans="1:4">
      <c r="A417" s="554">
        <v>416</v>
      </c>
      <c r="B417" s="46" t="s">
        <v>1555</v>
      </c>
      <c r="C417" s="46" t="s">
        <v>1564</v>
      </c>
      <c r="D417" s="46" t="s">
        <v>1565</v>
      </c>
    </row>
    <row r="418" spans="1:4">
      <c r="A418" s="554">
        <v>417</v>
      </c>
      <c r="B418" s="46" t="s">
        <v>1555</v>
      </c>
      <c r="C418" s="46" t="s">
        <v>1566</v>
      </c>
      <c r="D418" s="46" t="s">
        <v>1567</v>
      </c>
    </row>
    <row r="419" spans="1:4">
      <c r="A419" s="554">
        <v>418</v>
      </c>
      <c r="B419" s="46" t="s">
        <v>1555</v>
      </c>
      <c r="C419" s="46" t="s">
        <v>1568</v>
      </c>
      <c r="D419" s="46" t="s">
        <v>1569</v>
      </c>
    </row>
    <row r="420" spans="1:4">
      <c r="A420" s="554">
        <v>419</v>
      </c>
      <c r="B420" s="46" t="s">
        <v>1555</v>
      </c>
      <c r="C420" s="46" t="s">
        <v>1555</v>
      </c>
      <c r="D420" s="46" t="s">
        <v>1556</v>
      </c>
    </row>
    <row r="421" spans="1:4">
      <c r="A421" s="554">
        <v>420</v>
      </c>
      <c r="B421" s="46" t="s">
        <v>1555</v>
      </c>
      <c r="C421" s="46" t="s">
        <v>1570</v>
      </c>
      <c r="D421" s="46" t="s">
        <v>1571</v>
      </c>
    </row>
    <row r="422" spans="1:4">
      <c r="A422" s="554">
        <v>421</v>
      </c>
      <c r="B422" s="46" t="s">
        <v>1572</v>
      </c>
      <c r="C422" s="46" t="s">
        <v>1051</v>
      </c>
      <c r="D422" s="46" t="s">
        <v>1574</v>
      </c>
    </row>
    <row r="423" spans="1:4">
      <c r="A423" s="554">
        <v>422</v>
      </c>
      <c r="B423" s="46" t="s">
        <v>1572</v>
      </c>
      <c r="C423" s="46" t="s">
        <v>1575</v>
      </c>
      <c r="D423" s="46" t="s">
        <v>1576</v>
      </c>
    </row>
    <row r="424" spans="1:4">
      <c r="A424" s="554">
        <v>423</v>
      </c>
      <c r="B424" s="46" t="s">
        <v>1572</v>
      </c>
      <c r="C424" s="46" t="s">
        <v>1160</v>
      </c>
      <c r="D424" s="46" t="s">
        <v>1577</v>
      </c>
    </row>
    <row r="425" spans="1:4">
      <c r="A425" s="554">
        <v>424</v>
      </c>
      <c r="B425" s="46" t="s">
        <v>1572</v>
      </c>
      <c r="C425" s="46" t="s">
        <v>1578</v>
      </c>
      <c r="D425" s="46" t="s">
        <v>1579</v>
      </c>
    </row>
    <row r="426" spans="1:4">
      <c r="A426" s="554">
        <v>425</v>
      </c>
      <c r="B426" s="46" t="s">
        <v>1572</v>
      </c>
      <c r="C426" s="46" t="s">
        <v>1580</v>
      </c>
      <c r="D426" s="46" t="s">
        <v>1581</v>
      </c>
    </row>
    <row r="427" spans="1:4">
      <c r="A427" s="554">
        <v>426</v>
      </c>
      <c r="B427" s="46" t="s">
        <v>1572</v>
      </c>
      <c r="C427" s="46" t="s">
        <v>1582</v>
      </c>
      <c r="D427" s="46" t="s">
        <v>1583</v>
      </c>
    </row>
    <row r="428" spans="1:4">
      <c r="A428" s="554">
        <v>427</v>
      </c>
      <c r="B428" s="46" t="s">
        <v>1572</v>
      </c>
      <c r="C428" s="46" t="s">
        <v>1584</v>
      </c>
      <c r="D428" s="46" t="s">
        <v>1585</v>
      </c>
    </row>
    <row r="429" spans="1:4">
      <c r="A429" s="554">
        <v>428</v>
      </c>
      <c r="B429" s="46" t="s">
        <v>1572</v>
      </c>
      <c r="C429" s="46" t="s">
        <v>1572</v>
      </c>
      <c r="D429" s="46" t="s">
        <v>1573</v>
      </c>
    </row>
    <row r="430" spans="1:4">
      <c r="A430" s="554">
        <v>429</v>
      </c>
      <c r="B430" s="46" t="s">
        <v>1572</v>
      </c>
      <c r="C430" s="46" t="s">
        <v>1586</v>
      </c>
      <c r="D430" s="46" t="s">
        <v>1587</v>
      </c>
    </row>
    <row r="431" spans="1:4">
      <c r="A431" s="554">
        <v>430</v>
      </c>
      <c r="B431" s="46" t="s">
        <v>1572</v>
      </c>
      <c r="C431" s="46" t="s">
        <v>1480</v>
      </c>
      <c r="D431" s="46" t="s">
        <v>1588</v>
      </c>
    </row>
    <row r="432" spans="1:4">
      <c r="A432" s="554">
        <v>431</v>
      </c>
      <c r="B432" s="46" t="s">
        <v>1589</v>
      </c>
      <c r="C432" s="46" t="s">
        <v>1067</v>
      </c>
      <c r="D432" s="46" t="s">
        <v>1591</v>
      </c>
    </row>
    <row r="433" spans="1:4">
      <c r="A433" s="554">
        <v>432</v>
      </c>
      <c r="B433" s="46" t="s">
        <v>1589</v>
      </c>
      <c r="C433" s="46" t="s">
        <v>1592</v>
      </c>
      <c r="D433" s="46" t="s">
        <v>1593</v>
      </c>
    </row>
    <row r="434" spans="1:4">
      <c r="A434" s="554">
        <v>433</v>
      </c>
      <c r="B434" s="46" t="s">
        <v>1589</v>
      </c>
      <c r="C434" s="46" t="s">
        <v>1594</v>
      </c>
      <c r="D434" s="46" t="s">
        <v>1595</v>
      </c>
    </row>
    <row r="435" spans="1:4">
      <c r="A435" s="554">
        <v>434</v>
      </c>
      <c r="B435" s="46" t="s">
        <v>1589</v>
      </c>
      <c r="C435" s="46" t="s">
        <v>1596</v>
      </c>
      <c r="D435" s="46" t="s">
        <v>1597</v>
      </c>
    </row>
    <row r="436" spans="1:4">
      <c r="A436" s="554">
        <v>435</v>
      </c>
      <c r="B436" s="46" t="s">
        <v>1589</v>
      </c>
      <c r="C436" s="46" t="s">
        <v>1598</v>
      </c>
      <c r="D436" s="46" t="s">
        <v>1599</v>
      </c>
    </row>
    <row r="437" spans="1:4">
      <c r="A437" s="554">
        <v>436</v>
      </c>
      <c r="B437" s="46" t="s">
        <v>1589</v>
      </c>
      <c r="C437" s="46" t="s">
        <v>1600</v>
      </c>
      <c r="D437" s="46" t="s">
        <v>1601</v>
      </c>
    </row>
    <row r="438" spans="1:4">
      <c r="A438" s="554">
        <v>437</v>
      </c>
      <c r="B438" s="46" t="s">
        <v>1589</v>
      </c>
      <c r="C438" s="46" t="s">
        <v>1589</v>
      </c>
      <c r="D438" s="46" t="s">
        <v>1590</v>
      </c>
    </row>
    <row r="439" spans="1:4">
      <c r="A439" s="554">
        <v>438</v>
      </c>
      <c r="B439" s="46" t="s">
        <v>1589</v>
      </c>
      <c r="C439" s="46" t="s">
        <v>1602</v>
      </c>
      <c r="D439" s="46" t="s">
        <v>1603</v>
      </c>
    </row>
    <row r="440" spans="1:4">
      <c r="A440" s="554">
        <v>439</v>
      </c>
      <c r="B440" s="46" t="s">
        <v>1604</v>
      </c>
      <c r="C440" s="46" t="s">
        <v>1606</v>
      </c>
      <c r="D440" s="46" t="s">
        <v>1607</v>
      </c>
    </row>
    <row r="441" spans="1:4">
      <c r="A441" s="554">
        <v>440</v>
      </c>
      <c r="B441" s="46" t="s">
        <v>1604</v>
      </c>
      <c r="C441" s="46" t="s">
        <v>1026</v>
      </c>
      <c r="D441" s="46" t="s">
        <v>1608</v>
      </c>
    </row>
    <row r="442" spans="1:4">
      <c r="A442" s="554">
        <v>441</v>
      </c>
      <c r="B442" s="46" t="s">
        <v>1604</v>
      </c>
      <c r="C442" s="46" t="s">
        <v>1609</v>
      </c>
      <c r="D442" s="46" t="s">
        <v>1610</v>
      </c>
    </row>
    <row r="443" spans="1:4">
      <c r="A443" s="554">
        <v>442</v>
      </c>
      <c r="B443" s="46" t="s">
        <v>1604</v>
      </c>
      <c r="C443" s="46" t="s">
        <v>1053</v>
      </c>
      <c r="D443" s="46" t="s">
        <v>1611</v>
      </c>
    </row>
    <row r="444" spans="1:4">
      <c r="A444" s="554">
        <v>443</v>
      </c>
      <c r="B444" s="46" t="s">
        <v>1604</v>
      </c>
      <c r="C444" s="46" t="s">
        <v>1612</v>
      </c>
      <c r="D444" s="46" t="s">
        <v>1613</v>
      </c>
    </row>
    <row r="445" spans="1:4">
      <c r="A445" s="554">
        <v>444</v>
      </c>
      <c r="B445" s="46" t="s">
        <v>1604</v>
      </c>
      <c r="C445" s="46" t="s">
        <v>1614</v>
      </c>
      <c r="D445" s="46" t="s">
        <v>1615</v>
      </c>
    </row>
    <row r="446" spans="1:4">
      <c r="A446" s="554">
        <v>445</v>
      </c>
      <c r="B446" s="46" t="s">
        <v>1604</v>
      </c>
      <c r="C446" s="46" t="s">
        <v>1616</v>
      </c>
      <c r="D446" s="46" t="s">
        <v>1617</v>
      </c>
    </row>
    <row r="447" spans="1:4">
      <c r="A447" s="554">
        <v>446</v>
      </c>
      <c r="B447" s="46" t="s">
        <v>1604</v>
      </c>
      <c r="C447" s="46" t="s">
        <v>1618</v>
      </c>
      <c r="D447" s="46" t="s">
        <v>1619</v>
      </c>
    </row>
    <row r="448" spans="1:4">
      <c r="A448" s="554">
        <v>447</v>
      </c>
      <c r="B448" s="46" t="s">
        <v>1604</v>
      </c>
      <c r="C448" s="46" t="s">
        <v>1620</v>
      </c>
      <c r="D448" s="46" t="s">
        <v>1621</v>
      </c>
    </row>
    <row r="449" spans="1:4">
      <c r="A449" s="554">
        <v>448</v>
      </c>
      <c r="B449" s="46" t="s">
        <v>1604</v>
      </c>
      <c r="C449" s="46" t="s">
        <v>1622</v>
      </c>
      <c r="D449" s="46" t="s">
        <v>1623</v>
      </c>
    </row>
    <row r="450" spans="1:4">
      <c r="A450" s="554">
        <v>449</v>
      </c>
      <c r="B450" s="46" t="s">
        <v>1604</v>
      </c>
      <c r="C450" s="46" t="s">
        <v>1624</v>
      </c>
      <c r="D450" s="46" t="s">
        <v>1625</v>
      </c>
    </row>
    <row r="451" spans="1:4">
      <c r="A451" s="554">
        <v>450</v>
      </c>
      <c r="B451" s="46" t="s">
        <v>1604</v>
      </c>
      <c r="C451" s="46" t="s">
        <v>1604</v>
      </c>
      <c r="D451" s="46" t="s">
        <v>1605</v>
      </c>
    </row>
    <row r="452" spans="1:4">
      <c r="A452" s="554">
        <v>451</v>
      </c>
      <c r="B452" s="46" t="s">
        <v>1604</v>
      </c>
      <c r="C452" s="46" t="s">
        <v>1626</v>
      </c>
      <c r="D452" s="46" t="s">
        <v>1627</v>
      </c>
    </row>
    <row r="453" spans="1:4">
      <c r="A453" s="554">
        <v>452</v>
      </c>
      <c r="B453" s="46" t="s">
        <v>1604</v>
      </c>
      <c r="C453" s="46" t="s">
        <v>1628</v>
      </c>
      <c r="D453" s="46" t="s">
        <v>1629</v>
      </c>
    </row>
    <row r="454" spans="1:4">
      <c r="A454" s="554">
        <v>453</v>
      </c>
      <c r="B454" s="46" t="s">
        <v>1604</v>
      </c>
      <c r="C454" s="46" t="s">
        <v>1630</v>
      </c>
      <c r="D454" s="46" t="s">
        <v>1631</v>
      </c>
    </row>
    <row r="455" spans="1:4">
      <c r="A455" s="554">
        <v>454</v>
      </c>
      <c r="B455" s="46" t="s">
        <v>1632</v>
      </c>
      <c r="C455" s="46" t="s">
        <v>1634</v>
      </c>
      <c r="D455" s="46" t="s">
        <v>1635</v>
      </c>
    </row>
    <row r="456" spans="1:4">
      <c r="A456" s="554">
        <v>455</v>
      </c>
      <c r="B456" s="46" t="s">
        <v>1632</v>
      </c>
      <c r="C456" s="46" t="s">
        <v>1636</v>
      </c>
      <c r="D456" s="46" t="s">
        <v>1637</v>
      </c>
    </row>
    <row r="457" spans="1:4">
      <c r="A457" s="554">
        <v>456</v>
      </c>
      <c r="B457" s="46" t="s">
        <v>1632</v>
      </c>
      <c r="C457" s="46" t="s">
        <v>1638</v>
      </c>
      <c r="D457" s="46" t="s">
        <v>1639</v>
      </c>
    </row>
    <row r="458" spans="1:4">
      <c r="A458" s="554">
        <v>457</v>
      </c>
      <c r="B458" s="46" t="s">
        <v>1632</v>
      </c>
      <c r="C458" s="46" t="s">
        <v>1640</v>
      </c>
      <c r="D458" s="46" t="s">
        <v>1641</v>
      </c>
    </row>
    <row r="459" spans="1:4">
      <c r="A459" s="554">
        <v>458</v>
      </c>
      <c r="B459" s="46" t="s">
        <v>1632</v>
      </c>
      <c r="C459" s="46" t="s">
        <v>1067</v>
      </c>
      <c r="D459" s="46" t="s">
        <v>1642</v>
      </c>
    </row>
    <row r="460" spans="1:4">
      <c r="A460" s="554">
        <v>459</v>
      </c>
      <c r="B460" s="46" t="s">
        <v>1632</v>
      </c>
      <c r="C460" s="46" t="s">
        <v>1643</v>
      </c>
      <c r="D460" s="46" t="s">
        <v>1644</v>
      </c>
    </row>
    <row r="461" spans="1:4">
      <c r="A461" s="554">
        <v>460</v>
      </c>
      <c r="B461" s="46" t="s">
        <v>1632</v>
      </c>
      <c r="C461" s="46" t="s">
        <v>1645</v>
      </c>
      <c r="D461" s="46" t="s">
        <v>1646</v>
      </c>
    </row>
    <row r="462" spans="1:4">
      <c r="A462" s="554">
        <v>461</v>
      </c>
      <c r="B462" s="46" t="s">
        <v>1632</v>
      </c>
      <c r="C462" s="46" t="s">
        <v>1647</v>
      </c>
      <c r="D462" s="46" t="s">
        <v>1648</v>
      </c>
    </row>
    <row r="463" spans="1:4">
      <c r="A463" s="554">
        <v>462</v>
      </c>
      <c r="B463" s="46" t="s">
        <v>1632</v>
      </c>
      <c r="C463" s="46" t="s">
        <v>1649</v>
      </c>
      <c r="D463" s="46" t="s">
        <v>1650</v>
      </c>
    </row>
    <row r="464" spans="1:4">
      <c r="A464" s="554">
        <v>463</v>
      </c>
      <c r="B464" s="46" t="s">
        <v>1632</v>
      </c>
      <c r="C464" s="46" t="s">
        <v>1632</v>
      </c>
      <c r="D464" s="46" t="s">
        <v>1633</v>
      </c>
    </row>
  </sheetData>
  <dataConsolidate link="1"/>
  <phoneticPr fontId="8" type="noConversion"/>
  <pageMargins left="0.7" right="0.7" top="0.75" bottom="0.75" header="0.3" footer="0.3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workbookViewId="0"/>
  </sheetViews>
  <sheetFormatPr defaultRowHeight="11.25"/>
  <sheetData/>
  <phoneticPr fontId="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A1"/>
  <sheetViews>
    <sheetView showGridLines="0" workbookViewId="0"/>
  </sheetViews>
  <sheetFormatPr defaultRowHeight="11.25"/>
  <cols>
    <col min="1" max="16384" width="9.140625" style="46"/>
  </cols>
  <sheetData/>
  <phoneticPr fontId="8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CHS">
    <tabColor rgb="FFFFCC99"/>
  </sheetPr>
  <dimension ref="A1"/>
  <sheetViews>
    <sheetView showGridLines="0" zoomScaleNormal="100" workbookViewId="0"/>
  </sheetViews>
  <sheetFormatPr defaultRowHeight="11.25"/>
  <cols>
    <col min="1" max="16384" width="9.140625" style="97"/>
  </cols>
  <sheetData/>
  <sheetProtection formatColumns="0" formatRows="0"/>
  <phoneticPr fontId="8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rgb="FFFFCC99"/>
  </sheetPr>
  <dimension ref="A1:C3"/>
  <sheetViews>
    <sheetView showGridLines="0" zoomScaleNormal="100" workbookViewId="0"/>
  </sheetViews>
  <sheetFormatPr defaultRowHeight="11.25"/>
  <cols>
    <col min="1" max="16384" width="9.140625" style="642"/>
  </cols>
  <sheetData>
    <row r="1" spans="1:3">
      <c r="A1" s="642" t="s">
        <v>594</v>
      </c>
      <c r="B1" s="642" t="s">
        <v>595</v>
      </c>
      <c r="C1" s="642" t="s">
        <v>501</v>
      </c>
    </row>
    <row r="2" spans="1:3">
      <c r="A2" s="642">
        <v>4189678</v>
      </c>
      <c r="B2" s="642" t="s">
        <v>596</v>
      </c>
      <c r="C2" s="642" t="s">
        <v>597</v>
      </c>
    </row>
    <row r="3" spans="1:3">
      <c r="A3" s="642">
        <v>4190415</v>
      </c>
      <c r="B3" s="642" t="s">
        <v>598</v>
      </c>
      <c r="C3" s="642" t="s">
        <v>597</v>
      </c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indexed="31"/>
  </sheetPr>
  <dimension ref="A1:T16"/>
  <sheetViews>
    <sheetView showGridLines="0" topLeftCell="E1" zoomScaleNormal="100" workbookViewId="0"/>
  </sheetViews>
  <sheetFormatPr defaultColWidth="10.5703125" defaultRowHeight="14.25"/>
  <cols>
    <col min="1" max="1" width="3.7109375" style="494" hidden="1" customWidth="1"/>
    <col min="2" max="4" width="3.7109375" style="493" hidden="1" customWidth="1"/>
    <col min="5" max="5" width="3.7109375" style="491" customWidth="1"/>
    <col min="6" max="6" width="9.7109375" style="478" customWidth="1"/>
    <col min="7" max="7" width="37.7109375" style="478" customWidth="1"/>
    <col min="8" max="8" width="66.85546875" style="478" customWidth="1"/>
    <col min="9" max="9" width="115.7109375" style="478" customWidth="1"/>
    <col min="10" max="11" width="10.5703125" style="493"/>
    <col min="12" max="12" width="11.140625" style="493" customWidth="1"/>
    <col min="13" max="20" width="10.5703125" style="493"/>
    <col min="21" max="16384" width="10.5703125" style="478"/>
  </cols>
  <sheetData>
    <row r="1" spans="1:20" s="479" customFormat="1" ht="6">
      <c r="A1" s="481" t="s">
        <v>0</v>
      </c>
      <c r="B1" s="480"/>
      <c r="C1" s="480"/>
      <c r="D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</row>
    <row r="2" spans="1:20" ht="22.5">
      <c r="F2" s="729" t="s">
        <v>470</v>
      </c>
      <c r="G2" s="730"/>
      <c r="H2" s="731"/>
      <c r="I2" s="504"/>
    </row>
    <row r="3" spans="1:20" s="479" customFormat="1" ht="6">
      <c r="A3" s="481"/>
      <c r="B3" s="480"/>
      <c r="C3" s="480"/>
      <c r="D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</row>
    <row r="4" spans="1:20" s="489" customFormat="1" ht="11.25">
      <c r="A4" s="490"/>
      <c r="B4" s="490"/>
      <c r="C4" s="490"/>
      <c r="D4" s="490"/>
      <c r="F4" s="732" t="s">
        <v>420</v>
      </c>
      <c r="G4" s="732"/>
      <c r="H4" s="732"/>
      <c r="I4" s="733" t="s">
        <v>421</v>
      </c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</row>
    <row r="5" spans="1:20" s="489" customFormat="1" ht="11.25">
      <c r="A5" s="490"/>
      <c r="B5" s="490"/>
      <c r="C5" s="490"/>
      <c r="D5" s="490"/>
      <c r="F5" s="488" t="s">
        <v>25</v>
      </c>
      <c r="G5" s="502" t="s">
        <v>471</v>
      </c>
      <c r="H5" s="497" t="s">
        <v>407</v>
      </c>
      <c r="I5" s="733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</row>
    <row r="6" spans="1:20" s="489" customFormat="1" ht="11.25">
      <c r="A6" s="490"/>
      <c r="B6" s="490"/>
      <c r="C6" s="490"/>
      <c r="D6" s="490"/>
      <c r="F6" s="498">
        <v>1</v>
      </c>
      <c r="G6" s="498">
        <v>2</v>
      </c>
      <c r="H6" s="499">
        <v>3</v>
      </c>
      <c r="I6" s="487">
        <v>4</v>
      </c>
      <c r="J6" s="490">
        <v>4</v>
      </c>
      <c r="K6" s="490"/>
      <c r="L6" s="490"/>
      <c r="M6" s="490"/>
      <c r="N6" s="490"/>
      <c r="O6" s="490"/>
      <c r="P6" s="490"/>
      <c r="Q6" s="490"/>
      <c r="R6" s="490"/>
      <c r="S6" s="490"/>
      <c r="T6" s="490"/>
    </row>
    <row r="7" spans="1:20" s="489" customFormat="1" ht="18.75">
      <c r="A7" s="490"/>
      <c r="B7" s="490"/>
      <c r="C7" s="490"/>
      <c r="D7" s="490"/>
      <c r="F7" s="501">
        <v>1</v>
      </c>
      <c r="G7" s="503" t="s">
        <v>472</v>
      </c>
      <c r="H7" s="496" t="str">
        <f>IF(form_up_date="","",form_up_date)</f>
        <v/>
      </c>
      <c r="I7" s="492" t="s">
        <v>473</v>
      </c>
      <c r="J7" s="486"/>
      <c r="K7" s="490"/>
      <c r="L7" s="490"/>
      <c r="M7" s="490"/>
      <c r="N7" s="490"/>
      <c r="O7" s="490"/>
      <c r="P7" s="490"/>
      <c r="Q7" s="490"/>
      <c r="R7" s="490"/>
      <c r="S7" s="490"/>
      <c r="T7" s="490"/>
    </row>
    <row r="8" spans="1:20" s="551" customFormat="1" ht="45">
      <c r="A8" s="552"/>
      <c r="C8" s="465"/>
      <c r="E8" s="465"/>
      <c r="F8" s="589" t="s">
        <v>272</v>
      </c>
      <c r="G8" s="623" t="s">
        <v>474</v>
      </c>
      <c r="H8" s="467" t="s">
        <v>490</v>
      </c>
      <c r="I8" s="492" t="s">
        <v>475</v>
      </c>
      <c r="R8" s="466"/>
    </row>
    <row r="9" spans="1:20" s="551" customFormat="1" ht="22.5">
      <c r="A9" s="552"/>
      <c r="C9" s="465"/>
      <c r="E9" s="465"/>
      <c r="F9" s="589" t="s">
        <v>486</v>
      </c>
      <c r="G9" s="623" t="s">
        <v>476</v>
      </c>
      <c r="H9" s="467" t="s">
        <v>603</v>
      </c>
      <c r="I9" s="492" t="s">
        <v>477</v>
      </c>
      <c r="R9" s="466"/>
    </row>
    <row r="10" spans="1:20" s="551" customFormat="1" ht="22.5">
      <c r="A10" s="552"/>
      <c r="C10" s="465"/>
      <c r="E10" s="465"/>
      <c r="F10" s="589" t="s">
        <v>487</v>
      </c>
      <c r="G10" s="623" t="s">
        <v>478</v>
      </c>
      <c r="H10" s="468" t="s">
        <v>273</v>
      </c>
      <c r="I10" s="492"/>
      <c r="R10" s="466"/>
    </row>
    <row r="11" spans="1:20" s="551" customFormat="1" ht="15">
      <c r="A11" s="552"/>
      <c r="C11" s="465"/>
      <c r="E11" s="465"/>
      <c r="F11" s="622" t="s">
        <v>1664</v>
      </c>
      <c r="G11" s="578" t="s">
        <v>479</v>
      </c>
      <c r="H11" s="467" t="str">
        <f>IF(region_name="","",region_name)</f>
        <v>Ростовская область</v>
      </c>
      <c r="I11" s="492" t="s">
        <v>480</v>
      </c>
      <c r="R11" s="466"/>
    </row>
    <row r="12" spans="1:20" s="551" customFormat="1" ht="22.5">
      <c r="A12" s="552"/>
      <c r="C12" s="465"/>
      <c r="E12" s="465"/>
      <c r="F12" s="589" t="s">
        <v>488</v>
      </c>
      <c r="G12" s="463" t="s">
        <v>481</v>
      </c>
      <c r="H12" s="467" t="s">
        <v>981</v>
      </c>
      <c r="I12" s="492" t="s">
        <v>482</v>
      </c>
      <c r="R12" s="466"/>
    </row>
    <row r="13" spans="1:20" s="551" customFormat="1" ht="56.25">
      <c r="A13" s="552"/>
      <c r="C13" s="465"/>
      <c r="E13" s="465"/>
      <c r="F13" s="589" t="s">
        <v>489</v>
      </c>
      <c r="G13" s="464" t="s">
        <v>483</v>
      </c>
      <c r="H13" s="467" t="s">
        <v>1665</v>
      </c>
      <c r="I13" s="460" t="s">
        <v>484</v>
      </c>
      <c r="R13" s="466"/>
    </row>
    <row r="14" spans="1:20" s="469" customFormat="1" ht="5.25">
      <c r="A14" s="485"/>
      <c r="B14" s="485"/>
      <c r="C14" s="485"/>
      <c r="D14" s="485"/>
      <c r="F14" s="473"/>
      <c r="G14" s="472"/>
      <c r="H14" s="471"/>
      <c r="I14" s="470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</row>
    <row r="15" spans="1:20" s="482" customFormat="1" ht="6">
      <c r="A15" s="483"/>
      <c r="B15" s="483"/>
      <c r="C15" s="483"/>
      <c r="D15" s="483"/>
      <c r="F15" s="477"/>
      <c r="G15" s="476"/>
      <c r="H15" s="475"/>
      <c r="I15" s="474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</row>
    <row r="16" spans="1:20" s="484" customFormat="1" ht="11.25">
      <c r="A16" s="485"/>
      <c r="B16" s="485"/>
      <c r="C16" s="485"/>
      <c r="D16" s="485"/>
      <c r="F16" s="500"/>
      <c r="G16" s="728" t="s">
        <v>485</v>
      </c>
      <c r="H16" s="728"/>
      <c r="I16" s="495"/>
      <c r="J16" s="485"/>
      <c r="K16" s="485"/>
      <c r="L16" s="485"/>
      <c r="M16" s="485"/>
      <c r="N16" s="485"/>
      <c r="O16" s="485"/>
      <c r="P16" s="485"/>
      <c r="Q16" s="485"/>
      <c r="R16" s="485"/>
      <c r="S16" s="485"/>
      <c r="T16" s="485"/>
    </row>
  </sheetData>
  <sheetProtection algorithmName="SHA-512" hashValue="gq/qNvRwmYhN08MeABFYMtsFVqxNKXCHZrqQPJITNNkW4WTB28xlL6pMs9fcpoECQ2TuoH5U1Q2FheMZiG+d4Q==" saltValue="YuxoBNSkc3DeVRphzMG0uA==" spinCount="100000" sheet="1" objects="1" scenarios="1" formatColumns="0" formatRows="0"/>
  <mergeCells count="4">
    <mergeCell ref="G16:H16"/>
    <mergeCell ref="F2:H2"/>
    <mergeCell ref="F4:H4"/>
    <mergeCell ref="I4:I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6">
      <formula1>900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Q121"/>
  <sheetViews>
    <sheetView showGridLines="0" topLeftCell="D21" zoomScaleNormal="100" workbookViewId="0">
      <selection activeCell="L32" sqref="L32"/>
    </sheetView>
  </sheetViews>
  <sheetFormatPr defaultRowHeight="11.25"/>
  <cols>
    <col min="1" max="2" width="9.140625" style="46" hidden="1" customWidth="1"/>
    <col min="3" max="3" width="3.7109375" style="46" customWidth="1"/>
    <col min="4" max="4" width="6.7109375" style="46" bestFit="1" customWidth="1"/>
    <col min="5" max="5" width="33.28515625" style="46" customWidth="1"/>
    <col min="6" max="6" width="35.7109375" style="46" customWidth="1"/>
    <col min="7" max="7" width="9.5703125" style="46" customWidth="1"/>
    <col min="8" max="8" width="11.7109375" style="46" hidden="1" customWidth="1"/>
    <col min="9" max="9" width="13.7109375" style="46" customWidth="1"/>
    <col min="10" max="10" width="5.7109375" style="331" customWidth="1"/>
    <col min="11" max="11" width="13.7109375" style="46" customWidth="1"/>
    <col min="12" max="12" width="13.7109375" style="331" customWidth="1"/>
    <col min="13" max="13" width="17.7109375" style="46" customWidth="1"/>
    <col min="14" max="14" width="5.85546875" style="46" customWidth="1"/>
    <col min="15" max="15" width="115.7109375" style="46" customWidth="1"/>
    <col min="16" max="16" width="9.140625" style="218" hidden="1" customWidth="1"/>
    <col min="17" max="16384" width="9.140625" style="46"/>
  </cols>
  <sheetData>
    <row r="1" spans="1:17" s="289" customFormat="1" ht="5.25" hidden="1" customHeight="1">
      <c r="H1" s="770" t="s">
        <v>12</v>
      </c>
      <c r="I1" s="770"/>
      <c r="J1" s="770"/>
      <c r="K1" s="770"/>
      <c r="L1" s="770"/>
      <c r="M1" s="770"/>
      <c r="O1" s="437">
        <f ca="1">OFFSET(O1,0,-7)+1</f>
        <v>6</v>
      </c>
    </row>
    <row r="2" spans="1:17" s="289" customFormat="1" ht="5.25" hidden="1">
      <c r="H2" s="303">
        <v>0</v>
      </c>
      <c r="I2" s="304">
        <f>H2+1</f>
        <v>1</v>
      </c>
      <c r="J2" s="304"/>
      <c r="K2" s="304">
        <f>I2+1</f>
        <v>2</v>
      </c>
      <c r="L2" s="304" t="s">
        <v>1</v>
      </c>
      <c r="M2" s="304" t="s">
        <v>2</v>
      </c>
    </row>
    <row r="3" spans="1:17" s="282" customFormat="1" ht="6" customHeight="1">
      <c r="G3" s="271"/>
      <c r="H3" s="426" t="s">
        <v>363</v>
      </c>
      <c r="I3" s="271" t="s">
        <v>359</v>
      </c>
      <c r="J3" s="557" t="s">
        <v>364</v>
      </c>
      <c r="K3" s="271" t="s">
        <v>360</v>
      </c>
      <c r="L3" s="271"/>
      <c r="M3" s="271" t="s">
        <v>391</v>
      </c>
      <c r="N3" s="271"/>
      <c r="P3" s="337"/>
    </row>
    <row r="4" spans="1:17" s="136" customFormat="1" ht="26.1" customHeight="1">
      <c r="A4" s="31"/>
      <c r="B4" s="18"/>
      <c r="C4" s="36"/>
      <c r="D4" s="689" t="s">
        <v>453</v>
      </c>
      <c r="E4" s="689"/>
      <c r="F4" s="689"/>
      <c r="G4" s="689"/>
      <c r="J4" s="511"/>
      <c r="L4" s="333"/>
      <c r="P4" s="219"/>
    </row>
    <row r="5" spans="1:17" s="445" customFormat="1" ht="15" customHeight="1">
      <c r="A5" s="444"/>
      <c r="C5" s="446"/>
      <c r="D5" s="448"/>
      <c r="E5" s="448"/>
      <c r="F5" s="448"/>
      <c r="G5" s="448"/>
      <c r="J5" s="479"/>
      <c r="P5" s="449"/>
    </row>
    <row r="6" spans="1:17" s="454" customFormat="1" ht="33.75">
      <c r="A6" s="452"/>
      <c r="B6" s="451"/>
      <c r="C6" s="455"/>
      <c r="D6" s="239"/>
      <c r="E6" s="543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F6" s="772" t="str">
        <f>IF(NameOrPr_ch="",IF(NameOrPr="","",NameOrPr),NameOrPr_ch)</f>
        <v>РСТ по РО</v>
      </c>
      <c r="G6" s="772"/>
      <c r="H6" s="458"/>
      <c r="I6" s="458"/>
      <c r="J6" s="511"/>
      <c r="K6" s="458"/>
      <c r="L6" s="458"/>
      <c r="M6" s="458"/>
      <c r="N6" s="458"/>
      <c r="O6" s="458"/>
      <c r="P6" s="290"/>
    </row>
    <row r="7" spans="1:17" s="454" customFormat="1" ht="26.1" customHeight="1">
      <c r="A7" s="452"/>
      <c r="B7" s="451"/>
      <c r="C7" s="455"/>
      <c r="D7" s="239"/>
      <c r="E7" s="543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72" t="str">
        <f>IF(datePr_ch="",IF(datePr="","",datePr),datePr_ch)</f>
        <v>20.12.2021</v>
      </c>
      <c r="G7" s="772"/>
      <c r="H7" s="458"/>
      <c r="I7" s="458"/>
      <c r="J7" s="511"/>
      <c r="K7" s="458"/>
      <c r="L7" s="458"/>
      <c r="M7" s="458"/>
      <c r="N7" s="458"/>
      <c r="O7" s="458"/>
      <c r="P7" s="290"/>
    </row>
    <row r="8" spans="1:17" s="454" customFormat="1" ht="26.1" customHeight="1">
      <c r="A8" s="452"/>
      <c r="B8" s="451"/>
      <c r="C8" s="455"/>
      <c r="D8" s="239"/>
      <c r="E8" s="543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72" t="str">
        <f>IF(numberPr_ch="",IF(numberPr="","",numberPr),numberPr_ch)</f>
        <v>71/70</v>
      </c>
      <c r="G8" s="772"/>
      <c r="H8" s="458"/>
      <c r="I8" s="458"/>
      <c r="J8" s="511"/>
      <c r="K8" s="458"/>
      <c r="L8" s="458"/>
      <c r="M8" s="458"/>
      <c r="N8" s="458"/>
      <c r="O8" s="458"/>
      <c r="P8" s="290"/>
    </row>
    <row r="9" spans="1:17" s="454" customFormat="1" ht="26.1" customHeight="1">
      <c r="A9" s="452"/>
      <c r="B9" s="451"/>
      <c r="C9" s="455"/>
      <c r="D9" s="239"/>
      <c r="E9" s="543" t="s">
        <v>401</v>
      </c>
      <c r="F9" s="772" t="str">
        <f>IF(IstPub_ch="",IF(IstPub="","",IstPub),IstPub_ch)</f>
        <v>Официальный интернет - портал правовой информации pravo.donland.ru от 20.12.2021г. №614520212220042</v>
      </c>
      <c r="G9" s="772"/>
      <c r="H9" s="458"/>
      <c r="I9" s="458"/>
      <c r="J9" s="511"/>
      <c r="K9" s="458"/>
      <c r="L9" s="458"/>
      <c r="M9" s="458"/>
      <c r="N9" s="458"/>
      <c r="O9" s="458"/>
      <c r="P9" s="290"/>
    </row>
    <row r="10" spans="1:17" ht="15">
      <c r="D10" s="196"/>
      <c r="E10" s="196"/>
      <c r="F10" s="196"/>
      <c r="G10" s="235"/>
      <c r="H10" s="771"/>
      <c r="I10" s="771"/>
      <c r="J10" s="771"/>
      <c r="K10" s="771"/>
      <c r="L10" s="771"/>
      <c r="M10" s="771"/>
      <c r="N10" s="193"/>
    </row>
    <row r="11" spans="1:17" ht="14.25">
      <c r="D11" s="732" t="s">
        <v>420</v>
      </c>
      <c r="E11" s="732"/>
      <c r="F11" s="732"/>
      <c r="G11" s="732"/>
      <c r="H11" s="732"/>
      <c r="I11" s="732"/>
      <c r="J11" s="732"/>
      <c r="K11" s="732"/>
      <c r="L11" s="732"/>
      <c r="M11" s="732"/>
      <c r="N11" s="732"/>
      <c r="O11" s="761" t="s">
        <v>421</v>
      </c>
      <c r="Q11" s="427"/>
    </row>
    <row r="12" spans="1:17" s="331" customFormat="1" ht="14.25">
      <c r="D12" s="732" t="s">
        <v>25</v>
      </c>
      <c r="E12" s="732" t="s">
        <v>178</v>
      </c>
      <c r="F12" s="732"/>
      <c r="G12" s="732" t="s">
        <v>271</v>
      </c>
      <c r="H12" s="688" t="s">
        <v>450</v>
      </c>
      <c r="I12" s="688"/>
      <c r="J12" s="688"/>
      <c r="K12" s="688"/>
      <c r="L12" s="688"/>
      <c r="M12" s="688"/>
      <c r="N12" s="760" t="s">
        <v>330</v>
      </c>
      <c r="O12" s="762"/>
      <c r="P12" s="337"/>
      <c r="Q12" s="427"/>
    </row>
    <row r="13" spans="1:17" s="331" customFormat="1" ht="24" customHeight="1">
      <c r="D13" s="732"/>
      <c r="E13" s="764" t="s">
        <v>436</v>
      </c>
      <c r="F13" s="764" t="s">
        <v>437</v>
      </c>
      <c r="G13" s="732"/>
      <c r="H13" s="764" t="s">
        <v>332</v>
      </c>
      <c r="I13" s="698" t="s">
        <v>455</v>
      </c>
      <c r="J13" s="766"/>
      <c r="K13" s="767"/>
      <c r="L13" s="764" t="s">
        <v>407</v>
      </c>
      <c r="M13" s="764" t="s">
        <v>427</v>
      </c>
      <c r="N13" s="760"/>
      <c r="O13" s="762"/>
      <c r="P13" s="337"/>
      <c r="Q13" s="427"/>
    </row>
    <row r="14" spans="1:17" ht="24" customHeight="1">
      <c r="D14" s="732"/>
      <c r="E14" s="765"/>
      <c r="F14" s="765"/>
      <c r="G14" s="732"/>
      <c r="H14" s="765"/>
      <c r="I14" s="549" t="s">
        <v>438</v>
      </c>
      <c r="J14" s="768" t="s">
        <v>439</v>
      </c>
      <c r="K14" s="769"/>
      <c r="L14" s="765"/>
      <c r="M14" s="765"/>
      <c r="N14" s="760"/>
      <c r="O14" s="763"/>
    </row>
    <row r="15" spans="1:17">
      <c r="D15" s="61" t="s">
        <v>26</v>
      </c>
      <c r="E15" s="61" t="s">
        <v>0</v>
      </c>
      <c r="F15" s="61" t="s">
        <v>1</v>
      </c>
      <c r="G15" s="61" t="s">
        <v>2</v>
      </c>
      <c r="H15" s="194" t="str">
        <f>H1&amp;"."&amp;H2</f>
        <v>5.0</v>
      </c>
      <c r="I15" s="194" t="str">
        <f>H1&amp;"."&amp;I2</f>
        <v>5.1</v>
      </c>
      <c r="J15" s="773" t="str">
        <f>H1&amp;"."&amp;K2</f>
        <v>5.2</v>
      </c>
      <c r="K15" s="773"/>
      <c r="L15" s="334" t="str">
        <f>H1&amp;"."&amp;L2</f>
        <v>5.3</v>
      </c>
      <c r="M15" s="334" t="str">
        <f>H1&amp;"."&amp;M2</f>
        <v>5.4</v>
      </c>
      <c r="N15" s="236"/>
      <c r="O15" s="332">
        <f ca="1">O1</f>
        <v>6</v>
      </c>
    </row>
    <row r="16" spans="1:17" ht="78.75">
      <c r="D16" s="330" t="s">
        <v>26</v>
      </c>
      <c r="E16" s="341" t="s">
        <v>335</v>
      </c>
      <c r="F16" s="342"/>
      <c r="G16" s="342"/>
      <c r="H16" s="342"/>
      <c r="I16" s="342"/>
      <c r="J16" s="342"/>
      <c r="K16" s="342"/>
      <c r="L16" s="342"/>
      <c r="M16" s="342"/>
      <c r="N16" s="435"/>
      <c r="O16" s="627" t="s">
        <v>456</v>
      </c>
    </row>
    <row r="17" spans="1:17" ht="33.75">
      <c r="A17" s="737" t="s">
        <v>333</v>
      </c>
      <c r="D17" s="501" t="str">
        <f>mergeValue(A17)</f>
        <v>1.1</v>
      </c>
      <c r="E17" s="261" t="str">
        <f ca="1">IF(ISERROR(INDEX(activity,MATCH(SUBSTITUTE(D17,"1.",""),List01_N_activity,0))),"",OFFSET(INDEX(activity,MATCH(SUBSTITUTE(D17,"1.",""),List01_N_activity,0)),,1))</f>
        <v>Тариф на обработку твердых коммунальных отходов</v>
      </c>
      <c r="F17" s="195"/>
      <c r="G17" s="260"/>
      <c r="H17" s="260"/>
      <c r="I17" s="202"/>
      <c r="J17" s="336"/>
      <c r="K17" s="202"/>
      <c r="L17" s="336"/>
      <c r="M17" s="202"/>
      <c r="N17" s="201"/>
      <c r="O17" s="627" t="s">
        <v>440</v>
      </c>
      <c r="Q17" s="320"/>
    </row>
    <row r="18" spans="1:17" ht="22.5">
      <c r="A18" s="737"/>
      <c r="B18" s="770" t="s">
        <v>26</v>
      </c>
      <c r="C18" s="331"/>
      <c r="D18" s="430" t="str">
        <f>mergeValue(A18)&amp;"."&amp;mergeValue(B18)&amp;".1"</f>
        <v>1.1.1.1</v>
      </c>
      <c r="E18" s="259" t="s">
        <v>441</v>
      </c>
      <c r="F18" s="431" t="s">
        <v>1662</v>
      </c>
      <c r="G18" s="744" t="s">
        <v>273</v>
      </c>
      <c r="H18" s="747" t="s">
        <v>18</v>
      </c>
      <c r="I18" s="738"/>
      <c r="J18" s="734" t="s">
        <v>19</v>
      </c>
      <c r="K18" s="751" t="s">
        <v>171</v>
      </c>
      <c r="L18" s="754"/>
      <c r="M18" s="754"/>
      <c r="N18" s="433"/>
      <c r="O18" s="627" t="s">
        <v>457</v>
      </c>
    </row>
    <row r="19" spans="1:17" ht="45">
      <c r="A19" s="737"/>
      <c r="B19" s="770"/>
      <c r="C19" s="331"/>
      <c r="D19" s="430" t="str">
        <f>mergeValue(A19)&amp;"."&amp;mergeValue(B19)&amp;".2"</f>
        <v>1.1.1.2</v>
      </c>
      <c r="E19" s="259" t="s">
        <v>442</v>
      </c>
      <c r="F19" s="431" t="s">
        <v>1663</v>
      </c>
      <c r="G19" s="745"/>
      <c r="H19" s="747"/>
      <c r="I19" s="739"/>
      <c r="J19" s="735"/>
      <c r="K19" s="752"/>
      <c r="L19" s="755"/>
      <c r="M19" s="755"/>
      <c r="N19" s="433"/>
      <c r="O19" s="627" t="s">
        <v>458</v>
      </c>
    </row>
    <row r="20" spans="1:17" ht="33.75">
      <c r="A20" s="737"/>
      <c r="B20" s="770"/>
      <c r="C20" s="331"/>
      <c r="D20" s="430" t="str">
        <f>mergeValue(A20)&amp;"."&amp;mergeValue(B20)&amp;".3"</f>
        <v>1.1.1.3</v>
      </c>
      <c r="E20" s="259" t="s">
        <v>443</v>
      </c>
      <c r="F20" s="431" t="s">
        <v>1663</v>
      </c>
      <c r="G20" s="745"/>
      <c r="H20" s="747"/>
      <c r="I20" s="739"/>
      <c r="J20" s="735"/>
      <c r="K20" s="752"/>
      <c r="L20" s="755"/>
      <c r="M20" s="755"/>
      <c r="N20" s="433"/>
      <c r="O20" s="627" t="s">
        <v>459</v>
      </c>
    </row>
    <row r="21" spans="1:17" ht="45">
      <c r="A21" s="737"/>
      <c r="B21" s="770"/>
      <c r="C21" s="331"/>
      <c r="D21" s="430" t="str">
        <f>mergeValue(A21)&amp;"."&amp;mergeValue(B21)&amp;".4"</f>
        <v>1.1.1.4</v>
      </c>
      <c r="E21" s="259" t="s">
        <v>444</v>
      </c>
      <c r="F21" s="431" t="s">
        <v>1663</v>
      </c>
      <c r="G21" s="745"/>
      <c r="H21" s="747"/>
      <c r="I21" s="739"/>
      <c r="J21" s="735"/>
      <c r="K21" s="752"/>
      <c r="L21" s="755"/>
      <c r="M21" s="755"/>
      <c r="N21" s="433"/>
      <c r="O21" s="628" t="s">
        <v>460</v>
      </c>
    </row>
    <row r="22" spans="1:17" ht="56.25">
      <c r="A22" s="737"/>
      <c r="B22" s="770"/>
      <c r="C22" s="331"/>
      <c r="D22" s="430" t="str">
        <f>mergeValue(A22)&amp;"."&amp;mergeValue(B22)&amp;".5"</f>
        <v>1.1.1.5</v>
      </c>
      <c r="E22" s="259" t="s">
        <v>445</v>
      </c>
      <c r="F22" s="431" t="s">
        <v>1663</v>
      </c>
      <c r="G22" s="746"/>
      <c r="H22" s="747"/>
      <c r="I22" s="740"/>
      <c r="J22" s="736"/>
      <c r="K22" s="753"/>
      <c r="L22" s="756"/>
      <c r="M22" s="756"/>
      <c r="N22" s="433"/>
      <c r="O22" s="627" t="s">
        <v>461</v>
      </c>
    </row>
    <row r="23" spans="1:17" s="282" customFormat="1" ht="5.25" hidden="1">
      <c r="D23" s="291"/>
      <c r="E23" s="298"/>
      <c r="F23" s="626"/>
      <c r="G23" s="296"/>
      <c r="H23" s="296"/>
      <c r="I23" s="296"/>
      <c r="J23" s="296"/>
      <c r="K23" s="296"/>
      <c r="L23" s="296"/>
      <c r="M23" s="296"/>
      <c r="N23" s="434"/>
      <c r="O23" s="629"/>
      <c r="P23" s="289"/>
    </row>
    <row r="24" spans="1:17" ht="56.25">
      <c r="D24" s="237" t="s">
        <v>0</v>
      </c>
      <c r="E24" s="341" t="s">
        <v>462</v>
      </c>
      <c r="F24" s="342"/>
      <c r="G24" s="342"/>
      <c r="H24" s="342"/>
      <c r="I24" s="342"/>
      <c r="J24" s="342"/>
      <c r="K24" s="342"/>
      <c r="L24" s="342"/>
      <c r="M24" s="342"/>
      <c r="N24" s="436"/>
      <c r="O24" s="627" t="s">
        <v>463</v>
      </c>
    </row>
    <row r="25" spans="1:17" ht="33.75">
      <c r="A25" s="737" t="s">
        <v>272</v>
      </c>
      <c r="B25" s="331"/>
      <c r="C25" s="331"/>
      <c r="D25" s="348" t="str">
        <f>A25</f>
        <v>2.1</v>
      </c>
      <c r="E25" s="261" t="str">
        <f ca="1">IF(ISERROR(INDEX(activity,MATCH(SUBSTITUTE(D25,"2.",""),List01_N_activity,0))),"",OFFSET(INDEX(activity,MATCH(SUBSTITUTE(D25,"2.",""),List01_N_activity,0)),,1))</f>
        <v>Тариф на обработку твердых коммунальных отходов</v>
      </c>
      <c r="F25" s="195"/>
      <c r="G25" s="260"/>
      <c r="H25" s="260"/>
      <c r="I25" s="202"/>
      <c r="J25" s="336"/>
      <c r="K25" s="202"/>
      <c r="L25" s="336"/>
      <c r="M25" s="202"/>
      <c r="N25" s="201"/>
      <c r="O25" s="630" t="s">
        <v>464</v>
      </c>
      <c r="Q25" s="320"/>
    </row>
    <row r="26" spans="1:17" ht="22.5">
      <c r="A26" s="737"/>
      <c r="B26" s="770" t="s">
        <v>26</v>
      </c>
      <c r="C26" s="331"/>
      <c r="D26" s="430" t="str">
        <f>mergeValue(A26)&amp;"."&amp;mergeValue(B26)&amp;".1"</f>
        <v>2.1.1.1</v>
      </c>
      <c r="E26" s="259" t="s">
        <v>441</v>
      </c>
      <c r="F26" s="602" t="s">
        <v>1662</v>
      </c>
      <c r="G26" s="748" t="s">
        <v>393</v>
      </c>
      <c r="H26" s="747" t="s">
        <v>18</v>
      </c>
      <c r="I26" s="741" t="s">
        <v>623</v>
      </c>
      <c r="J26" s="734" t="s">
        <v>18</v>
      </c>
      <c r="K26" s="741" t="s">
        <v>624</v>
      </c>
      <c r="L26" s="757">
        <v>10500</v>
      </c>
      <c r="M26" s="754"/>
      <c r="N26" s="433"/>
      <c r="O26" s="627" t="s">
        <v>465</v>
      </c>
    </row>
    <row r="27" spans="1:17" ht="45">
      <c r="A27" s="737"/>
      <c r="B27" s="770"/>
      <c r="C27" s="331"/>
      <c r="D27" s="430" t="str">
        <f>mergeValue(A27)&amp;"."&amp;mergeValue(B27)&amp;".2"</f>
        <v>2.1.1.2</v>
      </c>
      <c r="E27" s="259" t="s">
        <v>442</v>
      </c>
      <c r="F27" s="602" t="s">
        <v>1663</v>
      </c>
      <c r="G27" s="749"/>
      <c r="H27" s="747"/>
      <c r="I27" s="742"/>
      <c r="J27" s="735"/>
      <c r="K27" s="742"/>
      <c r="L27" s="758"/>
      <c r="M27" s="755"/>
      <c r="N27" s="433"/>
      <c r="O27" s="627" t="s">
        <v>458</v>
      </c>
    </row>
    <row r="28" spans="1:17" ht="33.75">
      <c r="A28" s="737"/>
      <c r="B28" s="770"/>
      <c r="C28" s="331"/>
      <c r="D28" s="430" t="str">
        <f>mergeValue(A28)&amp;"."&amp;mergeValue(B28)&amp;".3"</f>
        <v>2.1.1.3</v>
      </c>
      <c r="E28" s="259" t="s">
        <v>443</v>
      </c>
      <c r="F28" s="602" t="s">
        <v>1663</v>
      </c>
      <c r="G28" s="749"/>
      <c r="H28" s="747"/>
      <c r="I28" s="742"/>
      <c r="J28" s="735"/>
      <c r="K28" s="742"/>
      <c r="L28" s="758"/>
      <c r="M28" s="755"/>
      <c r="N28" s="433"/>
      <c r="O28" s="627" t="s">
        <v>459</v>
      </c>
    </row>
    <row r="29" spans="1:17" ht="45">
      <c r="A29" s="737"/>
      <c r="B29" s="770"/>
      <c r="C29" s="331"/>
      <c r="D29" s="430" t="str">
        <f>mergeValue(A29)&amp;"."&amp;mergeValue(B29)&amp;".4"</f>
        <v>2.1.1.4</v>
      </c>
      <c r="E29" s="259" t="s">
        <v>444</v>
      </c>
      <c r="F29" s="602" t="s">
        <v>1663</v>
      </c>
      <c r="G29" s="749"/>
      <c r="H29" s="747"/>
      <c r="I29" s="742"/>
      <c r="J29" s="735"/>
      <c r="K29" s="742"/>
      <c r="L29" s="758"/>
      <c r="M29" s="755"/>
      <c r="N29" s="433"/>
      <c r="O29" s="627" t="s">
        <v>460</v>
      </c>
    </row>
    <row r="30" spans="1:17" ht="56.25">
      <c r="A30" s="737"/>
      <c r="B30" s="770"/>
      <c r="C30" s="331"/>
      <c r="D30" s="430" t="str">
        <f>mergeValue(A30)&amp;"."&amp;mergeValue(B30)&amp;".5"</f>
        <v>2.1.1.5</v>
      </c>
      <c r="E30" s="259" t="s">
        <v>445</v>
      </c>
      <c r="F30" s="602" t="s">
        <v>1663</v>
      </c>
      <c r="G30" s="750"/>
      <c r="H30" s="747"/>
      <c r="I30" s="743"/>
      <c r="J30" s="736"/>
      <c r="K30" s="743"/>
      <c r="L30" s="759"/>
      <c r="M30" s="756"/>
      <c r="N30" s="438"/>
      <c r="O30" s="627" t="s">
        <v>461</v>
      </c>
    </row>
    <row r="31" spans="1:17" s="282" customFormat="1" ht="5.25" hidden="1" customHeight="1">
      <c r="D31" s="291"/>
      <c r="E31" s="298"/>
      <c r="F31" s="626"/>
      <c r="G31" s="296"/>
      <c r="H31" s="296"/>
      <c r="I31" s="296"/>
      <c r="J31" s="296"/>
      <c r="K31" s="296"/>
      <c r="L31" s="296"/>
      <c r="M31" s="296"/>
      <c r="N31" s="339"/>
      <c r="O31" s="339"/>
      <c r="P31" s="289"/>
    </row>
    <row r="32" spans="1:17" s="441" customFormat="1" ht="6">
      <c r="P32" s="442"/>
    </row>
    <row r="33" spans="4:16" ht="20.25" customHeight="1">
      <c r="D33" s="440" t="s">
        <v>26</v>
      </c>
      <c r="E33" s="439" t="s">
        <v>590</v>
      </c>
      <c r="L33" s="46"/>
      <c r="P33" s="46"/>
    </row>
    <row r="49" s="46" customFormat="1"/>
    <row r="50" s="46" customFormat="1"/>
    <row r="51" s="46" customFormat="1"/>
    <row r="52" s="46" customFormat="1"/>
    <row r="53" s="46" customFormat="1"/>
    <row r="54" s="46" customFormat="1"/>
    <row r="55" s="46" customFormat="1"/>
    <row r="56" s="46" customFormat="1"/>
    <row r="57" s="46" customFormat="1"/>
    <row r="58" s="46" customFormat="1"/>
    <row r="59" s="46" customFormat="1"/>
    <row r="60" s="46" customFormat="1"/>
    <row r="61" s="46" customFormat="1"/>
    <row r="62" s="46" customFormat="1"/>
    <row r="63" s="46" customFormat="1"/>
    <row r="64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  <row r="72" s="46" customFormat="1"/>
    <row r="73" s="46" customFormat="1"/>
    <row r="74" s="46" customFormat="1"/>
    <row r="75" s="46" customFormat="1"/>
    <row r="76" s="46" customFormat="1"/>
    <row r="77" s="46" customFormat="1"/>
    <row r="78" s="46" customFormat="1"/>
    <row r="79" s="46" customFormat="1"/>
    <row r="80" s="46" customFormat="1"/>
    <row r="81" s="46" customFormat="1"/>
    <row r="82" s="46" customFormat="1"/>
    <row r="83" s="46" customFormat="1"/>
    <row r="84" s="46" customFormat="1"/>
    <row r="85" s="46" customFormat="1"/>
    <row r="86" s="46" customFormat="1"/>
    <row r="87" s="46" customFormat="1"/>
    <row r="88" s="46" customFormat="1"/>
    <row r="89" s="46" customFormat="1"/>
    <row r="90" s="46" customFormat="1"/>
    <row r="91" s="46" customFormat="1"/>
    <row r="92" s="46" customFormat="1"/>
    <row r="93" s="46" customFormat="1"/>
    <row r="94" s="46" customFormat="1"/>
    <row r="95" s="46" customFormat="1"/>
    <row r="96" s="46" customFormat="1"/>
    <row r="97" s="46" customFormat="1"/>
    <row r="98" s="46" customFormat="1"/>
    <row r="99" s="46" customFormat="1"/>
    <row r="100" s="46" customFormat="1"/>
    <row r="101" s="46" customFormat="1"/>
    <row r="102" s="46" customFormat="1"/>
    <row r="103" s="46" customFormat="1"/>
    <row r="104" s="46" customFormat="1"/>
    <row r="105" s="46" customFormat="1"/>
    <row r="106" s="46" customFormat="1"/>
    <row r="107" s="46" customFormat="1"/>
    <row r="108" s="46" customFormat="1"/>
    <row r="109" s="46" customFormat="1"/>
    <row r="110" s="46" customFormat="1"/>
    <row r="111" s="46" customFormat="1"/>
    <row r="112" s="46" customFormat="1"/>
    <row r="113" s="46" customFormat="1"/>
    <row r="114" s="46" customFormat="1"/>
    <row r="115" s="46" customFormat="1"/>
    <row r="116" s="46" customFormat="1"/>
    <row r="117" s="46" customFormat="1"/>
    <row r="118" s="46" customFormat="1"/>
    <row r="119" s="46" customFormat="1"/>
    <row r="120" s="46" customFormat="1"/>
    <row r="121" s="46" customFormat="1"/>
  </sheetData>
  <sheetProtection algorithmName="SHA-512" hashValue="eG7SvSAXDFyGmTy9MtcfvHc8qwaBLrTFw6R8Pr5QxS0o1eOf/aMjqVTRB7jV61GiYLLYesJpfFb6IV0RPNxYpg==" saltValue="2wTNiZcWw+e/ngVf65KA+Q==" spinCount="100000" sheet="1" objects="1" scenarios="1" formatColumns="0" formatRows="0"/>
  <mergeCells count="40">
    <mergeCell ref="B18:B22"/>
    <mergeCell ref="B26:B30"/>
    <mergeCell ref="H1:M1"/>
    <mergeCell ref="H10:M10"/>
    <mergeCell ref="D4:G4"/>
    <mergeCell ref="E12:F12"/>
    <mergeCell ref="H12:M12"/>
    <mergeCell ref="D12:D14"/>
    <mergeCell ref="G12:G14"/>
    <mergeCell ref="F6:G6"/>
    <mergeCell ref="F7:G7"/>
    <mergeCell ref="F8:G8"/>
    <mergeCell ref="F9:G9"/>
    <mergeCell ref="J15:K15"/>
    <mergeCell ref="J18:J22"/>
    <mergeCell ref="M26:M30"/>
    <mergeCell ref="O11:O14"/>
    <mergeCell ref="E13:E14"/>
    <mergeCell ref="F13:F14"/>
    <mergeCell ref="H13:H14"/>
    <mergeCell ref="I13:K13"/>
    <mergeCell ref="L13:L14"/>
    <mergeCell ref="M13:M14"/>
    <mergeCell ref="J14:K14"/>
    <mergeCell ref="J26:J30"/>
    <mergeCell ref="A17:A22"/>
    <mergeCell ref="A25:A30"/>
    <mergeCell ref="D11:N11"/>
    <mergeCell ref="I18:I22"/>
    <mergeCell ref="I26:I30"/>
    <mergeCell ref="G18:G22"/>
    <mergeCell ref="H18:H22"/>
    <mergeCell ref="H26:H30"/>
    <mergeCell ref="G26:G30"/>
    <mergeCell ref="K18:K22"/>
    <mergeCell ref="K26:K30"/>
    <mergeCell ref="L18:L22"/>
    <mergeCell ref="L26:L30"/>
    <mergeCell ref="N12:N14"/>
    <mergeCell ref="M18:M22"/>
  </mergeCells>
  <phoneticPr fontId="8" type="noConversion"/>
  <dataValidations count="5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M18 M26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8 I18 I26 K26"/>
    <dataValidation type="decimal" allowBlank="1" showErrorMessage="1" errorTitle="Ошибка" error="Допускается ввод только неотрицательных чисел!" sqref="L26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6:G30">
      <formula1>kind_of_unit_2</formula1>
    </dataValidation>
    <dataValidation type="textLength" operator="lessThanOrEqual" allowBlank="1" showErrorMessage="1" errorTitle="Ошибка" error="Допускается ввод не более 900 символов!" sqref="L18:L22">
      <formula1>900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indexed="31"/>
  </sheetPr>
  <dimension ref="A1:T16"/>
  <sheetViews>
    <sheetView showGridLines="0" topLeftCell="E1" zoomScaleNormal="100" workbookViewId="0"/>
  </sheetViews>
  <sheetFormatPr defaultColWidth="10.5703125" defaultRowHeight="14.25"/>
  <cols>
    <col min="1" max="1" width="3.7109375" style="494" hidden="1" customWidth="1"/>
    <col min="2" max="4" width="3.7109375" style="493" hidden="1" customWidth="1"/>
    <col min="5" max="5" width="3.7109375" style="491" customWidth="1"/>
    <col min="6" max="6" width="9.7109375" style="551" customWidth="1"/>
    <col min="7" max="7" width="37.7109375" style="551" customWidth="1"/>
    <col min="8" max="8" width="66.85546875" style="551" customWidth="1"/>
    <col min="9" max="9" width="115.7109375" style="551" customWidth="1"/>
    <col min="10" max="11" width="10.5703125" style="493"/>
    <col min="12" max="12" width="11.140625" style="493" customWidth="1"/>
    <col min="13" max="20" width="10.5703125" style="493"/>
    <col min="21" max="16384" width="10.5703125" style="551"/>
  </cols>
  <sheetData>
    <row r="1" spans="1:20" s="615" customFormat="1" ht="6">
      <c r="A1" s="481" t="s">
        <v>0</v>
      </c>
      <c r="B1" s="480"/>
      <c r="C1" s="480"/>
      <c r="D1" s="480"/>
      <c r="J1" s="480"/>
      <c r="K1" s="480"/>
      <c r="L1" s="480"/>
      <c r="M1" s="480"/>
      <c r="N1" s="480"/>
      <c r="O1" s="480"/>
      <c r="P1" s="480"/>
      <c r="Q1" s="480"/>
      <c r="R1" s="480"/>
      <c r="S1" s="480"/>
      <c r="T1" s="480"/>
    </row>
    <row r="2" spans="1:20" ht="22.5">
      <c r="F2" s="729" t="s">
        <v>470</v>
      </c>
      <c r="G2" s="730"/>
      <c r="H2" s="731"/>
      <c r="I2" s="504"/>
    </row>
    <row r="3" spans="1:20" s="615" customFormat="1" ht="6">
      <c r="A3" s="481"/>
      <c r="B3" s="480"/>
      <c r="C3" s="480"/>
      <c r="D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</row>
    <row r="4" spans="1:20" s="489" customFormat="1" ht="11.25">
      <c r="A4" s="490"/>
      <c r="B4" s="490"/>
      <c r="C4" s="490"/>
      <c r="D4" s="490"/>
      <c r="F4" s="732" t="s">
        <v>420</v>
      </c>
      <c r="G4" s="732"/>
      <c r="H4" s="732"/>
      <c r="I4" s="733" t="s">
        <v>421</v>
      </c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</row>
    <row r="5" spans="1:20" s="489" customFormat="1" ht="11.25">
      <c r="A5" s="490"/>
      <c r="B5" s="490"/>
      <c r="C5" s="490"/>
      <c r="D5" s="490"/>
      <c r="F5" s="638" t="s">
        <v>25</v>
      </c>
      <c r="G5" s="502" t="s">
        <v>471</v>
      </c>
      <c r="H5" s="497" t="s">
        <v>407</v>
      </c>
      <c r="I5" s="733"/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</row>
    <row r="6" spans="1:20" s="489" customFormat="1" ht="11.25">
      <c r="A6" s="490"/>
      <c r="B6" s="490"/>
      <c r="C6" s="490"/>
      <c r="D6" s="490"/>
      <c r="F6" s="498">
        <v>1</v>
      </c>
      <c r="G6" s="498">
        <v>2</v>
      </c>
      <c r="H6" s="499">
        <v>3</v>
      </c>
      <c r="I6" s="487">
        <v>4</v>
      </c>
      <c r="J6" s="490">
        <v>4</v>
      </c>
      <c r="K6" s="490"/>
      <c r="L6" s="490"/>
      <c r="M6" s="490"/>
      <c r="N6" s="490"/>
      <c r="O6" s="490"/>
      <c r="P6" s="490"/>
      <c r="Q6" s="490"/>
      <c r="R6" s="490"/>
      <c r="S6" s="490"/>
      <c r="T6" s="490"/>
    </row>
    <row r="7" spans="1:20" s="489" customFormat="1" ht="18.75">
      <c r="A7" s="490"/>
      <c r="B7" s="490"/>
      <c r="C7" s="490"/>
      <c r="D7" s="490"/>
      <c r="F7" s="622">
        <v>1</v>
      </c>
      <c r="G7" s="623" t="s">
        <v>472</v>
      </c>
      <c r="H7" s="636" t="str">
        <f>IF(form_up_date="","",form_up_date)</f>
        <v/>
      </c>
      <c r="I7" s="492" t="s">
        <v>473</v>
      </c>
      <c r="J7" s="486"/>
      <c r="K7" s="490"/>
      <c r="L7" s="490"/>
      <c r="M7" s="490"/>
      <c r="N7" s="490"/>
      <c r="O7" s="490"/>
      <c r="P7" s="490"/>
      <c r="Q7" s="490"/>
      <c r="R7" s="490"/>
      <c r="S7" s="490"/>
      <c r="T7" s="490"/>
    </row>
    <row r="8" spans="1:20" ht="45">
      <c r="A8" s="552"/>
      <c r="B8" s="551"/>
      <c r="C8" s="465"/>
      <c r="D8" s="551"/>
      <c r="E8" s="465"/>
      <c r="F8" s="589" t="s">
        <v>272</v>
      </c>
      <c r="G8" s="623" t="s">
        <v>474</v>
      </c>
      <c r="H8" s="467" t="s">
        <v>490</v>
      </c>
      <c r="I8" s="492" t="s">
        <v>475</v>
      </c>
      <c r="J8" s="551"/>
      <c r="K8" s="551"/>
      <c r="L8" s="551"/>
      <c r="M8" s="551"/>
      <c r="N8" s="551"/>
      <c r="O8" s="551"/>
      <c r="P8" s="551"/>
      <c r="Q8" s="551"/>
      <c r="R8" s="466"/>
      <c r="S8" s="551"/>
      <c r="T8" s="551"/>
    </row>
    <row r="9" spans="1:20" ht="22.5">
      <c r="A9" s="552"/>
      <c r="B9" s="551"/>
      <c r="C9" s="465"/>
      <c r="D9" s="551"/>
      <c r="E9" s="465"/>
      <c r="F9" s="589" t="s">
        <v>486</v>
      </c>
      <c r="G9" s="623" t="s">
        <v>476</v>
      </c>
      <c r="H9" s="467" t="s">
        <v>603</v>
      </c>
      <c r="I9" s="492" t="s">
        <v>477</v>
      </c>
      <c r="J9" s="551"/>
      <c r="K9" s="551"/>
      <c r="L9" s="551"/>
      <c r="M9" s="551"/>
      <c r="N9" s="551"/>
      <c r="O9" s="551"/>
      <c r="P9" s="551"/>
      <c r="Q9" s="551"/>
      <c r="R9" s="466"/>
      <c r="S9" s="551"/>
      <c r="T9" s="551"/>
    </row>
    <row r="10" spans="1:20" ht="22.5">
      <c r="A10" s="552"/>
      <c r="B10" s="551"/>
      <c r="C10" s="465"/>
      <c r="D10" s="551"/>
      <c r="E10" s="465"/>
      <c r="F10" s="589" t="s">
        <v>487</v>
      </c>
      <c r="G10" s="623" t="s">
        <v>478</v>
      </c>
      <c r="H10" s="468" t="s">
        <v>273</v>
      </c>
      <c r="I10" s="492"/>
      <c r="J10" s="551"/>
      <c r="K10" s="551"/>
      <c r="L10" s="551"/>
      <c r="M10" s="551"/>
      <c r="N10" s="551"/>
      <c r="O10" s="551"/>
      <c r="P10" s="551"/>
      <c r="Q10" s="551"/>
      <c r="R10" s="466"/>
      <c r="S10" s="551"/>
      <c r="T10" s="551"/>
    </row>
    <row r="11" spans="1:20" ht="15">
      <c r="A11" s="552"/>
      <c r="B11" s="551"/>
      <c r="C11" s="465"/>
      <c r="D11" s="551"/>
      <c r="E11" s="465"/>
      <c r="F11" s="622" t="s">
        <v>1664</v>
      </c>
      <c r="G11" s="578" t="s">
        <v>479</v>
      </c>
      <c r="H11" s="467" t="str">
        <f>IF(region_name="","",region_name)</f>
        <v>Ростовская область</v>
      </c>
      <c r="I11" s="492" t="s">
        <v>480</v>
      </c>
      <c r="J11" s="551"/>
      <c r="K11" s="551"/>
      <c r="L11" s="551"/>
      <c r="M11" s="551"/>
      <c r="N11" s="551"/>
      <c r="O11" s="551"/>
      <c r="P11" s="551"/>
      <c r="Q11" s="551"/>
      <c r="R11" s="466"/>
      <c r="S11" s="551"/>
      <c r="T11" s="551"/>
    </row>
    <row r="12" spans="1:20" ht="22.5">
      <c r="A12" s="552"/>
      <c r="B12" s="551"/>
      <c r="C12" s="465"/>
      <c r="D12" s="551"/>
      <c r="E12" s="465"/>
      <c r="F12" s="589" t="s">
        <v>488</v>
      </c>
      <c r="G12" s="463" t="s">
        <v>481</v>
      </c>
      <c r="H12" s="467" t="s">
        <v>981</v>
      </c>
      <c r="I12" s="492" t="s">
        <v>482</v>
      </c>
      <c r="J12" s="551"/>
      <c r="K12" s="551"/>
      <c r="L12" s="551"/>
      <c r="M12" s="551"/>
      <c r="N12" s="551"/>
      <c r="O12" s="551"/>
      <c r="P12" s="551"/>
      <c r="Q12" s="551"/>
      <c r="R12" s="466"/>
      <c r="S12" s="551"/>
      <c r="T12" s="551"/>
    </row>
    <row r="13" spans="1:20" ht="56.25">
      <c r="A13" s="552"/>
      <c r="B13" s="551"/>
      <c r="C13" s="465"/>
      <c r="D13" s="551"/>
      <c r="E13" s="465"/>
      <c r="F13" s="589" t="s">
        <v>489</v>
      </c>
      <c r="G13" s="464" t="s">
        <v>483</v>
      </c>
      <c r="H13" s="467" t="s">
        <v>1665</v>
      </c>
      <c r="I13" s="460" t="s">
        <v>484</v>
      </c>
      <c r="J13" s="551"/>
      <c r="K13" s="551"/>
      <c r="L13" s="551"/>
      <c r="M13" s="551"/>
      <c r="N13" s="551"/>
      <c r="O13" s="551"/>
      <c r="P13" s="551"/>
      <c r="Q13" s="551"/>
      <c r="R13" s="466"/>
      <c r="S13" s="551"/>
      <c r="T13" s="551"/>
    </row>
    <row r="14" spans="1:20" s="469" customFormat="1" ht="5.25">
      <c r="A14" s="485"/>
      <c r="B14" s="485"/>
      <c r="C14" s="485"/>
      <c r="D14" s="485"/>
      <c r="F14" s="473"/>
      <c r="G14" s="472"/>
      <c r="H14" s="471"/>
      <c r="I14" s="470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</row>
    <row r="15" spans="1:20" s="482" customFormat="1" ht="6">
      <c r="A15" s="483"/>
      <c r="B15" s="483"/>
      <c r="C15" s="483"/>
      <c r="D15" s="483"/>
      <c r="F15" s="477"/>
      <c r="G15" s="476"/>
      <c r="H15" s="475"/>
      <c r="I15" s="474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</row>
    <row r="16" spans="1:20" s="484" customFormat="1" ht="11.25">
      <c r="A16" s="485"/>
      <c r="B16" s="485"/>
      <c r="C16" s="485"/>
      <c r="D16" s="485"/>
      <c r="F16" s="500"/>
      <c r="G16" s="728" t="s">
        <v>485</v>
      </c>
      <c r="H16" s="728"/>
      <c r="I16" s="495"/>
      <c r="J16" s="485"/>
      <c r="K16" s="485"/>
      <c r="L16" s="485"/>
      <c r="M16" s="485"/>
      <c r="N16" s="485"/>
      <c r="O16" s="485"/>
      <c r="P16" s="485"/>
      <c r="Q16" s="485"/>
      <c r="R16" s="485"/>
      <c r="S16" s="485"/>
      <c r="T16" s="485"/>
    </row>
  </sheetData>
  <sheetProtection algorithmName="SHA-512" hashValue="AlMDGpdSEod3CQ3j/psxJL9absO2hUVp4xmIlCXORiiNWM9dcy7/ps5rXeO0yuEc5b5tWdhp1uR+40Qh5A7D7A==" saltValue="XUDVWMe0n7N5jaa60JYhPw==" spinCount="100000" sheet="1" objects="1" scenarios="1" formatColumns="0" formatRows="0"/>
  <mergeCells count="4">
    <mergeCell ref="F2:H2"/>
    <mergeCell ref="F4:H4"/>
    <mergeCell ref="I4:I5"/>
    <mergeCell ref="G16:H1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6">
      <formula1>900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T17"/>
  <sheetViews>
    <sheetView showGridLines="0" topLeftCell="C3" zoomScaleNormal="100" workbookViewId="0">
      <selection activeCell="Q17" sqref="Q17"/>
    </sheetView>
  </sheetViews>
  <sheetFormatPr defaultRowHeight="11.25"/>
  <cols>
    <col min="1" max="2" width="9.140625" style="46" hidden="1" customWidth="1"/>
    <col min="3" max="3" width="3.7109375" style="46" customWidth="1"/>
    <col min="4" max="4" width="5.7109375" style="46" customWidth="1"/>
    <col min="5" max="5" width="17.28515625" style="46" customWidth="1"/>
    <col min="6" max="6" width="35.7109375" style="46" customWidth="1"/>
    <col min="7" max="7" width="11.140625" style="46" customWidth="1"/>
    <col min="8" max="8" width="9.7109375" style="46" hidden="1" customWidth="1"/>
    <col min="9" max="9" width="13.7109375" style="46" customWidth="1"/>
    <col min="10" max="10" width="9.7109375" style="46" customWidth="1"/>
    <col min="11" max="11" width="13.7109375" style="46" customWidth="1"/>
    <col min="12" max="12" width="17.7109375" style="46" customWidth="1"/>
    <col min="13" max="13" width="9.7109375" style="554" customWidth="1"/>
    <col min="14" max="14" width="13.7109375" style="554" customWidth="1"/>
    <col min="15" max="15" width="9.7109375" style="554" customWidth="1"/>
    <col min="16" max="16" width="13.7109375" style="554" customWidth="1"/>
    <col min="17" max="17" width="17.7109375" style="554" customWidth="1"/>
    <col min="18" max="18" width="5.85546875" style="46" customWidth="1"/>
    <col min="19" max="19" width="115.7109375" style="46" customWidth="1"/>
    <col min="20" max="16384" width="9.140625" style="46"/>
  </cols>
  <sheetData>
    <row r="1" spans="1:20" s="104" customFormat="1" ht="11.25" hidden="1" customHeight="1">
      <c r="H1" s="774" t="s">
        <v>12</v>
      </c>
      <c r="I1" s="774"/>
      <c r="J1" s="774"/>
      <c r="K1" s="774"/>
      <c r="L1" s="774"/>
      <c r="M1" s="774" t="s">
        <v>13</v>
      </c>
      <c r="N1" s="774"/>
      <c r="O1" s="774"/>
      <c r="P1" s="774"/>
      <c r="Q1" s="774"/>
      <c r="S1" s="443">
        <f ca="1">OFFSET(S1,0,-6)+1</f>
        <v>7</v>
      </c>
    </row>
    <row r="2" spans="1:20" s="104" customFormat="1" hidden="1">
      <c r="H2" s="216">
        <v>0</v>
      </c>
      <c r="I2" s="169">
        <f>H2+1</f>
        <v>1</v>
      </c>
      <c r="J2" s="169">
        <f>I2+1</f>
        <v>2</v>
      </c>
      <c r="K2" s="169"/>
      <c r="L2" s="169">
        <f>J2+1</f>
        <v>3</v>
      </c>
      <c r="M2" s="216">
        <v>1</v>
      </c>
      <c r="N2" s="169">
        <f>M2+1</f>
        <v>2</v>
      </c>
      <c r="O2" s="169">
        <f>N2+1</f>
        <v>3</v>
      </c>
      <c r="P2" s="169"/>
      <c r="Q2" s="169">
        <f>O2+1</f>
        <v>4</v>
      </c>
    </row>
    <row r="3" spans="1:20" s="271" customFormat="1" ht="6" customHeight="1">
      <c r="H3" s="426" t="s">
        <v>363</v>
      </c>
      <c r="I3" s="271" t="s">
        <v>359</v>
      </c>
      <c r="J3" s="426" t="s">
        <v>364</v>
      </c>
      <c r="K3" s="271" t="s">
        <v>360</v>
      </c>
      <c r="M3" s="596" t="s">
        <v>363</v>
      </c>
      <c r="N3" s="557" t="s">
        <v>359</v>
      </c>
      <c r="O3" s="596" t="s">
        <v>364</v>
      </c>
      <c r="P3" s="557" t="s">
        <v>360</v>
      </c>
      <c r="Q3" s="557"/>
    </row>
    <row r="4" spans="1:20" s="136" customFormat="1" ht="26.1" customHeight="1">
      <c r="A4" s="31"/>
      <c r="B4" s="18"/>
      <c r="C4" s="36"/>
      <c r="D4" s="689" t="s">
        <v>435</v>
      </c>
      <c r="E4" s="689"/>
      <c r="F4" s="689"/>
      <c r="G4" s="689"/>
      <c r="H4" s="215"/>
      <c r="M4" s="571"/>
      <c r="N4" s="556"/>
      <c r="O4" s="556"/>
      <c r="P4" s="556"/>
      <c r="Q4" s="556"/>
      <c r="R4" s="160"/>
    </row>
    <row r="5" spans="1:20" ht="15" customHeight="1">
      <c r="D5" s="792"/>
      <c r="E5" s="792"/>
      <c r="F5" s="179"/>
      <c r="G5" s="179"/>
      <c r="H5" s="771"/>
      <c r="I5" s="771"/>
      <c r="J5" s="771"/>
      <c r="K5" s="771"/>
      <c r="L5" s="771"/>
      <c r="M5" s="775" t="s">
        <v>193</v>
      </c>
      <c r="N5" s="776"/>
      <c r="O5" s="776"/>
      <c r="P5" s="776"/>
      <c r="Q5" s="776"/>
      <c r="R5" s="193"/>
    </row>
    <row r="6" spans="1:20" ht="14.25">
      <c r="D6" s="732" t="s">
        <v>420</v>
      </c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61" t="s">
        <v>421</v>
      </c>
      <c r="T6" s="427"/>
    </row>
    <row r="7" spans="1:20" s="331" customFormat="1" ht="14.25">
      <c r="D7" s="732" t="s">
        <v>25</v>
      </c>
      <c r="E7" s="732" t="s">
        <v>178</v>
      </c>
      <c r="F7" s="732"/>
      <c r="G7" s="732" t="s">
        <v>271</v>
      </c>
      <c r="H7" s="688" t="s">
        <v>450</v>
      </c>
      <c r="I7" s="688"/>
      <c r="J7" s="688"/>
      <c r="K7" s="688"/>
      <c r="L7" s="688"/>
      <c r="M7" s="688" t="s">
        <v>450</v>
      </c>
      <c r="N7" s="688"/>
      <c r="O7" s="688"/>
      <c r="P7" s="688"/>
      <c r="Q7" s="688"/>
      <c r="R7" s="760" t="s">
        <v>330</v>
      </c>
      <c r="S7" s="762"/>
      <c r="T7" s="427"/>
    </row>
    <row r="8" spans="1:20" s="331" customFormat="1" ht="24.75" customHeight="1">
      <c r="D8" s="732"/>
      <c r="E8" s="764" t="s">
        <v>436</v>
      </c>
      <c r="F8" s="764" t="s">
        <v>437</v>
      </c>
      <c r="G8" s="732"/>
      <c r="H8" s="764" t="s">
        <v>332</v>
      </c>
      <c r="I8" s="698" t="s">
        <v>455</v>
      </c>
      <c r="J8" s="766"/>
      <c r="K8" s="767"/>
      <c r="L8" s="777" t="s">
        <v>331</v>
      </c>
      <c r="M8" s="764" t="s">
        <v>332</v>
      </c>
      <c r="N8" s="698" t="s">
        <v>455</v>
      </c>
      <c r="O8" s="766"/>
      <c r="P8" s="767"/>
      <c r="Q8" s="777" t="s">
        <v>331</v>
      </c>
      <c r="R8" s="760"/>
      <c r="S8" s="762"/>
      <c r="T8" s="427"/>
    </row>
    <row r="9" spans="1:20" ht="24.75" customHeight="1">
      <c r="D9" s="732"/>
      <c r="E9" s="765"/>
      <c r="F9" s="765"/>
      <c r="G9" s="732"/>
      <c r="H9" s="765"/>
      <c r="I9" s="301" t="s">
        <v>438</v>
      </c>
      <c r="J9" s="779" t="s">
        <v>439</v>
      </c>
      <c r="K9" s="780"/>
      <c r="L9" s="778"/>
      <c r="M9" s="765"/>
      <c r="N9" s="641" t="s">
        <v>438</v>
      </c>
      <c r="O9" s="779" t="s">
        <v>439</v>
      </c>
      <c r="P9" s="780"/>
      <c r="Q9" s="778"/>
      <c r="R9" s="760"/>
      <c r="S9" s="763"/>
    </row>
    <row r="10" spans="1:20">
      <c r="D10" s="61" t="s">
        <v>26</v>
      </c>
      <c r="E10" s="61" t="s">
        <v>0</v>
      </c>
      <c r="F10" s="61" t="s">
        <v>1</v>
      </c>
      <c r="G10" s="61" t="s">
        <v>2</v>
      </c>
      <c r="H10" s="194" t="str">
        <f>H1&amp;"."&amp;H2</f>
        <v>5.0</v>
      </c>
      <c r="I10" s="194" t="str">
        <f>H1&amp;"."&amp;I2</f>
        <v>5.1</v>
      </c>
      <c r="J10" s="782" t="str">
        <f>H1&amp;"."&amp;J2</f>
        <v>5.2</v>
      </c>
      <c r="K10" s="782"/>
      <c r="L10" s="334" t="str">
        <f>H1&amp;"."&amp;L2</f>
        <v>5.3</v>
      </c>
      <c r="M10" s="564" t="str">
        <f>M1&amp;"."&amp;M2</f>
        <v>6.1</v>
      </c>
      <c r="N10" s="564" t="str">
        <f>M1&amp;"."&amp;N2</f>
        <v>6.2</v>
      </c>
      <c r="O10" s="782" t="str">
        <f>M1&amp;"."&amp;O2</f>
        <v>6.3</v>
      </c>
      <c r="P10" s="782"/>
      <c r="Q10" s="640" t="str">
        <f>M1&amp;"."&amp;Q2</f>
        <v>6.4</v>
      </c>
      <c r="R10" s="236"/>
      <c r="S10" s="332">
        <f ca="1">S1</f>
        <v>7</v>
      </c>
    </row>
    <row r="11" spans="1:20" ht="33.75">
      <c r="D11" s="428" t="s">
        <v>26</v>
      </c>
      <c r="E11" s="599" t="str">
        <f ca="1">IF(ISERROR(INDEX(activity,MATCH(D11,List01_N_activity,0))),"",OFFSET(INDEX(activity,MATCH(D11,List01_N_activity,0)),,1))</f>
        <v>Тариф на обработку твердых коммунальных отходов</v>
      </c>
      <c r="F11" s="429"/>
      <c r="G11" s="195"/>
      <c r="H11" s="195"/>
      <c r="I11" s="195"/>
      <c r="J11" s="195"/>
      <c r="K11" s="195"/>
      <c r="L11" s="195"/>
      <c r="M11" s="565"/>
      <c r="N11" s="565"/>
      <c r="O11" s="565"/>
      <c r="P11" s="565"/>
      <c r="Q11" s="565"/>
      <c r="R11" s="432"/>
      <c r="S11" s="627" t="s">
        <v>440</v>
      </c>
    </row>
    <row r="12" spans="1:20" ht="22.5">
      <c r="A12" s="737" t="s">
        <v>333</v>
      </c>
      <c r="D12" s="430" t="str">
        <f>A12&amp;".1"</f>
        <v>1.1.1</v>
      </c>
      <c r="E12" s="623" t="s">
        <v>441</v>
      </c>
      <c r="F12" s="431" t="s">
        <v>1662</v>
      </c>
      <c r="G12" s="781" t="s">
        <v>358</v>
      </c>
      <c r="H12" s="789" t="s">
        <v>18</v>
      </c>
      <c r="I12" s="741" t="s">
        <v>623</v>
      </c>
      <c r="J12" s="734" t="s">
        <v>18</v>
      </c>
      <c r="K12" s="741" t="s">
        <v>1666</v>
      </c>
      <c r="L12" s="786">
        <v>302.8</v>
      </c>
      <c r="M12" s="734" t="s">
        <v>18</v>
      </c>
      <c r="N12" s="741" t="s">
        <v>1667</v>
      </c>
      <c r="O12" s="734" t="s">
        <v>18</v>
      </c>
      <c r="P12" s="741" t="s">
        <v>624</v>
      </c>
      <c r="Q12" s="783">
        <v>302.8</v>
      </c>
      <c r="R12" s="433"/>
      <c r="S12" s="627" t="s">
        <v>446</v>
      </c>
    </row>
    <row r="13" spans="1:20" ht="45">
      <c r="A13" s="737"/>
      <c r="D13" s="430" t="str">
        <f>A12&amp;".2"</f>
        <v>1.1.2</v>
      </c>
      <c r="E13" s="623" t="s">
        <v>442</v>
      </c>
      <c r="F13" s="431" t="s">
        <v>1663</v>
      </c>
      <c r="G13" s="781"/>
      <c r="H13" s="790"/>
      <c r="I13" s="742"/>
      <c r="J13" s="735"/>
      <c r="K13" s="742"/>
      <c r="L13" s="787"/>
      <c r="M13" s="735"/>
      <c r="N13" s="742"/>
      <c r="O13" s="735"/>
      <c r="P13" s="742"/>
      <c r="Q13" s="784"/>
      <c r="R13" s="433"/>
      <c r="S13" s="627" t="s">
        <v>447</v>
      </c>
    </row>
    <row r="14" spans="1:20" ht="22.5">
      <c r="A14" s="737"/>
      <c r="D14" s="430" t="str">
        <f>A12&amp;".3"</f>
        <v>1.1.3</v>
      </c>
      <c r="E14" s="623" t="s">
        <v>443</v>
      </c>
      <c r="F14" s="431" t="s">
        <v>1662</v>
      </c>
      <c r="G14" s="781"/>
      <c r="H14" s="790"/>
      <c r="I14" s="742"/>
      <c r="J14" s="735"/>
      <c r="K14" s="742"/>
      <c r="L14" s="787"/>
      <c r="M14" s="735"/>
      <c r="N14" s="742"/>
      <c r="O14" s="735"/>
      <c r="P14" s="742"/>
      <c r="Q14" s="784"/>
      <c r="R14" s="433"/>
      <c r="S14" s="627" t="s">
        <v>448</v>
      </c>
    </row>
    <row r="15" spans="1:20" ht="33.75">
      <c r="A15" s="737"/>
      <c r="D15" s="430" t="str">
        <f>A12&amp;".4"</f>
        <v>1.1.4</v>
      </c>
      <c r="E15" s="623" t="s">
        <v>444</v>
      </c>
      <c r="F15" s="431" t="s">
        <v>1663</v>
      </c>
      <c r="G15" s="781"/>
      <c r="H15" s="790"/>
      <c r="I15" s="742"/>
      <c r="J15" s="735"/>
      <c r="K15" s="742"/>
      <c r="L15" s="787"/>
      <c r="M15" s="735"/>
      <c r="N15" s="742"/>
      <c r="O15" s="735"/>
      <c r="P15" s="742"/>
      <c r="Q15" s="784"/>
      <c r="R15" s="433"/>
      <c r="S15" s="627" t="s">
        <v>449</v>
      </c>
    </row>
    <row r="16" spans="1:20" ht="90">
      <c r="A16" s="737"/>
      <c r="D16" s="430" t="str">
        <f>A12&amp;".5"</f>
        <v>1.1.5</v>
      </c>
      <c r="E16" s="623" t="s">
        <v>445</v>
      </c>
      <c r="F16" s="431" t="s">
        <v>1663</v>
      </c>
      <c r="G16" s="781"/>
      <c r="H16" s="791"/>
      <c r="I16" s="743"/>
      <c r="J16" s="736"/>
      <c r="K16" s="743"/>
      <c r="L16" s="788"/>
      <c r="M16" s="736"/>
      <c r="N16" s="743"/>
      <c r="O16" s="736"/>
      <c r="P16" s="743"/>
      <c r="Q16" s="785"/>
      <c r="R16" s="433"/>
      <c r="S16" s="627" t="s">
        <v>466</v>
      </c>
    </row>
    <row r="17" spans="5:18">
      <c r="E17" s="631"/>
      <c r="F17" s="631"/>
      <c r="R17" s="306"/>
    </row>
  </sheetData>
  <sheetProtection algorithmName="SHA-512" hashValue="fVqG3UIkxei/nZab4TZemu3xsrXUFwXa4cRSUqul22ZytYd+tZ7x2ChdaqVYGQus4NH725GXVzJiOwudpn11UQ==" saltValue="FuTVibD8ZEu+BBifWXharA==" spinCount="100000" sheet="1" objects="1" scenarios="1" formatColumns="0" formatRows="0"/>
  <mergeCells count="38">
    <mergeCell ref="D4:G4"/>
    <mergeCell ref="E7:F7"/>
    <mergeCell ref="D7:D9"/>
    <mergeCell ref="G7:G9"/>
    <mergeCell ref="D5:E5"/>
    <mergeCell ref="H1:L1"/>
    <mergeCell ref="I12:I16"/>
    <mergeCell ref="J10:K10"/>
    <mergeCell ref="K12:K16"/>
    <mergeCell ref="H5:L5"/>
    <mergeCell ref="L12:L16"/>
    <mergeCell ref="H7:L7"/>
    <mergeCell ref="H12:H16"/>
    <mergeCell ref="J12:J16"/>
    <mergeCell ref="J9:K9"/>
    <mergeCell ref="S6:S9"/>
    <mergeCell ref="R7:R9"/>
    <mergeCell ref="D6:R6"/>
    <mergeCell ref="A12:A16"/>
    <mergeCell ref="I8:K8"/>
    <mergeCell ref="L8:L9"/>
    <mergeCell ref="H8:H9"/>
    <mergeCell ref="F8:F9"/>
    <mergeCell ref="E8:E9"/>
    <mergeCell ref="G12:G16"/>
    <mergeCell ref="O10:P10"/>
    <mergeCell ref="M12:M16"/>
    <mergeCell ref="N12:N16"/>
    <mergeCell ref="O12:O16"/>
    <mergeCell ref="P12:P16"/>
    <mergeCell ref="Q12:Q16"/>
    <mergeCell ref="M1:Q1"/>
    <mergeCell ref="M5:Q5"/>
    <mergeCell ref="M7:Q7"/>
    <mergeCell ref="M8:M9"/>
    <mergeCell ref="N8:P8"/>
    <mergeCell ref="Q8:Q9"/>
    <mergeCell ref="O9:P9"/>
  </mergeCells>
  <phoneticPr fontId="8" type="noConversion"/>
  <dataValidations count="3">
    <dataValidation type="list" allowBlank="1" showInputMessage="1" showErrorMessage="1" errorTitle="Ошибка" error="Выберите значение из списка" prompt="Выберите значение из списка" sqref="G12:G16">
      <formula1>kind_of_unit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 K12 N12 P12"/>
    <dataValidation type="decimal" allowBlank="1" showErrorMessage="1" errorTitle="Ошибка" error="Допускается ввод только неотрицательных чисел!" sqref="L12:L16 Q12:Q16">
      <formula1>0</formula1>
      <formula2>9.99999999999999E+23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220</vt:i4>
      </vt:variant>
    </vt:vector>
  </HeadingPairs>
  <TitlesOfParts>
    <vt:vector size="230" baseType="lpstr">
      <vt:lpstr>Инструкция</vt:lpstr>
      <vt:lpstr>Титульный</vt:lpstr>
      <vt:lpstr>Перечень тарифов</vt:lpstr>
      <vt:lpstr>Дифференциация</vt:lpstr>
      <vt:lpstr>Форма 1.0.1 | Форма 5.3.1</vt:lpstr>
      <vt:lpstr>Форма 5.3.1</vt:lpstr>
      <vt:lpstr>Форма 1.0.1 | Форма 5.3.2</vt:lpstr>
      <vt:lpstr>Форма 5.3.2</vt:lpstr>
      <vt:lpstr>Комментарии</vt:lpstr>
      <vt:lpstr>Проверка</vt:lpstr>
      <vt:lpstr>activity</vt:lpstr>
      <vt:lpstr>availability_price</vt:lpstr>
      <vt:lpstr>checkCell_List07</vt:lpstr>
      <vt:lpstr>chkGetUpdatesValue</vt:lpstr>
      <vt:lpstr>chkNoUpdatesValue</vt:lpstr>
      <vt:lpstr>code</vt:lpstr>
      <vt:lpstr>CURRENT_DATE</vt:lpstr>
      <vt:lpstr>data_type</vt:lpstr>
      <vt:lpstr>DATA_URL</vt:lpstr>
      <vt:lpstr>dateChPeriod</vt:lpstr>
      <vt:lpstr>datePr</vt:lpstr>
      <vt:lpstr>datePr_ch</vt:lpstr>
      <vt:lpstr>DocProp_TemplateCode</vt:lpstr>
      <vt:lpstr>DocProp_Version</vt:lpstr>
      <vt:lpstr>et_Comm</vt:lpstr>
      <vt:lpstr>et_copy_HL</vt:lpstr>
      <vt:lpstr>et_copy_HL1</vt:lpstr>
      <vt:lpstr>et_List_101_mo</vt:lpstr>
      <vt:lpstr>et_List_101_mr</vt:lpstr>
      <vt:lpstr>et_List_101_st</vt:lpstr>
      <vt:lpstr>et_List_101_ter</vt:lpstr>
      <vt:lpstr>et_List_101_vd</vt:lpstr>
      <vt:lpstr>et_List01_H1</vt:lpstr>
      <vt:lpstr>et_List01_H2</vt:lpstr>
      <vt:lpstr>et_List01_V1</vt:lpstr>
      <vt:lpstr>et_List02</vt:lpstr>
      <vt:lpstr>et_List02_H1</vt:lpstr>
      <vt:lpstr>et_List02_H2</vt:lpstr>
      <vt:lpstr>et_List02_H3</vt:lpstr>
      <vt:lpstr>et_List02_H4</vt:lpstr>
      <vt:lpstr>et_List02_H5</vt:lpstr>
      <vt:lpstr>et_List02_H5_1</vt:lpstr>
      <vt:lpstr>et_List02_H6</vt:lpstr>
      <vt:lpstr>et_List02_H6_1</vt:lpstr>
      <vt:lpstr>et_List02_H7</vt:lpstr>
      <vt:lpstr>et_List02_H8</vt:lpstr>
      <vt:lpstr>et_List03</vt:lpstr>
      <vt:lpstr>et_List04_H1</vt:lpstr>
      <vt:lpstr>et_List04_H2</vt:lpstr>
      <vt:lpstr>et_List04_V1</vt:lpstr>
      <vt:lpstr>et_List05_copy_HL1_1</vt:lpstr>
      <vt:lpstr>et_List05_copy_HL1_2</vt:lpstr>
      <vt:lpstr>et_List05_copy_HL1_3_6</vt:lpstr>
      <vt:lpstr>et_List05_H1_2</vt:lpstr>
      <vt:lpstr>et_List05_H1_4</vt:lpstr>
      <vt:lpstr>et_List05_H2_2</vt:lpstr>
      <vt:lpstr>et_List05_H2_4</vt:lpstr>
      <vt:lpstr>et_List05_V1</vt:lpstr>
      <vt:lpstr>et_List07</vt:lpstr>
      <vt:lpstr>f_endDate</vt:lpstr>
      <vt:lpstr>f_startDate</vt:lpstr>
      <vt:lpstr>fil</vt:lpstr>
      <vt:lpstr>fil_flag</vt:lpstr>
      <vt:lpstr>FirstLine</vt:lpstr>
      <vt:lpstr>flag_publication</vt:lpstr>
      <vt:lpstr>form_type</vt:lpstr>
      <vt:lpstr>form_up_date</vt:lpstr>
      <vt:lpstr>gblnRefreshPForms</vt:lpstr>
      <vt:lpstr>Info_ChngExcludeHelp_1</vt:lpstr>
      <vt:lpstr>Info_DiffExcludeHelp_1</vt:lpstr>
      <vt:lpstr>Info_DiffExcludeHelp_2</vt:lpstr>
      <vt:lpstr>Info_DiffExcludeHelp_3</vt:lpstr>
      <vt:lpstr>Info_DiffExcludeHelp_4</vt:lpstr>
      <vt:lpstr>Info_DiffTarExcludeHelp_1</vt:lpstr>
      <vt:lpstr>Info_DiffTarExcludeHelp_2</vt:lpstr>
      <vt:lpstr>Info_FilFlag</vt:lpstr>
      <vt:lpstr>Info_FxdExcludeHelp_1</vt:lpstr>
      <vt:lpstr>Info_FxdExcludeHelp_2</vt:lpstr>
      <vt:lpstr>Info_InvExcludeHelp_1</vt:lpstr>
      <vt:lpstr>Info_NoUpdates</vt:lpstr>
      <vt:lpstr>Info_PokExcludeHelp_1</vt:lpstr>
      <vt:lpstr>Info_PubExcludeHelp_1</vt:lpstr>
      <vt:lpstr>Info_PublicationWeb</vt:lpstr>
      <vt:lpstr>Info_TerExcludeHelp_1</vt:lpstr>
      <vt:lpstr>Info_TerExcludeHelp_2</vt:lpstr>
      <vt:lpstr>Info_TerExcludeHelp_3</vt:lpstr>
      <vt:lpstr>Info_TitleExcludeHelp_1</vt:lpstr>
      <vt:lpstr>Info_TitleExcludeHelp_2</vt:lpstr>
      <vt:lpstr>Info_TitleExcludeHelp_3</vt:lpstr>
      <vt:lpstr>Info_TitleExcludeHelp_4</vt:lpstr>
      <vt:lpstr>Info_TitleExcludeHelp_5</vt:lpstr>
      <vt:lpstr>Info_TitleExcludeHelp_6</vt:lpstr>
      <vt:lpstr>Info_TitleExcludeHelp_7</vt:lpstr>
      <vt:lpstr>Info_TitleExcludeHelp_8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instr_hyp1</vt:lpstr>
      <vt:lpstr>instr_hyp2</vt:lpstr>
      <vt:lpstr>Instruction_region</vt:lpstr>
      <vt:lpstr>IstPub</vt:lpstr>
      <vt:lpstr>IstPub_ch</vt:lpstr>
      <vt:lpstr>kind_of_control_method</vt:lpstr>
      <vt:lpstr>kind_of_forms</vt:lpstr>
      <vt:lpstr>kind_of_nameforms</vt:lpstr>
      <vt:lpstr>kind_of_NDS</vt:lpstr>
      <vt:lpstr>kind_of_NDS_tariff</vt:lpstr>
      <vt:lpstr>kind_of_publication</vt:lpstr>
      <vt:lpstr>kind_of_unit</vt:lpstr>
      <vt:lpstr>kind_of_unit_2</vt:lpstr>
      <vt:lpstr>kpp</vt:lpstr>
      <vt:lpstr>LINK_RANGE</vt:lpstr>
      <vt:lpstr>list_classTKO</vt:lpstr>
      <vt:lpstr>List_H</vt:lpstr>
      <vt:lpstr>List_M</vt:lpstr>
      <vt:lpstr>LIST_MR_MO_OKTMO</vt:lpstr>
      <vt:lpstr>list_of_tariff</vt:lpstr>
      <vt:lpstr>list_typeTKO</vt:lpstr>
      <vt:lpstr>List00_checkFill</vt:lpstr>
      <vt:lpstr>List00_Fill</vt:lpstr>
      <vt:lpstr>List00_Print</vt:lpstr>
      <vt:lpstr>List01_ActivityID</vt:lpstr>
      <vt:lpstr>List01_Fill</vt:lpstr>
      <vt:lpstr>List01_flag_H1</vt:lpstr>
      <vt:lpstr>List01_N_activity</vt:lpstr>
      <vt:lpstr>List01_NameTar</vt:lpstr>
      <vt:lpstr>List02_Activity</vt:lpstr>
      <vt:lpstr>List02_class</vt:lpstr>
      <vt:lpstr>List02_Fill</vt:lpstr>
      <vt:lpstr>List02_flag_H1</vt:lpstr>
      <vt:lpstr>List02_flag_V1</vt:lpstr>
      <vt:lpstr>List02_mo</vt:lpstr>
      <vt:lpstr>List02_mr</vt:lpstr>
      <vt:lpstr>List02_NameTar</vt:lpstr>
      <vt:lpstr>List02_oktmo</vt:lpstr>
      <vt:lpstr>List02_Ter</vt:lpstr>
      <vt:lpstr>List02_TO</vt:lpstr>
      <vt:lpstr>List02_type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List04_flag_H1</vt:lpstr>
      <vt:lpstr>'Форма 1.0.1 | Форма 5.3.2'!List05_1_Data</vt:lpstr>
      <vt:lpstr>List05_1_Data</vt:lpstr>
      <vt:lpstr>List05_Data_2</vt:lpstr>
      <vt:lpstr>List05_Data_4</vt:lpstr>
      <vt:lpstr>List05_flag_H1</vt:lpstr>
      <vt:lpstr>List07_Date</vt:lpstr>
      <vt:lpstr>logical</vt:lpstr>
      <vt:lpstr>mail</vt:lpstr>
      <vt:lpstr>MONTH</vt:lpstr>
      <vt:lpstr>mr_id</vt:lpstr>
      <vt:lpstr>mr_list</vt:lpstr>
      <vt:lpstr>NameOrPr</vt:lpstr>
      <vt:lpstr>NameOrPr_ch</vt:lpstr>
      <vt:lpstr>NDS</vt:lpstr>
      <vt:lpstr>NO</vt:lpstr>
      <vt:lpstr>numberPr</vt:lpstr>
      <vt:lpstr>numberPr_ch</vt:lpstr>
      <vt:lpstr>org</vt:lpstr>
      <vt:lpstr>Org_Address</vt:lpstr>
      <vt:lpstr>ORG_END_DATE</vt:lpstr>
      <vt:lpstr>Org_main</vt:lpstr>
      <vt:lpstr>Org_otv_lico</vt:lpstr>
      <vt:lpstr>ORG_START_DATE</vt:lpstr>
      <vt:lpstr>pDel_Comm</vt:lpstr>
      <vt:lpstr>pDel_List01_H1</vt:lpstr>
      <vt:lpstr>pDel_List01_H2</vt:lpstr>
      <vt:lpstr>pDel_List01_V1</vt:lpstr>
      <vt:lpstr>pDel_List02_H3</vt:lpstr>
      <vt:lpstr>pDel_List02_H4</vt:lpstr>
      <vt:lpstr>pDel_List02_H5</vt:lpstr>
      <vt:lpstr>pDel_List02_H5_1</vt:lpstr>
      <vt:lpstr>pDel_List02_H6</vt:lpstr>
      <vt:lpstr>pDel_List02_H6_1</vt:lpstr>
      <vt:lpstr>pDel_List02_H7</vt:lpstr>
      <vt:lpstr>pDel_List02_H8</vt:lpstr>
      <vt:lpstr>pDel_List03</vt:lpstr>
      <vt:lpstr>pDel_List04_V1</vt:lpstr>
      <vt:lpstr>pDel_List05_V1</vt:lpstr>
      <vt:lpstr>pDel_List07</vt:lpstr>
      <vt:lpstr>pIns_Comm</vt:lpstr>
      <vt:lpstr>pIns_List01_H1</vt:lpstr>
      <vt:lpstr>pIns_List01_V1</vt:lpstr>
      <vt:lpstr>pIns_List02_H1</vt:lpstr>
      <vt:lpstr>pIns_List03</vt:lpstr>
      <vt:lpstr>pIns_List04_H1</vt:lpstr>
      <vt:lpstr>pIns_List04_H2</vt:lpstr>
      <vt:lpstr>pIns_List04_V1</vt:lpstr>
      <vt:lpstr>'Форма 1.0.1 | Форма 5.3.2'!pIns_List05_1</vt:lpstr>
      <vt:lpstr>pIns_List05_1</vt:lpstr>
      <vt:lpstr>pIns_List05_H1_2</vt:lpstr>
      <vt:lpstr>pIns_List05_H1_4</vt:lpstr>
      <vt:lpstr>pIns_List05_H2_2</vt:lpstr>
      <vt:lpstr>pIns_List05_H2_4</vt:lpstr>
      <vt:lpstr>pIns_List05_V1</vt:lpstr>
      <vt:lpstr>pIns_List07</vt:lpstr>
      <vt:lpstr>pRen_List01_V1</vt:lpstr>
      <vt:lpstr>pRen_List04_V1</vt:lpstr>
      <vt:lpstr>pRen_List05_V1</vt:lpstr>
      <vt:lpstr>Print_form</vt:lpstr>
      <vt:lpstr>QUARTER</vt:lpstr>
      <vt:lpstr>REESTR_LINK_RANGE</vt:lpstr>
      <vt:lpstr>REESTR_ORG_RANGE</vt:lpstr>
      <vt:lpstr>REESTR_VED_RANGE</vt:lpstr>
      <vt:lpstr>REESTR_VT_RANGE</vt:lpstr>
      <vt:lpstr>REGION</vt:lpstr>
      <vt:lpstr>region_name</vt:lpstr>
      <vt:lpstr>ruk_fio</vt:lpstr>
      <vt:lpstr>sys_id</vt:lpstr>
      <vt:lpstr>TECH_ORG_ID</vt:lpstr>
      <vt:lpstr>TitlePr_ch</vt:lpstr>
      <vt:lpstr>TSphere</vt:lpstr>
      <vt:lpstr>TSphere_full</vt:lpstr>
      <vt:lpstr>TSphere_trans</vt:lpstr>
      <vt:lpstr>UpdStatus</vt:lpstr>
      <vt:lpstr>VDET_END_DATE</vt:lpstr>
      <vt:lpstr>VDET_START_DATE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области обращения с твердыми коммунальными отходами (цены и тарифы)</dc:title>
  <dc:subject>Показатели, подлежащие раскрытию в области обращения с твердыми коммунальными отходами (цены и тарифы)</dc:subject>
  <dc:creator>--</dc:creator>
  <dc:description/>
  <cp:lastModifiedBy>User</cp:lastModifiedBy>
  <dcterms:created xsi:type="dcterms:W3CDTF">2014-08-18T08:57:48Z</dcterms:created>
  <dcterms:modified xsi:type="dcterms:W3CDTF">2022-01-04T01:55:57Z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</vt:lpwstr>
  </property>
  <property fmtid="{D5CDD505-2E9C-101B-9397-08002B2CF9AE}" pid="3" name="TemplateOperationMode">
    <vt:i4>3</vt:i4>
  </property>
  <property fmtid="{D5CDD505-2E9C-101B-9397-08002B2CF9AE}" pid="4" name="Version">
    <vt:lpwstr>FAS.JKH.OPEN.INFO.PRICE.TKO</vt:lpwstr>
  </property>
  <property fmtid="{D5CDD505-2E9C-101B-9397-08002B2CF9AE}" pid="5" name="keywords">
    <vt:lpwstr/>
  </property>
  <property fmtid="{D5CDD505-2E9C-101B-9397-08002B2CF9AE}" pid="6" name="Periodicity">
    <vt:lpwstr>YEAR</vt:lpwstr>
  </property>
  <property fmtid="{D5CDD505-2E9C-101B-9397-08002B2CF9AE}" pid="7" name="TypePlanning">
    <vt:lpwstr>PLAN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